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3.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Lenovo\Desktop\UNISI\ENS Traineeship\GIT\LangComplexity\Data\"/>
    </mc:Choice>
  </mc:AlternateContent>
  <xr:revisionPtr revIDLastSave="0" documentId="13_ncr:1_{847806CE-85F1-4C92-B358-B15049925AA6}" xr6:coauthVersionLast="46" xr6:coauthVersionMax="46" xr10:uidLastSave="{00000000-0000-0000-0000-000000000000}"/>
  <bookViews>
    <workbookView xWindow="-120" yWindow="-120" windowWidth="20730" windowHeight="11160" xr2:uid="{00000000-000D-0000-FFFF-FFFF00000000}"/>
  </bookViews>
  <sheets>
    <sheet name="MAIN" sheetId="1" r:id="rId1"/>
    <sheet name="Trendlines" sheetId="2" r:id="rId2"/>
    <sheet name="Solomon babies" sheetId="3" r:id="rId3"/>
    <sheet name="French babies" sheetId="4" r:id="rId4"/>
    <sheet name="ANCOVA Sylcomp" sheetId="5" r:id="rId5"/>
    <sheet name="ANCOVA Multilingualism" sheetId="6" r:id="rId6"/>
    <sheet name="T-test noQ noS&amp;E &lt;50mo" sheetId="7" r:id="rId7"/>
    <sheet name="Feuille 1" sheetId="8" state="hidden" r:id="rId8"/>
    <sheet name="T-test All &lt;36mo" sheetId="9" r:id="rId9"/>
  </sheets>
  <definedNames>
    <definedName name="_xlnm._FilterDatabase" localSheetId="5" hidden="1">'ANCOVA Multilingualism'!$A$1:$F$89</definedName>
    <definedName name="_xlnm._FilterDatabase" localSheetId="4" hidden="1">'ANCOVA Sylcomp'!$A$2:$M$101</definedName>
    <definedName name="_xlnm._FilterDatabase" localSheetId="7" hidden="1">'Feuille 1'!$A$1:$H$113</definedName>
    <definedName name="_xlnm._FilterDatabase" localSheetId="3" hidden="1">'French babies'!$A$1:$G$2803</definedName>
    <definedName name="_xlnm._FilterDatabase" localSheetId="0" hidden="1">MAIN!$A$1:$K$117</definedName>
    <definedName name="_xlnm._FilterDatabase" localSheetId="2" hidden="1">'Solomon babies'!$A$1:$H$21</definedName>
    <definedName name="_xlnm._FilterDatabase" localSheetId="8" hidden="1">'T-test All &lt;36mo'!$A$1:$H$89</definedName>
    <definedName name="_xlnm._FilterDatabase" localSheetId="6" hidden="1">'T-test noQ noS&amp;E &lt;50mo'!$I$64:$O$89</definedName>
  </definedNames>
  <calcPr calcId="191029"/>
  <pivotCaches>
    <pivotCache cacheId="6"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g0Rv8bwU1XSbI8EP1AAlKb9JA+Xw=="/>
    </ext>
  </extLst>
</workbook>
</file>

<file path=xl/calcChain.xml><?xml version="1.0" encoding="utf-8"?>
<calcChain xmlns="http://schemas.openxmlformats.org/spreadsheetml/2006/main">
  <c r="T90" i="9" l="1"/>
  <c r="T89" i="9"/>
  <c r="H88" i="9"/>
  <c r="T87" i="9"/>
  <c r="H86" i="9"/>
  <c r="T85" i="9"/>
  <c r="H84" i="9"/>
  <c r="T83" i="9"/>
  <c r="H82" i="9"/>
  <c r="T81" i="9"/>
  <c r="H80" i="9"/>
  <c r="T79" i="9"/>
  <c r="H78" i="9"/>
  <c r="T77" i="9"/>
  <c r="H76" i="9"/>
  <c r="T75" i="9"/>
  <c r="H74" i="9"/>
  <c r="T73" i="9"/>
  <c r="H72" i="9"/>
  <c r="T71" i="9"/>
  <c r="H70" i="9"/>
  <c r="T69" i="9"/>
  <c r="H67" i="9"/>
  <c r="H66" i="9"/>
  <c r="H63" i="9"/>
  <c r="T62" i="9"/>
  <c r="H61" i="9"/>
  <c r="T60" i="9"/>
  <c r="H59" i="9"/>
  <c r="T58" i="9"/>
  <c r="H57" i="9"/>
  <c r="T56" i="9"/>
  <c r="H55" i="9"/>
  <c r="T54" i="9"/>
  <c r="H53" i="9"/>
  <c r="T52" i="9"/>
  <c r="H51" i="9"/>
  <c r="T50" i="9"/>
  <c r="H49" i="9"/>
  <c r="T48" i="9"/>
  <c r="H47" i="9"/>
  <c r="T46" i="9"/>
  <c r="H45" i="9"/>
  <c r="T44" i="9"/>
  <c r="H43" i="9"/>
  <c r="T42" i="9"/>
  <c r="H41" i="9"/>
  <c r="T40" i="9"/>
  <c r="H39" i="9"/>
  <c r="T38" i="9"/>
  <c r="H37" i="9"/>
  <c r="T36" i="9"/>
  <c r="H35" i="9"/>
  <c r="T34" i="9"/>
  <c r="H33" i="9"/>
  <c r="T32" i="9"/>
  <c r="H31" i="9"/>
  <c r="T30" i="9"/>
  <c r="H29" i="9"/>
  <c r="T28" i="9"/>
  <c r="H27" i="9"/>
  <c r="T26" i="9"/>
  <c r="H25" i="9"/>
  <c r="T24" i="9"/>
  <c r="H23" i="9"/>
  <c r="T22" i="9"/>
  <c r="H21" i="9"/>
  <c r="T20" i="9"/>
  <c r="H19" i="9"/>
  <c r="T18" i="9"/>
  <c r="H17" i="9"/>
  <c r="T16" i="9"/>
  <c r="H15" i="9"/>
  <c r="AB13" i="9"/>
  <c r="H13" i="9"/>
  <c r="AC12" i="9"/>
  <c r="AD12" i="9" s="1"/>
  <c r="AE12" i="9" s="1"/>
  <c r="AF12" i="9" s="1"/>
  <c r="AG12" i="9" s="1"/>
  <c r="AH12" i="9" s="1"/>
  <c r="H12" i="9"/>
  <c r="AC11" i="9"/>
  <c r="AD11" i="9" s="1"/>
  <c r="AE11" i="9" s="1"/>
  <c r="AF11" i="9" s="1"/>
  <c r="AG11" i="9" s="1"/>
  <c r="AH11" i="9" s="1"/>
  <c r="H11" i="9"/>
  <c r="AC10" i="9"/>
  <c r="AD10" i="9" s="1"/>
  <c r="AE10" i="9" s="1"/>
  <c r="AF10" i="9" s="1"/>
  <c r="AG10" i="9" s="1"/>
  <c r="AH10" i="9" s="1"/>
  <c r="H10" i="9"/>
  <c r="AG9" i="9"/>
  <c r="AH9" i="9" s="1"/>
  <c r="AC9" i="9"/>
  <c r="AD9" i="9" s="1"/>
  <c r="AE9" i="9" s="1"/>
  <c r="AF9" i="9" s="1"/>
  <c r="H9" i="9"/>
  <c r="AC8" i="9"/>
  <c r="AD8" i="9" s="1"/>
  <c r="AE8" i="9" s="1"/>
  <c r="AF8" i="9" s="1"/>
  <c r="AG8" i="9" s="1"/>
  <c r="AH8" i="9" s="1"/>
  <c r="H8" i="9"/>
  <c r="AC7" i="9"/>
  <c r="H7" i="9"/>
  <c r="T6" i="9"/>
  <c r="H6" i="9"/>
  <c r="H5" i="9"/>
  <c r="T4" i="9"/>
  <c r="H4" i="9"/>
  <c r="V3" i="9"/>
  <c r="T96" i="9" s="1"/>
  <c r="T3" i="9"/>
  <c r="H3" i="9"/>
  <c r="H2" i="9"/>
  <c r="W12" i="8"/>
  <c r="Z11" i="8"/>
  <c r="AA11" i="8" s="1"/>
  <c r="AB11" i="8" s="1"/>
  <c r="AC11" i="8" s="1"/>
  <c r="Y11" i="8"/>
  <c r="X11" i="8"/>
  <c r="Z10" i="8"/>
  <c r="AA10" i="8" s="1"/>
  <c r="AB10" i="8" s="1"/>
  <c r="AC10" i="8" s="1"/>
  <c r="Y10" i="8"/>
  <c r="X10" i="8"/>
  <c r="Z9" i="8"/>
  <c r="AA9" i="8" s="1"/>
  <c r="AB9" i="8" s="1"/>
  <c r="AC9" i="8" s="1"/>
  <c r="Y9" i="8"/>
  <c r="X9" i="8"/>
  <c r="Z8" i="8"/>
  <c r="AA8" i="8" s="1"/>
  <c r="AB8" i="8" s="1"/>
  <c r="AC8" i="8" s="1"/>
  <c r="Y8" i="8"/>
  <c r="X8" i="8"/>
  <c r="Z7" i="8"/>
  <c r="AA7" i="8" s="1"/>
  <c r="AB7" i="8" s="1"/>
  <c r="AC7" i="8" s="1"/>
  <c r="Y7" i="8"/>
  <c r="X7" i="8"/>
  <c r="Z6" i="8"/>
  <c r="X6" i="8"/>
  <c r="R44" i="7"/>
  <c r="S43" i="7"/>
  <c r="T43" i="7" s="1"/>
  <c r="U43" i="7" s="1"/>
  <c r="V43" i="7" s="1"/>
  <c r="W43" i="7" s="1"/>
  <c r="X43" i="7" s="1"/>
  <c r="U42" i="7"/>
  <c r="V42" i="7" s="1"/>
  <c r="W42" i="7" s="1"/>
  <c r="X42" i="7" s="1"/>
  <c r="S42" i="7"/>
  <c r="T42" i="7" s="1"/>
  <c r="S41" i="7"/>
  <c r="T41" i="7" s="1"/>
  <c r="U41" i="7" s="1"/>
  <c r="V41" i="7" s="1"/>
  <c r="W41" i="7" s="1"/>
  <c r="X41" i="7" s="1"/>
  <c r="U40" i="7"/>
  <c r="V40" i="7" s="1"/>
  <c r="W40" i="7" s="1"/>
  <c r="X40" i="7" s="1"/>
  <c r="S40" i="7"/>
  <c r="T40" i="7" s="1"/>
  <c r="S39" i="7"/>
  <c r="T39" i="7" s="1"/>
  <c r="U39" i="7" s="1"/>
  <c r="V39" i="7" s="1"/>
  <c r="W39" i="7" s="1"/>
  <c r="X39" i="7" s="1"/>
  <c r="S38" i="7"/>
  <c r="Q4" i="6"/>
  <c r="Q3" i="6"/>
  <c r="E88" i="6" s="1"/>
  <c r="F88" i="6" s="1"/>
  <c r="E2" i="6"/>
  <c r="F2" i="6" s="1"/>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L152" i="5" s="1"/>
  <c r="M152" i="5" s="1"/>
  <c r="K151" i="5"/>
  <c r="K150" i="5"/>
  <c r="K149" i="5"/>
  <c r="K148" i="5"/>
  <c r="L148" i="5" s="1"/>
  <c r="M148" i="5" s="1"/>
  <c r="K147" i="5"/>
  <c r="K146" i="5"/>
  <c r="K145" i="5"/>
  <c r="K144" i="5"/>
  <c r="L144" i="5" s="1"/>
  <c r="M144" i="5" s="1"/>
  <c r="K143" i="5"/>
  <c r="K142" i="5"/>
  <c r="K141" i="5"/>
  <c r="K140" i="5"/>
  <c r="L140" i="5" s="1"/>
  <c r="M140" i="5" s="1"/>
  <c r="K139" i="5"/>
  <c r="K138" i="5"/>
  <c r="K137" i="5"/>
  <c r="K136" i="5"/>
  <c r="L136" i="5" s="1"/>
  <c r="M136" i="5" s="1"/>
  <c r="K135" i="5"/>
  <c r="K134" i="5"/>
  <c r="K133" i="5"/>
  <c r="K132" i="5"/>
  <c r="K131" i="5"/>
  <c r="K130" i="5"/>
  <c r="K129" i="5"/>
  <c r="K128" i="5"/>
  <c r="L128" i="5" s="1"/>
  <c r="M128" i="5" s="1"/>
  <c r="K127" i="5"/>
  <c r="K126" i="5"/>
  <c r="L126" i="5" s="1"/>
  <c r="M126" i="5" s="1"/>
  <c r="K125" i="5"/>
  <c r="K124" i="5"/>
  <c r="K123" i="5"/>
  <c r="K122" i="5"/>
  <c r="L122" i="5" s="1"/>
  <c r="M122" i="5" s="1"/>
  <c r="K121" i="5"/>
  <c r="K120" i="5"/>
  <c r="K119" i="5"/>
  <c r="K118" i="5"/>
  <c r="L118" i="5" s="1"/>
  <c r="M118" i="5" s="1"/>
  <c r="K117" i="5"/>
  <c r="L117" i="5" s="1"/>
  <c r="M117" i="5" s="1"/>
  <c r="K116" i="5"/>
  <c r="K115" i="5"/>
  <c r="L115" i="5" s="1"/>
  <c r="M115" i="5" s="1"/>
  <c r="K114" i="5"/>
  <c r="L114" i="5" s="1"/>
  <c r="M114" i="5" s="1"/>
  <c r="K113" i="5"/>
  <c r="L113" i="5" s="1"/>
  <c r="M113" i="5" s="1"/>
  <c r="L112" i="5"/>
  <c r="M112" i="5" s="1"/>
  <c r="K112" i="5"/>
  <c r="K111" i="5"/>
  <c r="M105" i="5"/>
  <c r="D105" i="5"/>
  <c r="M104" i="5"/>
  <c r="D104" i="5"/>
  <c r="M103" i="5"/>
  <c r="D103" i="5"/>
  <c r="M102" i="5"/>
  <c r="D102" i="5"/>
  <c r="M101" i="5"/>
  <c r="D101" i="5"/>
  <c r="M100" i="5"/>
  <c r="D100" i="5"/>
  <c r="M99" i="5"/>
  <c r="D99" i="5"/>
  <c r="M98" i="5"/>
  <c r="D98" i="5"/>
  <c r="M97" i="5"/>
  <c r="D97" i="5"/>
  <c r="M96" i="5"/>
  <c r="D96" i="5"/>
  <c r="M95" i="5"/>
  <c r="D95" i="5"/>
  <c r="M94" i="5"/>
  <c r="D94" i="5"/>
  <c r="M93" i="5"/>
  <c r="D93" i="5"/>
  <c r="M92" i="5"/>
  <c r="D92" i="5"/>
  <c r="M91" i="5"/>
  <c r="D91" i="5"/>
  <c r="M90" i="5"/>
  <c r="D90" i="5"/>
  <c r="M89" i="5"/>
  <c r="D89" i="5"/>
  <c r="M88" i="5"/>
  <c r="D88" i="5"/>
  <c r="M87" i="5"/>
  <c r="D87" i="5"/>
  <c r="M86" i="5"/>
  <c r="D86" i="5"/>
  <c r="M85" i="5"/>
  <c r="D85" i="5"/>
  <c r="M84" i="5"/>
  <c r="D84" i="5"/>
  <c r="M83" i="5"/>
  <c r="D83" i="5"/>
  <c r="M82" i="5"/>
  <c r="D82" i="5"/>
  <c r="M81" i="5"/>
  <c r="D81" i="5"/>
  <c r="M80" i="5"/>
  <c r="D80" i="5"/>
  <c r="M79" i="5"/>
  <c r="D79" i="5"/>
  <c r="M78" i="5"/>
  <c r="D78" i="5"/>
  <c r="M77" i="5"/>
  <c r="D77" i="5"/>
  <c r="M76" i="5"/>
  <c r="D76" i="5"/>
  <c r="M75" i="5"/>
  <c r="D75" i="5"/>
  <c r="M74" i="5"/>
  <c r="D74" i="5"/>
  <c r="M73" i="5"/>
  <c r="D73" i="5"/>
  <c r="M72" i="5"/>
  <c r="D72" i="5"/>
  <c r="M71" i="5"/>
  <c r="D71" i="5"/>
  <c r="M70" i="5"/>
  <c r="D70" i="5"/>
  <c r="M69" i="5"/>
  <c r="D69" i="5"/>
  <c r="M68" i="5"/>
  <c r="D68" i="5"/>
  <c r="M67" i="5"/>
  <c r="D67" i="5"/>
  <c r="M66" i="5"/>
  <c r="D66" i="5"/>
  <c r="M65" i="5"/>
  <c r="D65" i="5"/>
  <c r="M64" i="5"/>
  <c r="D64" i="5"/>
  <c r="M63" i="5"/>
  <c r="D63" i="5"/>
  <c r="M62" i="5"/>
  <c r="D62" i="5"/>
  <c r="M61" i="5"/>
  <c r="D61" i="5"/>
  <c r="M60" i="5"/>
  <c r="D60" i="5"/>
  <c r="M59" i="5"/>
  <c r="D59" i="5"/>
  <c r="M58" i="5"/>
  <c r="D58" i="5"/>
  <c r="M57" i="5"/>
  <c r="D57" i="5"/>
  <c r="M56" i="5"/>
  <c r="D56" i="5"/>
  <c r="M55" i="5"/>
  <c r="I55" i="5"/>
  <c r="J55" i="5" s="1"/>
  <c r="D55" i="5"/>
  <c r="M54" i="5"/>
  <c r="D54" i="5"/>
  <c r="M53" i="5"/>
  <c r="D53" i="5"/>
  <c r="M52" i="5"/>
  <c r="D52" i="5"/>
  <c r="M51" i="5"/>
  <c r="I51" i="5"/>
  <c r="J51" i="5" s="1"/>
  <c r="D51" i="5"/>
  <c r="M50" i="5"/>
  <c r="D50" i="5"/>
  <c r="M49" i="5"/>
  <c r="D49" i="5"/>
  <c r="M48" i="5"/>
  <c r="D48" i="5"/>
  <c r="M47" i="5"/>
  <c r="I47" i="5"/>
  <c r="J47" i="5" s="1"/>
  <c r="D47" i="5"/>
  <c r="M46" i="5"/>
  <c r="D46" i="5"/>
  <c r="M45" i="5"/>
  <c r="D45" i="5"/>
  <c r="M44" i="5"/>
  <c r="D44" i="5"/>
  <c r="M43" i="5"/>
  <c r="I43" i="5"/>
  <c r="J43" i="5" s="1"/>
  <c r="D43" i="5"/>
  <c r="M42" i="5"/>
  <c r="D42" i="5"/>
  <c r="M41" i="5"/>
  <c r="D41" i="5"/>
  <c r="M40" i="5"/>
  <c r="D40" i="5"/>
  <c r="M39" i="5"/>
  <c r="I39" i="5"/>
  <c r="J39" i="5" s="1"/>
  <c r="D39" i="5"/>
  <c r="M38" i="5"/>
  <c r="D38" i="5"/>
  <c r="M37" i="5"/>
  <c r="D37" i="5"/>
  <c r="M36" i="5"/>
  <c r="D36" i="5"/>
  <c r="M35" i="5"/>
  <c r="I35" i="5"/>
  <c r="J35" i="5" s="1"/>
  <c r="D35" i="5"/>
  <c r="M34" i="5"/>
  <c r="D34" i="5"/>
  <c r="M33" i="5"/>
  <c r="D33" i="5"/>
  <c r="M32" i="5"/>
  <c r="D32" i="5"/>
  <c r="M31" i="5"/>
  <c r="I31" i="5"/>
  <c r="J31" i="5" s="1"/>
  <c r="D31" i="5"/>
  <c r="M30" i="5"/>
  <c r="D30" i="5"/>
  <c r="M29" i="5"/>
  <c r="D29" i="5"/>
  <c r="M28" i="5"/>
  <c r="D28" i="5"/>
  <c r="M27" i="5"/>
  <c r="I27" i="5"/>
  <c r="J27" i="5" s="1"/>
  <c r="D27" i="5"/>
  <c r="M26" i="5"/>
  <c r="D26" i="5"/>
  <c r="M25" i="5"/>
  <c r="D25" i="5"/>
  <c r="M24" i="5"/>
  <c r="D24" i="5"/>
  <c r="M23" i="5"/>
  <c r="I23" i="5"/>
  <c r="J23" i="5" s="1"/>
  <c r="D23" i="5"/>
  <c r="M22" i="5"/>
  <c r="D22" i="5"/>
  <c r="M21" i="5"/>
  <c r="D21" i="5"/>
  <c r="M20" i="5"/>
  <c r="D20" i="5"/>
  <c r="M19" i="5"/>
  <c r="I19" i="5"/>
  <c r="J19" i="5" s="1"/>
  <c r="D19" i="5"/>
  <c r="M18" i="5"/>
  <c r="D18" i="5"/>
  <c r="M17" i="5"/>
  <c r="D17" i="5"/>
  <c r="M16" i="5"/>
  <c r="D16" i="5"/>
  <c r="M15" i="5"/>
  <c r="I15" i="5"/>
  <c r="J15" i="5" s="1"/>
  <c r="D15" i="5"/>
  <c r="M14" i="5"/>
  <c r="D14" i="5"/>
  <c r="M13" i="5"/>
  <c r="D13" i="5"/>
  <c r="M12" i="5"/>
  <c r="D12" i="5"/>
  <c r="M11" i="5"/>
  <c r="I11" i="5"/>
  <c r="J11" i="5" s="1"/>
  <c r="D11" i="5"/>
  <c r="M10" i="5"/>
  <c r="D10" i="5"/>
  <c r="M9" i="5"/>
  <c r="D9" i="5"/>
  <c r="M8" i="5"/>
  <c r="D8" i="5"/>
  <c r="M7" i="5"/>
  <c r="I7" i="5"/>
  <c r="J7" i="5" s="1"/>
  <c r="D7" i="5"/>
  <c r="M6" i="5"/>
  <c r="D6" i="5"/>
  <c r="W5" i="5"/>
  <c r="M5" i="5"/>
  <c r="D5" i="5"/>
  <c r="W4" i="5"/>
  <c r="I57" i="5" s="1"/>
  <c r="J57" i="5" s="1"/>
  <c r="M4" i="5"/>
  <c r="J4" i="5"/>
  <c r="I4" i="5"/>
  <c r="D4" i="5"/>
  <c r="M3" i="5"/>
  <c r="D3" i="5"/>
  <c r="S99" i="4"/>
  <c r="S98" i="4"/>
  <c r="S97" i="4"/>
  <c r="S96" i="4"/>
  <c r="S95" i="4"/>
  <c r="V90" i="4"/>
  <c r="U90" i="4"/>
  <c r="W90" i="4" s="1"/>
  <c r="T90" i="4"/>
  <c r="S90" i="4"/>
  <c r="U89" i="4"/>
  <c r="T89" i="4"/>
  <c r="S89" i="4"/>
  <c r="W89" i="4" s="1"/>
  <c r="U88" i="4"/>
  <c r="T88" i="4"/>
  <c r="V88" i="4" s="1"/>
  <c r="S88" i="4"/>
  <c r="W88" i="4" s="1"/>
  <c r="U87" i="4"/>
  <c r="W87" i="4" s="1"/>
  <c r="T87" i="4"/>
  <c r="V87" i="4" s="1"/>
  <c r="S87" i="4"/>
  <c r="U86" i="4"/>
  <c r="W86" i="4" s="1"/>
  <c r="T86" i="4"/>
  <c r="V86" i="4" s="1"/>
  <c r="S86" i="4"/>
  <c r="L78" i="4"/>
  <c r="L77" i="4"/>
  <c r="L76" i="4"/>
  <c r="L75" i="4"/>
  <c r="L74" i="4"/>
  <c r="L73" i="4"/>
  <c r="L72" i="4"/>
  <c r="L71" i="4"/>
  <c r="L70" i="4"/>
  <c r="L69" i="4"/>
  <c r="L68" i="4"/>
  <c r="L67" i="4"/>
  <c r="L66" i="4"/>
  <c r="L65" i="4"/>
  <c r="Q27" i="4"/>
  <c r="P27" i="4"/>
  <c r="P26" i="4"/>
  <c r="Q25" i="4"/>
  <c r="P25" i="4"/>
  <c r="P24" i="4"/>
  <c r="Q23" i="4"/>
  <c r="P23" i="4"/>
  <c r="Q22" i="4"/>
  <c r="P22" i="4"/>
  <c r="Q20" i="4"/>
  <c r="P20" i="4"/>
  <c r="P19" i="4"/>
  <c r="Q18" i="4"/>
  <c r="P18" i="4"/>
  <c r="Q16" i="4"/>
  <c r="P16" i="4"/>
  <c r="Q15" i="4"/>
  <c r="P15" i="4"/>
  <c r="Q14" i="4"/>
  <c r="P14" i="4"/>
  <c r="Q12" i="4"/>
  <c r="P12" i="4"/>
  <c r="Q11" i="4"/>
  <c r="P11" i="4"/>
  <c r="Q10" i="4"/>
  <c r="P10" i="4"/>
  <c r="Q7" i="4"/>
  <c r="Q6" i="4"/>
  <c r="L2" i="3"/>
  <c r="D18" i="2"/>
  <c r="B18" i="2"/>
  <c r="G13" i="2"/>
  <c r="C13" i="2"/>
  <c r="B13" i="2"/>
  <c r="M12" i="2"/>
  <c r="B12" i="2"/>
  <c r="Q11" i="2"/>
  <c r="Q12" i="2" s="1"/>
  <c r="P11" i="2"/>
  <c r="O11" i="2"/>
  <c r="N11" i="2"/>
  <c r="N12" i="2" s="1"/>
  <c r="M11" i="2"/>
  <c r="L11" i="2"/>
  <c r="K11" i="2"/>
  <c r="J11" i="2"/>
  <c r="I11" i="2"/>
  <c r="H11" i="2"/>
  <c r="G11" i="2"/>
  <c r="F11" i="2"/>
  <c r="F12" i="2" s="1"/>
  <c r="E11" i="2"/>
  <c r="E12" i="2" s="1"/>
  <c r="D11" i="2"/>
  <c r="B10" i="2"/>
  <c r="Q9" i="2"/>
  <c r="Q10" i="2" s="1"/>
  <c r="P9" i="2"/>
  <c r="P10" i="2" s="1"/>
  <c r="O9" i="2"/>
  <c r="N9" i="2"/>
  <c r="N10" i="2" s="1"/>
  <c r="M9" i="2"/>
  <c r="M10" i="2" s="1"/>
  <c r="L9" i="2"/>
  <c r="L10" i="2" s="1"/>
  <c r="K9" i="2"/>
  <c r="J9" i="2"/>
  <c r="I9" i="2"/>
  <c r="I10" i="2" s="1"/>
  <c r="H9" i="2"/>
  <c r="H10" i="2" s="1"/>
  <c r="G9" i="2"/>
  <c r="F9" i="2"/>
  <c r="F10" i="2" s="1"/>
  <c r="E9" i="2"/>
  <c r="E10" i="2" s="1"/>
  <c r="D9" i="2"/>
  <c r="D10" i="2" s="1"/>
  <c r="Q8" i="2"/>
  <c r="P8" i="2"/>
  <c r="O8" i="2"/>
  <c r="N8" i="2"/>
  <c r="M8" i="2"/>
  <c r="L8" i="2"/>
  <c r="K8" i="2"/>
  <c r="J8" i="2"/>
  <c r="I8" i="2"/>
  <c r="H8" i="2"/>
  <c r="G8" i="2"/>
  <c r="F8" i="2"/>
  <c r="E8" i="2"/>
  <c r="D8" i="2"/>
  <c r="C8" i="2"/>
  <c r="Q7" i="2"/>
  <c r="B7" i="2"/>
  <c r="Q6" i="2"/>
  <c r="Q13" i="2" s="1"/>
  <c r="P6" i="2"/>
  <c r="P13" i="2" s="1"/>
  <c r="O6" i="2"/>
  <c r="O13" i="2" s="1"/>
  <c r="N6" i="2"/>
  <c r="N13" i="2" s="1"/>
  <c r="M6" i="2"/>
  <c r="M13" i="2" s="1"/>
  <c r="L6" i="2"/>
  <c r="L13" i="2" s="1"/>
  <c r="K6" i="2"/>
  <c r="K13" i="2" s="1"/>
  <c r="J6" i="2"/>
  <c r="J13" i="2" s="1"/>
  <c r="I6" i="2"/>
  <c r="I13" i="2" s="1"/>
  <c r="H6" i="2"/>
  <c r="H13" i="2" s="1"/>
  <c r="G6" i="2"/>
  <c r="G7" i="2" s="1"/>
  <c r="F6" i="2"/>
  <c r="F13" i="2" s="1"/>
  <c r="E6" i="2"/>
  <c r="E13" i="2" s="1"/>
  <c r="D6" i="2"/>
  <c r="D13" i="2" s="1"/>
  <c r="C6" i="2"/>
  <c r="C7" i="2" s="1"/>
  <c r="Q5" i="2"/>
  <c r="P5" i="2"/>
  <c r="O5" i="2"/>
  <c r="N5" i="2"/>
  <c r="M5" i="2"/>
  <c r="L5" i="2"/>
  <c r="K5" i="2"/>
  <c r="J5" i="2"/>
  <c r="I5" i="2"/>
  <c r="I12" i="2" s="1"/>
  <c r="H5" i="2"/>
  <c r="G5" i="2"/>
  <c r="F5" i="2"/>
  <c r="E5" i="2"/>
  <c r="D5" i="2"/>
  <c r="C5" i="2"/>
  <c r="Q4" i="2"/>
  <c r="P4" i="2"/>
  <c r="O4" i="2"/>
  <c r="N4" i="2"/>
  <c r="M4" i="2"/>
  <c r="L4" i="2"/>
  <c r="K4" i="2"/>
  <c r="J4" i="2"/>
  <c r="J12" i="2" s="1"/>
  <c r="I4" i="2"/>
  <c r="H4" i="2"/>
  <c r="G4" i="2"/>
  <c r="G12" i="2" s="1"/>
  <c r="F4" i="2"/>
  <c r="E4" i="2"/>
  <c r="D4" i="2"/>
  <c r="C4" i="2"/>
  <c r="M7" i="2" l="1"/>
  <c r="G10" i="2"/>
  <c r="O10" i="2"/>
  <c r="K12" i="2"/>
  <c r="K10" i="2"/>
  <c r="E7" i="2"/>
  <c r="C10" i="2"/>
  <c r="C12" i="2"/>
  <c r="I7" i="2"/>
  <c r="I8" i="5"/>
  <c r="J8" i="5" s="1"/>
  <c r="I12" i="5"/>
  <c r="J12" i="5" s="1"/>
  <c r="I16" i="5"/>
  <c r="J16" i="5" s="1"/>
  <c r="I20" i="5"/>
  <c r="J20" i="5" s="1"/>
  <c r="I24" i="5"/>
  <c r="J24" i="5" s="1"/>
  <c r="I28" i="5"/>
  <c r="J28" i="5" s="1"/>
  <c r="I32" i="5"/>
  <c r="J32" i="5" s="1"/>
  <c r="I36" i="5"/>
  <c r="J36" i="5" s="1"/>
  <c r="I40" i="5"/>
  <c r="J40" i="5" s="1"/>
  <c r="I44" i="5"/>
  <c r="J44" i="5" s="1"/>
  <c r="I48" i="5"/>
  <c r="J48" i="5" s="1"/>
  <c r="I52" i="5"/>
  <c r="J52" i="5" s="1"/>
  <c r="I56" i="5"/>
  <c r="J56" i="5" s="1"/>
  <c r="L198" i="5"/>
  <c r="M198" i="5" s="1"/>
  <c r="L194" i="5"/>
  <c r="M194" i="5" s="1"/>
  <c r="L190" i="5"/>
  <c r="M190" i="5" s="1"/>
  <c r="L186" i="5"/>
  <c r="M186" i="5" s="1"/>
  <c r="L182" i="5"/>
  <c r="M182" i="5" s="1"/>
  <c r="L178" i="5"/>
  <c r="M178" i="5" s="1"/>
  <c r="L174" i="5"/>
  <c r="M174" i="5" s="1"/>
  <c r="L170" i="5"/>
  <c r="M170" i="5" s="1"/>
  <c r="L166" i="5"/>
  <c r="M166" i="5" s="1"/>
  <c r="L162" i="5"/>
  <c r="M162" i="5" s="1"/>
  <c r="L158" i="5"/>
  <c r="M158" i="5" s="1"/>
  <c r="L154" i="5"/>
  <c r="M154" i="5" s="1"/>
  <c r="L150" i="5"/>
  <c r="M150" i="5" s="1"/>
  <c r="L146" i="5"/>
  <c r="M146" i="5" s="1"/>
  <c r="L142" i="5"/>
  <c r="M142" i="5" s="1"/>
  <c r="L138" i="5"/>
  <c r="M138" i="5" s="1"/>
  <c r="L130" i="5"/>
  <c r="M130" i="5" s="1"/>
  <c r="L124" i="5"/>
  <c r="M124" i="5" s="1"/>
  <c r="L120" i="5"/>
  <c r="M120" i="5" s="1"/>
  <c r="L134" i="5"/>
  <c r="M134" i="5" s="1"/>
  <c r="L197" i="5"/>
  <c r="M197" i="5" s="1"/>
  <c r="L193" i="5"/>
  <c r="M193" i="5" s="1"/>
  <c r="L189" i="5"/>
  <c r="M189" i="5" s="1"/>
  <c r="L185" i="5"/>
  <c r="M185" i="5" s="1"/>
  <c r="L181" i="5"/>
  <c r="M181" i="5" s="1"/>
  <c r="L177" i="5"/>
  <c r="M177" i="5" s="1"/>
  <c r="L173" i="5"/>
  <c r="M173" i="5" s="1"/>
  <c r="L169" i="5"/>
  <c r="M169" i="5" s="1"/>
  <c r="L165" i="5"/>
  <c r="M165" i="5" s="1"/>
  <c r="L161" i="5"/>
  <c r="M161" i="5" s="1"/>
  <c r="L157" i="5"/>
  <c r="M157" i="5" s="1"/>
  <c r="L153" i="5"/>
  <c r="M153" i="5" s="1"/>
  <c r="L149" i="5"/>
  <c r="M149" i="5" s="1"/>
  <c r="L145" i="5"/>
  <c r="M145" i="5" s="1"/>
  <c r="L141" i="5"/>
  <c r="M141" i="5" s="1"/>
  <c r="L137" i="5"/>
  <c r="M137" i="5" s="1"/>
  <c r="L132" i="5"/>
  <c r="M132" i="5" s="1"/>
  <c r="L129" i="5"/>
  <c r="M129" i="5" s="1"/>
  <c r="L111" i="5"/>
  <c r="M111" i="5" s="1"/>
  <c r="L116" i="5"/>
  <c r="M116" i="5" s="1"/>
  <c r="L119" i="5"/>
  <c r="M119" i="5" s="1"/>
  <c r="L123" i="5"/>
  <c r="M123" i="5" s="1"/>
  <c r="F7" i="2"/>
  <c r="J7" i="2"/>
  <c r="N7" i="2"/>
  <c r="K7" i="2"/>
  <c r="O7" i="2"/>
  <c r="O12" i="2" s="1"/>
  <c r="J10" i="2"/>
  <c r="D12" i="2"/>
  <c r="H12" i="2"/>
  <c r="L12" i="2"/>
  <c r="V89" i="4"/>
  <c r="I3" i="5"/>
  <c r="J3" i="5" s="1"/>
  <c r="I9" i="5"/>
  <c r="J9" i="5" s="1"/>
  <c r="I13" i="5"/>
  <c r="J13" i="5" s="1"/>
  <c r="I17" i="5"/>
  <c r="J17" i="5" s="1"/>
  <c r="I21" i="5"/>
  <c r="J21" i="5" s="1"/>
  <c r="I25" i="5"/>
  <c r="J25" i="5" s="1"/>
  <c r="I29" i="5"/>
  <c r="J29" i="5" s="1"/>
  <c r="I33" i="5"/>
  <c r="J33" i="5" s="1"/>
  <c r="I37" i="5"/>
  <c r="J37" i="5" s="1"/>
  <c r="I41" i="5"/>
  <c r="J41" i="5" s="1"/>
  <c r="I45" i="5"/>
  <c r="J45" i="5" s="1"/>
  <c r="I49" i="5"/>
  <c r="J49" i="5" s="1"/>
  <c r="I53" i="5"/>
  <c r="J53" i="5" s="1"/>
  <c r="L156" i="5"/>
  <c r="M156" i="5" s="1"/>
  <c r="L160" i="5"/>
  <c r="M160" i="5" s="1"/>
  <c r="L164" i="5"/>
  <c r="M164" i="5" s="1"/>
  <c r="L168" i="5"/>
  <c r="M168" i="5" s="1"/>
  <c r="L172" i="5"/>
  <c r="M172" i="5" s="1"/>
  <c r="L176" i="5"/>
  <c r="M176" i="5" s="1"/>
  <c r="L180" i="5"/>
  <c r="M180" i="5" s="1"/>
  <c r="L184" i="5"/>
  <c r="M184" i="5" s="1"/>
  <c r="L188" i="5"/>
  <c r="M188" i="5" s="1"/>
  <c r="L192" i="5"/>
  <c r="M192" i="5" s="1"/>
  <c r="L196" i="5"/>
  <c r="M196" i="5" s="1"/>
  <c r="P12" i="2"/>
  <c r="D7" i="2"/>
  <c r="H7" i="2"/>
  <c r="L7" i="2"/>
  <c r="P7" i="2"/>
  <c r="I105" i="5"/>
  <c r="J105" i="5" s="1"/>
  <c r="I103" i="5"/>
  <c r="J103" i="5" s="1"/>
  <c r="I101" i="5"/>
  <c r="J101" i="5" s="1"/>
  <c r="I99" i="5"/>
  <c r="J99" i="5" s="1"/>
  <c r="I97" i="5"/>
  <c r="J97" i="5" s="1"/>
  <c r="I95" i="5"/>
  <c r="J95" i="5" s="1"/>
  <c r="I93" i="5"/>
  <c r="J93" i="5" s="1"/>
  <c r="I91" i="5"/>
  <c r="J91" i="5" s="1"/>
  <c r="I89" i="5"/>
  <c r="J89" i="5" s="1"/>
  <c r="I87" i="5"/>
  <c r="J87" i="5" s="1"/>
  <c r="I85" i="5"/>
  <c r="J85" i="5" s="1"/>
  <c r="I83" i="5"/>
  <c r="J83" i="5" s="1"/>
  <c r="I81" i="5"/>
  <c r="J81" i="5" s="1"/>
  <c r="I79" i="5"/>
  <c r="J79" i="5" s="1"/>
  <c r="I77" i="5"/>
  <c r="J77" i="5" s="1"/>
  <c r="I75" i="5"/>
  <c r="J75" i="5" s="1"/>
  <c r="I73" i="5"/>
  <c r="J73" i="5" s="1"/>
  <c r="I71" i="5"/>
  <c r="J71" i="5" s="1"/>
  <c r="I69" i="5"/>
  <c r="J69" i="5" s="1"/>
  <c r="I67" i="5"/>
  <c r="J67" i="5" s="1"/>
  <c r="I65" i="5"/>
  <c r="J65" i="5" s="1"/>
  <c r="I63" i="5"/>
  <c r="J63" i="5" s="1"/>
  <c r="I61" i="5"/>
  <c r="J61" i="5" s="1"/>
  <c r="I59" i="5"/>
  <c r="J59" i="5" s="1"/>
  <c r="I5" i="5"/>
  <c r="J5" i="5" s="1"/>
  <c r="I104" i="5"/>
  <c r="J104" i="5" s="1"/>
  <c r="I102" i="5"/>
  <c r="J102" i="5" s="1"/>
  <c r="I100" i="5"/>
  <c r="J100" i="5" s="1"/>
  <c r="I98" i="5"/>
  <c r="J98" i="5" s="1"/>
  <c r="I96" i="5"/>
  <c r="J96" i="5" s="1"/>
  <c r="I94" i="5"/>
  <c r="J94" i="5" s="1"/>
  <c r="I92" i="5"/>
  <c r="J92" i="5" s="1"/>
  <c r="I90" i="5"/>
  <c r="J90" i="5" s="1"/>
  <c r="I88" i="5"/>
  <c r="J88" i="5" s="1"/>
  <c r="I86" i="5"/>
  <c r="J86" i="5" s="1"/>
  <c r="I84" i="5"/>
  <c r="J84" i="5" s="1"/>
  <c r="I82" i="5"/>
  <c r="J82" i="5" s="1"/>
  <c r="I80" i="5"/>
  <c r="J80" i="5" s="1"/>
  <c r="I78" i="5"/>
  <c r="J78" i="5" s="1"/>
  <c r="I76" i="5"/>
  <c r="J76" i="5" s="1"/>
  <c r="I74" i="5"/>
  <c r="J74" i="5" s="1"/>
  <c r="I72" i="5"/>
  <c r="J72" i="5" s="1"/>
  <c r="I70" i="5"/>
  <c r="J70" i="5" s="1"/>
  <c r="I68" i="5"/>
  <c r="J68" i="5" s="1"/>
  <c r="I66" i="5"/>
  <c r="J66" i="5" s="1"/>
  <c r="I6" i="5"/>
  <c r="J6" i="5" s="1"/>
  <c r="I10" i="5"/>
  <c r="J10" i="5" s="1"/>
  <c r="I14" i="5"/>
  <c r="J14" i="5" s="1"/>
  <c r="I18" i="5"/>
  <c r="J18" i="5" s="1"/>
  <c r="I22" i="5"/>
  <c r="J22" i="5" s="1"/>
  <c r="I26" i="5"/>
  <c r="J26" i="5" s="1"/>
  <c r="I30" i="5"/>
  <c r="J30" i="5" s="1"/>
  <c r="I34" i="5"/>
  <c r="J34" i="5" s="1"/>
  <c r="I38" i="5"/>
  <c r="J38" i="5" s="1"/>
  <c r="I42" i="5"/>
  <c r="J42" i="5" s="1"/>
  <c r="I46" i="5"/>
  <c r="J46" i="5" s="1"/>
  <c r="I50" i="5"/>
  <c r="J50" i="5" s="1"/>
  <c r="I54" i="5"/>
  <c r="J54" i="5" s="1"/>
  <c r="I58" i="5"/>
  <c r="J58" i="5" s="1"/>
  <c r="I60" i="5"/>
  <c r="J60" i="5" s="1"/>
  <c r="I62" i="5"/>
  <c r="J62" i="5" s="1"/>
  <c r="K62" i="5" s="1"/>
  <c r="L62" i="5" s="1"/>
  <c r="I64" i="5"/>
  <c r="J64" i="5" s="1"/>
  <c r="L121" i="5"/>
  <c r="M121" i="5" s="1"/>
  <c r="L125" i="5"/>
  <c r="M125" i="5" s="1"/>
  <c r="L133" i="5"/>
  <c r="M133" i="5" s="1"/>
  <c r="L139" i="5"/>
  <c r="M139" i="5" s="1"/>
  <c r="L143" i="5"/>
  <c r="M143" i="5" s="1"/>
  <c r="L147" i="5"/>
  <c r="M147" i="5" s="1"/>
  <c r="L151" i="5"/>
  <c r="M151" i="5" s="1"/>
  <c r="L155" i="5"/>
  <c r="M155" i="5" s="1"/>
  <c r="L159" i="5"/>
  <c r="M159" i="5" s="1"/>
  <c r="L163" i="5"/>
  <c r="M163" i="5" s="1"/>
  <c r="L167" i="5"/>
  <c r="M167" i="5" s="1"/>
  <c r="L171" i="5"/>
  <c r="M171" i="5" s="1"/>
  <c r="L175" i="5"/>
  <c r="M175" i="5" s="1"/>
  <c r="L179" i="5"/>
  <c r="M179" i="5" s="1"/>
  <c r="L183" i="5"/>
  <c r="M183" i="5" s="1"/>
  <c r="L187" i="5"/>
  <c r="M187" i="5" s="1"/>
  <c r="L191" i="5"/>
  <c r="M191" i="5" s="1"/>
  <c r="L195" i="5"/>
  <c r="M195" i="5" s="1"/>
  <c r="L131" i="5"/>
  <c r="M131" i="5" s="1"/>
  <c r="L127" i="5"/>
  <c r="M127" i="5" s="1"/>
  <c r="L135" i="5"/>
  <c r="M135" i="5" s="1"/>
  <c r="E5" i="6"/>
  <c r="F5" i="6" s="1"/>
  <c r="E7" i="6"/>
  <c r="F7" i="6" s="1"/>
  <c r="E9" i="6"/>
  <c r="F9" i="6" s="1"/>
  <c r="E11" i="6"/>
  <c r="F11" i="6" s="1"/>
  <c r="E13" i="6"/>
  <c r="F13" i="6" s="1"/>
  <c r="E15" i="6"/>
  <c r="F15" i="6" s="1"/>
  <c r="E17" i="6"/>
  <c r="F17" i="6" s="1"/>
  <c r="E19" i="6"/>
  <c r="F19" i="6" s="1"/>
  <c r="E21" i="6"/>
  <c r="F21" i="6" s="1"/>
  <c r="E23" i="6"/>
  <c r="F23" i="6" s="1"/>
  <c r="E25" i="6"/>
  <c r="F25" i="6" s="1"/>
  <c r="E27" i="6"/>
  <c r="F27" i="6" s="1"/>
  <c r="E29" i="6"/>
  <c r="F29" i="6" s="1"/>
  <c r="E31" i="6"/>
  <c r="F31" i="6" s="1"/>
  <c r="E33" i="6"/>
  <c r="F33" i="6" s="1"/>
  <c r="E35" i="6"/>
  <c r="F35" i="6" s="1"/>
  <c r="E37" i="6"/>
  <c r="F37" i="6" s="1"/>
  <c r="E39" i="6"/>
  <c r="F39" i="6" s="1"/>
  <c r="E41" i="6"/>
  <c r="F41" i="6" s="1"/>
  <c r="E43" i="6"/>
  <c r="F43" i="6" s="1"/>
  <c r="E45" i="6"/>
  <c r="F45" i="6" s="1"/>
  <c r="E47" i="6"/>
  <c r="F47" i="6" s="1"/>
  <c r="E49" i="6"/>
  <c r="F49" i="6" s="1"/>
  <c r="E51" i="6"/>
  <c r="F51" i="6" s="1"/>
  <c r="E53" i="6"/>
  <c r="F53" i="6" s="1"/>
  <c r="E55" i="6"/>
  <c r="F55" i="6" s="1"/>
  <c r="E57" i="6"/>
  <c r="F57" i="6" s="1"/>
  <c r="E59" i="6"/>
  <c r="F59" i="6" s="1"/>
  <c r="E61" i="6"/>
  <c r="F61" i="6" s="1"/>
  <c r="E63" i="6"/>
  <c r="F63" i="6" s="1"/>
  <c r="E69" i="6"/>
  <c r="F69" i="6" s="1"/>
  <c r="E73" i="6"/>
  <c r="F73" i="6" s="1"/>
  <c r="E77" i="6"/>
  <c r="F77" i="6" s="1"/>
  <c r="E81" i="6"/>
  <c r="F81" i="6" s="1"/>
  <c r="E85" i="6"/>
  <c r="F85" i="6" s="1"/>
  <c r="E89" i="6"/>
  <c r="F89" i="6" s="1"/>
  <c r="Z12" i="8"/>
  <c r="AA6" i="8"/>
  <c r="E4" i="6"/>
  <c r="F4" i="6" s="1"/>
  <c r="E66" i="6"/>
  <c r="F66" i="6" s="1"/>
  <c r="E70" i="6"/>
  <c r="F70" i="6" s="1"/>
  <c r="E74" i="6"/>
  <c r="F74" i="6" s="1"/>
  <c r="E78" i="6"/>
  <c r="F78" i="6" s="1"/>
  <c r="E82" i="6"/>
  <c r="F82" i="6" s="1"/>
  <c r="E86" i="6"/>
  <c r="F86" i="6" s="1"/>
  <c r="S44" i="7"/>
  <c r="T38" i="7"/>
  <c r="AC13" i="9"/>
  <c r="AD7" i="9"/>
  <c r="E3" i="6"/>
  <c r="F3" i="6" s="1"/>
  <c r="E6" i="6"/>
  <c r="F6" i="6" s="1"/>
  <c r="E8" i="6"/>
  <c r="F8" i="6" s="1"/>
  <c r="E10" i="6"/>
  <c r="F10" i="6" s="1"/>
  <c r="E12" i="6"/>
  <c r="F12" i="6" s="1"/>
  <c r="E14" i="6"/>
  <c r="F14" i="6" s="1"/>
  <c r="E16" i="6"/>
  <c r="F16" i="6" s="1"/>
  <c r="E18" i="6"/>
  <c r="F18" i="6" s="1"/>
  <c r="E20" i="6"/>
  <c r="F20" i="6" s="1"/>
  <c r="E22" i="6"/>
  <c r="F22" i="6" s="1"/>
  <c r="E24" i="6"/>
  <c r="F24" i="6" s="1"/>
  <c r="E26" i="6"/>
  <c r="F26" i="6" s="1"/>
  <c r="E28" i="6"/>
  <c r="F28" i="6" s="1"/>
  <c r="E30" i="6"/>
  <c r="F30" i="6" s="1"/>
  <c r="E32" i="6"/>
  <c r="F32" i="6" s="1"/>
  <c r="E34" i="6"/>
  <c r="F34" i="6" s="1"/>
  <c r="E36" i="6"/>
  <c r="F36" i="6" s="1"/>
  <c r="E38" i="6"/>
  <c r="F38" i="6" s="1"/>
  <c r="E40" i="6"/>
  <c r="F40" i="6" s="1"/>
  <c r="E42" i="6"/>
  <c r="F42" i="6" s="1"/>
  <c r="E44" i="6"/>
  <c r="F44" i="6" s="1"/>
  <c r="E46" i="6"/>
  <c r="F46" i="6" s="1"/>
  <c r="E48" i="6"/>
  <c r="F48" i="6" s="1"/>
  <c r="E50" i="6"/>
  <c r="F50" i="6" s="1"/>
  <c r="E52" i="6"/>
  <c r="F52" i="6" s="1"/>
  <c r="E54" i="6"/>
  <c r="F54" i="6" s="1"/>
  <c r="E56" i="6"/>
  <c r="F56" i="6" s="1"/>
  <c r="E58" i="6"/>
  <c r="F58" i="6" s="1"/>
  <c r="E60" i="6"/>
  <c r="F60" i="6" s="1"/>
  <c r="E62" i="6"/>
  <c r="F62" i="6" s="1"/>
  <c r="E64" i="6"/>
  <c r="F64" i="6" s="1"/>
  <c r="E67" i="6"/>
  <c r="F67" i="6" s="1"/>
  <c r="E71" i="6"/>
  <c r="F71" i="6" s="1"/>
  <c r="E75" i="6"/>
  <c r="F75" i="6" s="1"/>
  <c r="E79" i="6"/>
  <c r="F79" i="6" s="1"/>
  <c r="E83" i="6"/>
  <c r="F83" i="6" s="1"/>
  <c r="E87" i="6"/>
  <c r="F87" i="6" s="1"/>
  <c r="E65" i="6"/>
  <c r="F65" i="6" s="1"/>
  <c r="E68" i="6"/>
  <c r="F68" i="6" s="1"/>
  <c r="E72" i="6"/>
  <c r="F72" i="6" s="1"/>
  <c r="E76" i="6"/>
  <c r="F76" i="6" s="1"/>
  <c r="E80" i="6"/>
  <c r="F80" i="6" s="1"/>
  <c r="E84" i="6"/>
  <c r="F84" i="6" s="1"/>
  <c r="X12" i="8"/>
  <c r="Y6" i="8"/>
  <c r="Y12" i="8" s="1"/>
  <c r="T93" i="9"/>
  <c r="T94" i="9"/>
  <c r="T5" i="9"/>
  <c r="T7" i="9"/>
  <c r="T8" i="9"/>
  <c r="T9" i="9"/>
  <c r="T10" i="9"/>
  <c r="T11" i="9"/>
  <c r="T12" i="9"/>
  <c r="T13" i="9"/>
  <c r="H14" i="9"/>
  <c r="T15" i="9"/>
  <c r="T17" i="9"/>
  <c r="T19" i="9"/>
  <c r="T21" i="9"/>
  <c r="T23" i="9"/>
  <c r="T25" i="9"/>
  <c r="T27" i="9"/>
  <c r="T29" i="9"/>
  <c r="T31" i="9"/>
  <c r="T33" i="9"/>
  <c r="T35" i="9"/>
  <c r="T37" i="9"/>
  <c r="T39" i="9"/>
  <c r="T41" i="9"/>
  <c r="T43" i="9"/>
  <c r="T45" i="9"/>
  <c r="T47" i="9"/>
  <c r="T49" i="9"/>
  <c r="T51" i="9"/>
  <c r="T53" i="9"/>
  <c r="T55" i="9"/>
  <c r="T57" i="9"/>
  <c r="T59" i="9"/>
  <c r="T61" i="9"/>
  <c r="H64" i="9"/>
  <c r="H68" i="9"/>
  <c r="T70" i="9"/>
  <c r="T72" i="9"/>
  <c r="T74" i="9"/>
  <c r="T76" i="9"/>
  <c r="T78" i="9"/>
  <c r="T80" i="9"/>
  <c r="T82" i="9"/>
  <c r="T84" i="9"/>
  <c r="T86" i="9"/>
  <c r="T88" i="9"/>
  <c r="T91" i="9"/>
  <c r="T95" i="9"/>
  <c r="T14" i="9"/>
  <c r="H16" i="9"/>
  <c r="H18" i="9"/>
  <c r="H20" i="9"/>
  <c r="H22" i="9"/>
  <c r="H24" i="9"/>
  <c r="H26" i="9"/>
  <c r="H28" i="9"/>
  <c r="H30" i="9"/>
  <c r="H32" i="9"/>
  <c r="H34" i="9"/>
  <c r="H36" i="9"/>
  <c r="H38" i="9"/>
  <c r="H40" i="9"/>
  <c r="H42" i="9"/>
  <c r="H44" i="9"/>
  <c r="H46" i="9"/>
  <c r="H48" i="9"/>
  <c r="H50" i="9"/>
  <c r="H52" i="9"/>
  <c r="H54" i="9"/>
  <c r="H56" i="9"/>
  <c r="H58" i="9"/>
  <c r="H60" i="9"/>
  <c r="H62" i="9"/>
  <c r="H65" i="9"/>
  <c r="H69" i="9"/>
  <c r="H71" i="9"/>
  <c r="H73" i="9"/>
  <c r="H75" i="9"/>
  <c r="H77" i="9"/>
  <c r="H79" i="9"/>
  <c r="H81" i="9"/>
  <c r="H83" i="9"/>
  <c r="H85" i="9"/>
  <c r="H87" i="9"/>
  <c r="H89" i="9"/>
  <c r="T92" i="9"/>
  <c r="AA12" i="8" l="1"/>
  <c r="AB6" i="8"/>
  <c r="K50" i="5"/>
  <c r="L50" i="5" s="1"/>
  <c r="K34" i="5"/>
  <c r="L34" i="5" s="1"/>
  <c r="K18" i="5"/>
  <c r="L18" i="5" s="1"/>
  <c r="K66" i="5"/>
  <c r="L66" i="5" s="1"/>
  <c r="K74" i="5"/>
  <c r="L74" i="5" s="1"/>
  <c r="K82" i="5"/>
  <c r="L82" i="5" s="1"/>
  <c r="K90" i="5"/>
  <c r="L90" i="5" s="1"/>
  <c r="K98" i="5"/>
  <c r="L98" i="5" s="1"/>
  <c r="K5" i="5"/>
  <c r="L5" i="5" s="1"/>
  <c r="K65" i="5"/>
  <c r="L65" i="5" s="1"/>
  <c r="K73" i="5"/>
  <c r="L73" i="5" s="1"/>
  <c r="K81" i="5"/>
  <c r="L81" i="5" s="1"/>
  <c r="K89" i="5"/>
  <c r="L89" i="5" s="1"/>
  <c r="K97" i="5"/>
  <c r="L97" i="5" s="1"/>
  <c r="K105" i="5"/>
  <c r="L105" i="5" s="1"/>
  <c r="K41" i="5"/>
  <c r="L41" i="5" s="1"/>
  <c r="K25" i="5"/>
  <c r="L25" i="5" s="1"/>
  <c r="K9" i="5"/>
  <c r="L9" i="5" s="1"/>
  <c r="K48" i="5"/>
  <c r="L48" i="5" s="1"/>
  <c r="K32" i="5"/>
  <c r="L32" i="5" s="1"/>
  <c r="K16" i="5"/>
  <c r="L16" i="5" s="1"/>
  <c r="K23" i="5"/>
  <c r="L23" i="5" s="1"/>
  <c r="K39" i="5"/>
  <c r="L39" i="5" s="1"/>
  <c r="K15" i="5"/>
  <c r="L15" i="5" s="1"/>
  <c r="K19" i="5"/>
  <c r="L19" i="5" s="1"/>
  <c r="AD13" i="9"/>
  <c r="AE7" i="9"/>
  <c r="K60" i="5"/>
  <c r="L60" i="5" s="1"/>
  <c r="K46" i="5"/>
  <c r="L46" i="5" s="1"/>
  <c r="K30" i="5"/>
  <c r="L30" i="5" s="1"/>
  <c r="K14" i="5"/>
  <c r="L14" i="5" s="1"/>
  <c r="K68" i="5"/>
  <c r="L68" i="5" s="1"/>
  <c r="K76" i="5"/>
  <c r="L76" i="5" s="1"/>
  <c r="K84" i="5"/>
  <c r="L84" i="5" s="1"/>
  <c r="K92" i="5"/>
  <c r="L92" i="5" s="1"/>
  <c r="K100" i="5"/>
  <c r="L100" i="5" s="1"/>
  <c r="K59" i="5"/>
  <c r="L59" i="5" s="1"/>
  <c r="K67" i="5"/>
  <c r="L67" i="5" s="1"/>
  <c r="K75" i="5"/>
  <c r="L75" i="5" s="1"/>
  <c r="K83" i="5"/>
  <c r="L83" i="5" s="1"/>
  <c r="K91" i="5"/>
  <c r="L91" i="5" s="1"/>
  <c r="K99" i="5"/>
  <c r="L99" i="5" s="1"/>
  <c r="K53" i="5"/>
  <c r="L53" i="5" s="1"/>
  <c r="K37" i="5"/>
  <c r="L37" i="5" s="1"/>
  <c r="K21" i="5"/>
  <c r="L21" i="5" s="1"/>
  <c r="K3" i="5"/>
  <c r="L3" i="5" s="1"/>
  <c r="K44" i="5"/>
  <c r="L44" i="5" s="1"/>
  <c r="K28" i="5"/>
  <c r="L28" i="5" s="1"/>
  <c r="K12" i="5"/>
  <c r="L12" i="5" s="1"/>
  <c r="K7" i="5"/>
  <c r="L7" i="5" s="1"/>
  <c r="K27" i="5"/>
  <c r="L27" i="5" s="1"/>
  <c r="K4" i="5"/>
  <c r="L4" i="5" s="1"/>
  <c r="K58" i="5"/>
  <c r="L58" i="5" s="1"/>
  <c r="K42" i="5"/>
  <c r="L42" i="5" s="1"/>
  <c r="K26" i="5"/>
  <c r="L26" i="5" s="1"/>
  <c r="K10" i="5"/>
  <c r="L10" i="5" s="1"/>
  <c r="K70" i="5"/>
  <c r="L70" i="5" s="1"/>
  <c r="K78" i="5"/>
  <c r="L78" i="5" s="1"/>
  <c r="K86" i="5"/>
  <c r="L86" i="5" s="1"/>
  <c r="K94" i="5"/>
  <c r="L94" i="5" s="1"/>
  <c r="K102" i="5"/>
  <c r="L102" i="5" s="1"/>
  <c r="K61" i="5"/>
  <c r="L61" i="5" s="1"/>
  <c r="K69" i="5"/>
  <c r="L69" i="5" s="1"/>
  <c r="K77" i="5"/>
  <c r="L77" i="5" s="1"/>
  <c r="K85" i="5"/>
  <c r="L85" i="5" s="1"/>
  <c r="K93" i="5"/>
  <c r="L93" i="5" s="1"/>
  <c r="K101" i="5"/>
  <c r="L101" i="5" s="1"/>
  <c r="K49" i="5"/>
  <c r="L49" i="5" s="1"/>
  <c r="K33" i="5"/>
  <c r="L33" i="5" s="1"/>
  <c r="K17" i="5"/>
  <c r="L17" i="5" s="1"/>
  <c r="K56" i="5"/>
  <c r="L56" i="5" s="1"/>
  <c r="K40" i="5"/>
  <c r="L40" i="5" s="1"/>
  <c r="K24" i="5"/>
  <c r="L24" i="5" s="1"/>
  <c r="K8" i="5"/>
  <c r="L8" i="5" s="1"/>
  <c r="K57" i="5"/>
  <c r="L57" i="5" s="1"/>
  <c r="K11" i="5"/>
  <c r="L11" i="5" s="1"/>
  <c r="K51" i="5"/>
  <c r="L51" i="5" s="1"/>
  <c r="K47" i="5"/>
  <c r="L47" i="5" s="1"/>
  <c r="U38" i="7"/>
  <c r="T44" i="7"/>
  <c r="K64" i="5"/>
  <c r="L64" i="5" s="1"/>
  <c r="K54" i="5"/>
  <c r="L54" i="5" s="1"/>
  <c r="K38" i="5"/>
  <c r="L38" i="5" s="1"/>
  <c r="K22" i="5"/>
  <c r="L22" i="5" s="1"/>
  <c r="K6" i="5"/>
  <c r="L6" i="5" s="1"/>
  <c r="K72" i="5"/>
  <c r="L72" i="5" s="1"/>
  <c r="K80" i="5"/>
  <c r="L80" i="5" s="1"/>
  <c r="K88" i="5"/>
  <c r="L88" i="5" s="1"/>
  <c r="K96" i="5"/>
  <c r="L96" i="5" s="1"/>
  <c r="K104" i="5"/>
  <c r="L104" i="5" s="1"/>
  <c r="K63" i="5"/>
  <c r="L63" i="5" s="1"/>
  <c r="K71" i="5"/>
  <c r="L71" i="5" s="1"/>
  <c r="K79" i="5"/>
  <c r="L79" i="5" s="1"/>
  <c r="K87" i="5"/>
  <c r="L87" i="5" s="1"/>
  <c r="K95" i="5"/>
  <c r="L95" i="5" s="1"/>
  <c r="K103" i="5"/>
  <c r="L103" i="5" s="1"/>
  <c r="K45" i="5"/>
  <c r="L45" i="5" s="1"/>
  <c r="K29" i="5"/>
  <c r="L29" i="5" s="1"/>
  <c r="K13" i="5"/>
  <c r="L13" i="5" s="1"/>
  <c r="K52" i="5"/>
  <c r="L52" i="5" s="1"/>
  <c r="K36" i="5"/>
  <c r="L36" i="5" s="1"/>
  <c r="K20" i="5"/>
  <c r="L20" i="5" s="1"/>
  <c r="K43" i="5"/>
  <c r="L43" i="5" s="1"/>
  <c r="K55" i="5"/>
  <c r="L55" i="5" s="1"/>
  <c r="K31" i="5"/>
  <c r="L31" i="5" s="1"/>
  <c r="K35" i="5"/>
  <c r="L35" i="5" s="1"/>
  <c r="AB12" i="8" l="1"/>
  <c r="AC6" i="8"/>
  <c r="AC12" i="8" s="1"/>
  <c r="AC13" i="8" s="1"/>
  <c r="U44" i="7"/>
  <c r="V38" i="7"/>
  <c r="AE13" i="9"/>
  <c r="AF7" i="9"/>
  <c r="W38" i="7" l="1"/>
  <c r="V44" i="7"/>
  <c r="AF13" i="9"/>
  <c r="AG7" i="9"/>
  <c r="AG13" i="9" l="1"/>
  <c r="AH7" i="9"/>
  <c r="AH13" i="9" s="1"/>
  <c r="AH14" i="9" s="1"/>
  <c r="W44" i="7"/>
  <c r="X38" i="7"/>
  <c r="X44" i="7" s="1"/>
  <c r="X45"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5" authorId="0" shapeId="0" xr:uid="{00000000-0006-0000-0000-000001000000}">
      <text>
        <r>
          <rPr>
            <sz val="11"/>
            <color theme="1"/>
            <rFont val="Arial"/>
          </rPr>
          <t>======
ID#AAAAIvEXdKQ
NATALIA KUZMINYKH    (2020-09-06 17:12:16)
I had a problem with calculating a mean value</t>
        </r>
      </text>
    </comment>
    <comment ref="C39" authorId="0" shapeId="0" xr:uid="{00000000-0006-0000-0000-000002000000}">
      <text>
        <r>
          <rPr>
            <sz val="11"/>
            <color theme="1"/>
            <rFont val="Arial"/>
          </rPr>
          <t>======
ID#AAAAJ2muj04
tc={0EFA44B8-1C21-E644-B491-8116E602A6BB}    (2020-08-06 13:01:29)
[Threaded comment]
Your version of Excel allows you to read this threaded comment; however, any edits to it will get removed if the file is opened in a newer version of Excel. Learn more: https://go.microsoft.com/fwlink/?linkid=870924
Comment:
    Age unsure</t>
        </r>
      </text>
    </comment>
  </commentList>
  <extLst>
    <ext xmlns:r="http://schemas.openxmlformats.org/officeDocument/2006/relationships" uri="GoogleSheetsCustomDataVersion1">
      <go:sheetsCustomData xmlns:go="http://customooxmlschemas.google.com/" r:id="rId1" roundtripDataSignature="AMtx7mgDgVtRg1nuhvHcT2jlL3rucV6Yr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7" authorId="0" shapeId="0" xr:uid="{00000000-0006-0000-0200-000001000000}">
      <text>
        <r>
          <rPr>
            <sz val="11"/>
            <color theme="1"/>
            <rFont val="Arial"/>
          </rPr>
          <t>======
ID#AAAAJ2p_54M
tc={1D61897E-DB0F-634E-87FA-DB22F39DDC97}    (2020-08-10 15:09:27)
[Threaded comment]
Your version of Excel allows you to read this threaded comment; however, any edits to it will get removed if the file is opened in a newer version of Excel. Learn more: https://go.microsoft.com/fwlink/?linkid=870924
Comment:
    Marco = Marovo ?</t>
        </r>
      </text>
    </comment>
  </commentList>
  <extLst>
    <ext xmlns:r="http://schemas.openxmlformats.org/officeDocument/2006/relationships" uri="GoogleSheetsCustomDataVersion1">
      <go:sheetsCustomData xmlns:go="http://customooxmlschemas.google.com/" r:id="rId1" roundtripDataSignature="AMtx7mjk6QNIb3FY28BfdE2T9xH5zHwhq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O49" authorId="0" shapeId="0" xr:uid="{00000000-0006-0000-0300-000001000000}">
      <text>
        <r>
          <rPr>
            <sz val="11"/>
            <color theme="1"/>
            <rFont val="Arial"/>
          </rPr>
          <t>======
ID#AAAAJ2muj08
tc={728A81E9-F5FC-C94A-BFDD-18E5A73F00F5}    (2020-08-06 13:01:29)
[Threaded comment]
Your version of Excel allows you to read this threaded comment; however, any edits to it will get removed if the file is opened in a newer version of Excel. Learn more: https://go.microsoft.com/fwlink/?linkid=870924
Comment:
    VCM not coded for MC1?</t>
        </r>
      </text>
    </comment>
  </commentList>
  <extLst>
    <ext xmlns:r="http://schemas.openxmlformats.org/officeDocument/2006/relationships" uri="GoogleSheetsCustomDataVersion1">
      <go:sheetsCustomData xmlns:go="http://customooxmlschemas.google.com/" r:id="rId1" roundtripDataSignature="AMtx7mio1V+GP/XVXISOmYK53mGwLbIBA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90" authorId="0" shapeId="0" xr:uid="{00000000-0006-0000-0500-000001000000}">
      <text>
        <r>
          <rPr>
            <sz val="11"/>
            <color theme="1"/>
            <rFont val="Arial"/>
          </rPr>
          <t>======
ID#AAAAG6F_pPY
NATALIA KUZMINYKH    (2020-09-06 22:40:51)
Some children data are missing in this table</t>
        </r>
      </text>
    </comment>
  </commentList>
  <extLst>
    <ext xmlns:r="http://schemas.openxmlformats.org/officeDocument/2006/relationships" uri="GoogleSheetsCustomDataVersion1">
      <go:sheetsCustomData xmlns:go="http://customooxmlschemas.google.com/" r:id="rId1" roundtripDataSignature="AMtx7mhyXpDbeitw8jOw7egP6nwbk8XShw=="/>
    </ext>
  </extLst>
</comments>
</file>

<file path=xl/sharedStrings.xml><?xml version="1.0" encoding="utf-8"?>
<sst xmlns="http://schemas.openxmlformats.org/spreadsheetml/2006/main" count="15960" uniqueCount="998">
  <si>
    <t>ChildID</t>
  </si>
  <si>
    <t>Gender</t>
  </si>
  <si>
    <t>Age in months</t>
  </si>
  <si>
    <t>CR</t>
  </si>
  <si>
    <t>CR Adults</t>
  </si>
  <si>
    <t>Language</t>
  </si>
  <si>
    <t>corpus</t>
  </si>
  <si>
    <t>Syllable complexity</t>
  </si>
  <si>
    <t>C_count</t>
  </si>
  <si>
    <t>V_count</t>
  </si>
  <si>
    <t>Multinlingualism_likelihood</t>
  </si>
  <si>
    <t>1_CW1_CH1_AJ09_AJ21_190710_1_periodic_non-native-NK.eaf</t>
  </si>
  <si>
    <t>M</t>
  </si>
  <si>
    <t>Avaso</t>
  </si>
  <si>
    <t>Solomon</t>
  </si>
  <si>
    <t>Low</t>
  </si>
  <si>
    <t>Y</t>
  </si>
  <si>
    <t>1_CW4_CH4_AJ10_AJ21_190715_1_periodic_non-native-NM.eaf</t>
  </si>
  <si>
    <t>Avasö</t>
  </si>
  <si>
    <t>1_CW4_CH4_AJ11_AJ04_190718_periodic_non-native-NK.eaf</t>
  </si>
  <si>
    <t>F</t>
  </si>
  <si>
    <t>Avasu</t>
  </si>
  <si>
    <t>1_CW2_CH2_AJ07_AJ07_190630_1_periodic_non-native-NM.eaf</t>
  </si>
  <si>
    <t>Babatana</t>
  </si>
  <si>
    <t>1_CW3_CH3_AJ08_AJ13_190704_periodic_non-native-NK.eaf</t>
  </si>
  <si>
    <t>Babatana and Senga</t>
  </si>
  <si>
    <t>26Seedlings</t>
  </si>
  <si>
    <t>English</t>
  </si>
  <si>
    <t>Seedlings</t>
  </si>
  <si>
    <t>High</t>
  </si>
  <si>
    <t>N</t>
  </si>
  <si>
    <t>36Seedlings</t>
  </si>
  <si>
    <t>04Seedlings</t>
  </si>
  <si>
    <t>44Seedlings</t>
  </si>
  <si>
    <t>28Seedlings</t>
  </si>
  <si>
    <t>08Seedlings</t>
  </si>
  <si>
    <t>14Seedlings</t>
  </si>
  <si>
    <t>11Seedlings</t>
  </si>
  <si>
    <t>43Seedlings</t>
  </si>
  <si>
    <t>09Seedlings</t>
  </si>
  <si>
    <t>274Warlaumont</t>
  </si>
  <si>
    <t>English &amp; Spanish</t>
  </si>
  <si>
    <t>Warlaumont</t>
  </si>
  <si>
    <t>340Warlaumont</t>
  </si>
  <si>
    <t>857Warlaumont</t>
  </si>
  <si>
    <t>GAL_000225_periodic_non-native-NK.eaf</t>
  </si>
  <si>
    <t>NA</t>
  </si>
  <si>
    <t>French</t>
  </si>
  <si>
    <t>e20200226_105144_013099random_native.eaf-LML.eaf</t>
  </si>
  <si>
    <t>e20200220_153526_008232random_native.eaf-LML.eaf</t>
  </si>
  <si>
    <t>e20200304_111401_013098random_native-LML.eaf</t>
  </si>
  <si>
    <t>e20200226_121334_009458random_native-LML.eaf</t>
  </si>
  <si>
    <t>e20200302_155025_008232random_native-LML.eaf</t>
  </si>
  <si>
    <t>CUM_010714_periodic_non-native-NK.eaf</t>
  </si>
  <si>
    <t>DUN_020920_periodic_non-native-NK.eaf</t>
  </si>
  <si>
    <t>COF_030503_periodic_non-native-NK.eaf</t>
  </si>
  <si>
    <t>01_CW02_CH02_FB03_FB25_190622_periodic_non-native-NK.eaf</t>
  </si>
  <si>
    <t>Marco language</t>
  </si>
  <si>
    <t>01_CW04_CH04_FB04_FB34_190625_periodic_non-native-NM.eaf</t>
  </si>
  <si>
    <t>Marovo</t>
  </si>
  <si>
    <t>01_CW01_CH01_FB04_FB24_190625_periodic_non-native-NK.eaf</t>
  </si>
  <si>
    <t>114Cychosz</t>
  </si>
  <si>
    <t>Quechua</t>
  </si>
  <si>
    <t>Cychosz</t>
  </si>
  <si>
    <t>Moderate</t>
  </si>
  <si>
    <t>105Cychosz</t>
  </si>
  <si>
    <t>117Cychosz</t>
  </si>
  <si>
    <t>01_CW03_CH03_LM04_LM34_190622_1_periodic_non-native-NM/BC.eaf</t>
  </si>
  <si>
    <t>Roviana</t>
  </si>
  <si>
    <t>01_CW04_CH04_LM07_LM31_190708_1_periodic_non-native-NM.eaf</t>
  </si>
  <si>
    <t>01_CW04_CH04_FB08_FB23_190719_periodic_non-native-NK.eaf</t>
  </si>
  <si>
    <t>01_CW05_CH05_FB10_FB30_190729_1_periodic_non-native-NM.eaf</t>
  </si>
  <si>
    <t>01_CW02_CH02_FB13_FB31_190811_periodic_non-native-NM.eaf</t>
  </si>
  <si>
    <t>1_CW5_CH5_AJ14_AJ06_190727_periodic_non-native-NK.eaf</t>
  </si>
  <si>
    <t>Senga</t>
  </si>
  <si>
    <t>1_CW2_CH2_AJ15_AJ09_190731_periodic_non-native-BC.eaf</t>
  </si>
  <si>
    <t>0643Tseltal</t>
  </si>
  <si>
    <t>Tseltal</t>
  </si>
  <si>
    <t>7176Tseltal</t>
  </si>
  <si>
    <t>8179Tseltal</t>
  </si>
  <si>
    <t>2109Tseltal</t>
  </si>
  <si>
    <t>8787Tseltal</t>
  </si>
  <si>
    <t>7326Tseltal</t>
  </si>
  <si>
    <t>7220Tseltal</t>
  </si>
  <si>
    <t>6216Tseltal</t>
  </si>
  <si>
    <t>2625Tseltal</t>
  </si>
  <si>
    <t>3026Tseltal</t>
  </si>
  <si>
    <t>11Tsimane</t>
  </si>
  <si>
    <t>Tsimane</t>
  </si>
  <si>
    <t>14Tsimane</t>
  </si>
  <si>
    <t>2018b_c10Tsimane</t>
  </si>
  <si>
    <t>41Tsimane</t>
  </si>
  <si>
    <t>6Tsimane</t>
  </si>
  <si>
    <t>2018b_c08Tsimane</t>
  </si>
  <si>
    <t>2018b_c16Tsimane</t>
  </si>
  <si>
    <t>2018b_c22Tsimane</t>
  </si>
  <si>
    <t>7Tsimane</t>
  </si>
  <si>
    <t>39Tsimane</t>
  </si>
  <si>
    <t>2018b_c09Tsimane</t>
  </si>
  <si>
    <t>2018b_c14Tsimane</t>
  </si>
  <si>
    <t>9Tsimane</t>
  </si>
  <si>
    <t>10Tsimane</t>
  </si>
  <si>
    <t>2Tsimane</t>
  </si>
  <si>
    <t>3Tsimane</t>
  </si>
  <si>
    <t>tsimane2017_C01_20170706/20170718periodic-NK.eaf</t>
  </si>
  <si>
    <t>tsimane2017_C02_20170706/20170718periodic-NK.eaf</t>
  </si>
  <si>
    <t>tsimane2017_C03_20170707/20170718periodic-NK.eaf</t>
  </si>
  <si>
    <t>tsimane2017_C04_20170707periodic-NK.eaf</t>
  </si>
  <si>
    <t>01_CW06_CH06_FB11_FB34_190802_periodic_non-native-NM</t>
  </si>
  <si>
    <t>Ughele</t>
  </si>
  <si>
    <t>1_CW3_CH3_AJ18_AJ13_190811_periodic_non-native-NK.eaf</t>
  </si>
  <si>
    <t>Vaghua</t>
  </si>
  <si>
    <t>1_CW3_CH3_AJ04_AJ10_190620_periodic_non-native-NK.eaf</t>
  </si>
  <si>
    <t>Varisi</t>
  </si>
  <si>
    <t>1_CW1_CH1_AJ17_AJ06_190807_1_periodic_non-native-NM.eaf</t>
  </si>
  <si>
    <t>1_CW2_CH2_AJ17_AJ02_190807_periodic_non-native-NK.eaf</t>
  </si>
  <si>
    <t>F07Casillas-Yeli</t>
  </si>
  <si>
    <t>Yélî</t>
  </si>
  <si>
    <t>Casillas-Yeli</t>
  </si>
  <si>
    <t>F28Casillas-Yeli</t>
  </si>
  <si>
    <t>F32Casillas-Yeli</t>
  </si>
  <si>
    <t>5D7123D50000332A</t>
  </si>
  <si>
    <t>F42Casillas-Yeli</t>
  </si>
  <si>
    <t>F34Casillas-Yeli</t>
  </si>
  <si>
    <t>5D7123970000332D</t>
  </si>
  <si>
    <t>5D711E380000332A</t>
  </si>
  <si>
    <t>5D704C52000024F2</t>
  </si>
  <si>
    <t>F23Casillas-Yeli</t>
  </si>
  <si>
    <t>5D7122270000332C</t>
  </si>
  <si>
    <t>5D7116B900003330</t>
  </si>
  <si>
    <t>5D712519000024F2</t>
  </si>
  <si>
    <t>5D7124AF0000332B</t>
  </si>
  <si>
    <t>5D71234E00002028</t>
  </si>
  <si>
    <t>5D712553000024F0</t>
  </si>
  <si>
    <t>5D71258600002028</t>
  </si>
  <si>
    <t>F10Casillas-Yeli</t>
  </si>
  <si>
    <t>F11Casillas-Yeli</t>
  </si>
  <si>
    <t>5D71244F00003329</t>
  </si>
  <si>
    <t>5D704A6D00003329</t>
  </si>
  <si>
    <t>F31Casillas-Yeli</t>
  </si>
  <si>
    <t>5D7121C00000332E</t>
  </si>
  <si>
    <t>5D711C0500002028</t>
  </si>
  <si>
    <t>5D71269300003329</t>
  </si>
  <si>
    <t>5D7126C200002028</t>
  </si>
  <si>
    <t>5D7122FF0000332E</t>
  </si>
  <si>
    <t>5D711B88000024F0</t>
  </si>
  <si>
    <t>F13Casillas-Yeli</t>
  </si>
  <si>
    <t>5D7053E00000332C</t>
  </si>
  <si>
    <t>5D71241F0000332F</t>
  </si>
  <si>
    <t>5D7125C90000332E</t>
  </si>
  <si>
    <t>5D7054700000332E</t>
  </si>
  <si>
    <t>5D7122C60000332F</t>
  </si>
  <si>
    <t>5D7126430000332A</t>
  </si>
  <si>
    <t>5D71260800003330</t>
  </si>
  <si>
    <t>5D711D780000332D</t>
  </si>
  <si>
    <t>5D704B7D0000332F</t>
  </si>
  <si>
    <t>5D71228300003330</t>
  </si>
  <si>
    <t>5D7121000000332B</t>
  </si>
  <si>
    <t>5D7124E40000332C</t>
  </si>
  <si>
    <t>TRENDLINES</t>
  </si>
  <si>
    <t>All &lt;50mo</t>
  </si>
  <si>
    <t>All &lt;36 mo</t>
  </si>
  <si>
    <t>All data</t>
  </si>
  <si>
    <t>Yélî &lt; 50m</t>
  </si>
  <si>
    <t>Complexity</t>
  </si>
  <si>
    <t>Slope</t>
  </si>
  <si>
    <t>Intercept</t>
  </si>
  <si>
    <t>R2</t>
  </si>
  <si>
    <t>sqrt(R2)</t>
  </si>
  <si>
    <t>PEARSON</t>
  </si>
  <si>
    <t>X1</t>
  </si>
  <si>
    <t>Y1</t>
  </si>
  <si>
    <t>X2</t>
  </si>
  <si>
    <t>Y2</t>
  </si>
  <si>
    <t>Series names</t>
  </si>
  <si>
    <t>LOGARITHMIC TRENDLINES</t>
  </si>
  <si>
    <t>Do we count Babatana and Senga as Babatana + Senga seperately? If so should we do the same thing for the English and Spanish? Perhaps even the Quechua/Spanish?</t>
  </si>
  <si>
    <t>Subtier</t>
  </si>
  <si>
    <t>Tier</t>
  </si>
  <si>
    <t>ON</t>
  </si>
  <si>
    <t>OFF</t>
  </si>
  <si>
    <t>Duration</t>
  </si>
  <si>
    <t>Annotation</t>
  </si>
  <si>
    <t>Filename</t>
  </si>
  <si>
    <t>code</t>
  </si>
  <si>
    <t>L/T</t>
  </si>
  <si>
    <t>notes</t>
  </si>
  <si>
    <t>son ettouffé par des vetements.</t>
  </si>
  <si>
    <t>CHI</t>
  </si>
  <si>
    <t>Sum of Duration</t>
  </si>
  <si>
    <t>vcm@CHI</t>
  </si>
  <si>
    <t>vcm@FA1</t>
  </si>
  <si>
    <t>vcm@FA2</t>
  </si>
  <si>
    <t>vcm@MA1</t>
  </si>
  <si>
    <t>vcm@MA2</t>
  </si>
  <si>
    <t>vcm@UC1</t>
  </si>
  <si>
    <t>FA1</t>
  </si>
  <si>
    <t>FA2</t>
  </si>
  <si>
    <t>MA1</t>
  </si>
  <si>
    <t>MA2</t>
  </si>
  <si>
    <t>MC1</t>
  </si>
  <si>
    <t>UC1</t>
  </si>
  <si>
    <t>days</t>
  </si>
  <si>
    <t>months</t>
  </si>
  <si>
    <t>20200214_102646_013098</t>
  </si>
  <si>
    <t>5E4667680000332A</t>
  </si>
  <si>
    <t>20200220_153526_008232</t>
  </si>
  <si>
    <t>5E4E988900002028</t>
  </si>
  <si>
    <t>20200220_163617_013100</t>
  </si>
  <si>
    <t>5E4EA6FB0000332C</t>
  </si>
  <si>
    <t>20200226_105144_013099</t>
  </si>
  <si>
    <t>5E563F1A0000332B</t>
  </si>
  <si>
    <t>20200226_121334_009458</t>
  </si>
  <si>
    <t>5E56526B000024F2</t>
  </si>
  <si>
    <t>20200226_140612_013098</t>
  </si>
  <si>
    <t>5E666CF50000332</t>
  </si>
  <si>
    <t>20200226_154007_013102</t>
  </si>
  <si>
    <t>20200227_114344_013101</t>
  </si>
  <si>
    <t>5E57D120000332D</t>
  </si>
  <si>
    <t>20200227_142442_013097</t>
  </si>
  <si>
    <t>5E57C2E300003329</t>
  </si>
  <si>
    <t>20200302_155025_008232</t>
  </si>
  <si>
    <t>5E5D1CF000002028</t>
  </si>
  <si>
    <t>20200304_111401_013098</t>
  </si>
  <si>
    <t>5E5F7F250000332A</t>
  </si>
  <si>
    <t>20200304_140218_013102</t>
  </si>
  <si>
    <t>5E5FA7330000332E</t>
  </si>
  <si>
    <t>20200305_145449_013101</t>
  </si>
  <si>
    <t>5E6104400000332D</t>
  </si>
  <si>
    <t>20200309_100311_013907</t>
  </si>
  <si>
    <t>5E66061900003329</t>
  </si>
  <si>
    <t>20200309_132125_009456</t>
  </si>
  <si>
    <t>5E663485000024F0</t>
  </si>
  <si>
    <t>Children annotated by NK:</t>
  </si>
  <si>
    <t>Heard speech</t>
  </si>
  <si>
    <t>FA3</t>
  </si>
  <si>
    <t>UC2</t>
  </si>
  <si>
    <t>Grand Total</t>
  </si>
  <si>
    <t>Total</t>
  </si>
  <si>
    <t>Adults</t>
  </si>
  <si>
    <t>Children</t>
  </si>
  <si>
    <t>% Adult speech</t>
  </si>
  <si>
    <t>%Child speech</t>
  </si>
  <si>
    <t>vcm@FA3</t>
  </si>
  <si>
    <t>vcm@UC2</t>
  </si>
  <si>
    <t>Dur Others</t>
  </si>
  <si>
    <t>General results</t>
  </si>
  <si>
    <t>Village ID</t>
  </si>
  <si>
    <t>Age (months)</t>
  </si>
  <si>
    <t>CR CHI</t>
  </si>
  <si>
    <t>L/T CHI</t>
  </si>
  <si>
    <t>Dur CHI (s)</t>
  </si>
  <si>
    <t>Dur Others (s)</t>
  </si>
  <si>
    <t>xds@MA1</t>
  </si>
  <si>
    <t>A</t>
  </si>
  <si>
    <t>U</t>
  </si>
  <si>
    <t>B</t>
  </si>
  <si>
    <t>C</t>
  </si>
  <si>
    <t>L</t>
  </si>
  <si>
    <t>remember-me</t>
  </si>
  <si>
    <t>maman</t>
  </si>
  <si>
    <t>on_off</t>
  </si>
  <si>
    <t>3780000_3840000</t>
  </si>
  <si>
    <t>4260000_4320000</t>
  </si>
  <si>
    <t>6900000_6960000</t>
  </si>
  <si>
    <t>10620000_10680000</t>
  </si>
  <si>
    <t>15180000_15240000</t>
  </si>
  <si>
    <t>20160000_20220000</t>
  </si>
  <si>
    <t>20880000_20940000</t>
  </si>
  <si>
    <t>28560000_28620000</t>
  </si>
  <si>
    <t>29400000_29460000</t>
  </si>
  <si>
    <t>34680000_34740000</t>
  </si>
  <si>
    <t>lex@CHI</t>
  </si>
  <si>
    <t>là il y en a une.</t>
  </si>
  <si>
    <t>xxx mais c'est bon.</t>
  </si>
  <si>
    <t>tiens regarde ça c'est fait exprès.</t>
  </si>
  <si>
    <t>pour mordre.</t>
  </si>
  <si>
    <t>après ca peut te faire du bien.</t>
  </si>
  <si>
    <t>ça ça peut faire du bien.</t>
  </si>
  <si>
    <t>aux gensives.</t>
  </si>
  <si>
    <t>um.</t>
  </si>
  <si>
    <t>de mordre fort fort fort fort fort.</t>
  </si>
  <si>
    <t>et oui.</t>
  </si>
  <si>
    <t>on a ce xxx aussi.</t>
  </si>
  <si>
    <t>aller xxx.</t>
  </si>
  <si>
    <t>aller.</t>
  </si>
  <si>
    <t>xxx.</t>
  </si>
  <si>
    <t>arrête tu vas tomber.</t>
  </si>
  <si>
    <t>ça m'enerve en fait.</t>
  </si>
  <si>
    <t>oui mais en même temps.</t>
  </si>
  <si>
    <t>ça m'enerve.</t>
  </si>
  <si>
    <t>vroum vroum.</t>
  </si>
  <si>
    <t>vroum.</t>
  </si>
  <si>
    <t>en terme de fatigue non.</t>
  </si>
  <si>
    <t>dans les plans.</t>
  </si>
  <si>
    <t>et euh.</t>
  </si>
  <si>
    <t>je n'ai pas de regret en terme de fatigue.</t>
  </si>
  <si>
    <t>xxx je me dis finalement.</t>
  </si>
  <si>
    <t>on ecrit.</t>
  </si>
  <si>
    <t>si il est allumé.</t>
  </si>
  <si>
    <t>par contre là je ne sais plus où on en est.</t>
  </si>
  <si>
    <t>Ah.</t>
  </si>
  <si>
    <t>on fait le dos maintenant.</t>
  </si>
  <si>
    <t>attention je fais le dos.</t>
  </si>
  <si>
    <t>oh c'est un peu frais.</t>
  </si>
  <si>
    <t>oh lala.</t>
  </si>
  <si>
    <t>xxx maman?</t>
  </si>
  <si>
    <t>hop</t>
  </si>
  <si>
    <t>le bras la main.</t>
  </si>
  <si>
    <t>les doigts.</t>
  </si>
  <si>
    <t>bah oui.</t>
  </si>
  <si>
    <t>qu'est ce qu'il y a bin c'est pas grave.</t>
  </si>
  <si>
    <t>xxx à chaque fois mais c'est pas très grave.</t>
  </si>
  <si>
    <t>tu vas pouvoir la reprendre après.</t>
  </si>
  <si>
    <t>on fait l'autre bras.</t>
  </si>
  <si>
    <t>et la main.</t>
  </si>
  <si>
    <t>ton cou.</t>
  </si>
  <si>
    <t>on va mettre plus fort.</t>
  </si>
  <si>
    <t>qui c'est que tu as apperçut?</t>
  </si>
  <si>
    <t>c'est Papa?</t>
  </si>
  <si>
    <t>remets ça là.</t>
  </si>
  <si>
    <t>je suis en train de m'habiller.</t>
  </si>
  <si>
    <t>dans les bras de son Papa.</t>
  </si>
  <si>
    <t>et le bébé.</t>
  </si>
  <si>
    <t>comme Paul.</t>
  </si>
  <si>
    <t>tout à l'heure qui se cacahait.</t>
  </si>
  <si>
    <t>et la Maman.</t>
  </si>
  <si>
    <t>le Papa.</t>
  </si>
  <si>
    <t>et voilà tu l'as caché le bébé.</t>
  </si>
  <si>
    <t>tu les décaches.</t>
  </si>
  <si>
    <t>et voilà on le voit.</t>
  </si>
  <si>
    <t>c'est fini.</t>
  </si>
  <si>
    <t>il est fini le livre.</t>
  </si>
  <si>
    <t>on lit un autre petit.</t>
  </si>
  <si>
    <t>xxx et le poisson qui dit non.</t>
  </si>
  <si>
    <t>petit poisson rouge a faim.</t>
  </si>
  <si>
    <t>oh j'ai faim j'ai faim j'ai envie de manger.</t>
  </si>
  <si>
    <t>qu'est ce qu'il a envie de manger le poisson?</t>
  </si>
  <si>
    <t>il a faim d'un bonbon.</t>
  </si>
  <si>
    <t>context</t>
  </si>
  <si>
    <t>code_num</t>
  </si>
  <si>
    <t>random1</t>
  </si>
  <si>
    <t>random2</t>
  </si>
  <si>
    <t>random3</t>
  </si>
  <si>
    <t>random4</t>
  </si>
  <si>
    <t>random5</t>
  </si>
  <si>
    <t>random6</t>
  </si>
  <si>
    <t>random7</t>
  </si>
  <si>
    <t>random8</t>
  </si>
  <si>
    <t>random9</t>
  </si>
  <si>
    <t>random10</t>
  </si>
  <si>
    <t>quoi?</t>
  </si>
  <si>
    <t>ouais je sais.</t>
  </si>
  <si>
    <t>non ce n'est plus vroum maintenant.</t>
  </si>
  <si>
    <t>maintenant c'est.</t>
  </si>
  <si>
    <t>ouh!</t>
  </si>
  <si>
    <t>oui!</t>
  </si>
  <si>
    <t>viouh!</t>
  </si>
  <si>
    <t>vouh!</t>
  </si>
  <si>
    <t>ouh.</t>
  </si>
  <si>
    <t>xxx bruit d'aspirateur.</t>
  </si>
  <si>
    <t>ooh!</t>
  </si>
  <si>
    <t>tu es fatigué?</t>
  </si>
  <si>
    <t>souvent fatigué et euh.</t>
  </si>
  <si>
    <t>xxx mieux gérer.</t>
  </si>
  <si>
    <t>xxx et on peut.</t>
  </si>
  <si>
    <t>monter à.</t>
  </si>
  <si>
    <t>et Paul.</t>
  </si>
  <si>
    <t>[!=siffler].</t>
  </si>
  <si>
    <t>oh oh!</t>
  </si>
  <si>
    <t>ah putain.</t>
  </si>
  <si>
    <t>ah regarde.</t>
  </si>
  <si>
    <t>ah!</t>
  </si>
  <si>
    <t>si tu savais ce que ça hydratait là d'un seul coup Paul, c'est un truc de ouf.</t>
  </si>
  <si>
    <t>tu l'as mis en route là le dictaphone?</t>
  </si>
  <si>
    <t>ah ouais.</t>
  </si>
  <si>
    <t>euh alors.</t>
  </si>
  <si>
    <t>je vais peut être te le donner en dessert ce soir.</t>
  </si>
  <si>
    <t>du calme.</t>
  </si>
  <si>
    <t>boh!</t>
  </si>
  <si>
    <t>[!=grogner]</t>
  </si>
  <si>
    <t>on pleure sur papa.</t>
  </si>
  <si>
    <t>de toute façon on va changer le pull.</t>
  </si>
  <si>
    <t>s'il n'y a pas la place je suis bon pour manger seul.</t>
  </si>
  <si>
    <t>non.</t>
  </si>
  <si>
    <t>est ce que tu-.</t>
  </si>
  <si>
    <t>xds@FA1</t>
  </si>
  <si>
    <t>le nom "Alma" est dit dans ce fragment : nom du target child</t>
  </si>
  <si>
    <t>Alma a été dit</t>
  </si>
  <si>
    <t>les paroles du père sont en bruit de fond au loin.</t>
  </si>
  <si>
    <t>l'enregistreur doit surement être sous un un manteau, le son n'est pas nette : on entend le père et la mère.</t>
  </si>
  <si>
    <t>papa.</t>
  </si>
  <si>
    <t>[!=chante].</t>
  </si>
  <si>
    <t>nono.</t>
  </si>
  <si>
    <t>xxx Maman.</t>
  </si>
  <si>
    <t>Maman.</t>
  </si>
  <si>
    <t>O</t>
  </si>
  <si>
    <t>mwu@CHI</t>
  </si>
  <si>
    <t>maman, elle parle à son enfant.</t>
  </si>
  <si>
    <t>papa</t>
  </si>
  <si>
    <t>2460000_2520000</t>
  </si>
  <si>
    <t>2700000_2760000</t>
  </si>
  <si>
    <t>11520000_11580000</t>
  </si>
  <si>
    <t>12240000_12300000</t>
  </si>
  <si>
    <t>13800000_13860000</t>
  </si>
  <si>
    <t>15000000_15060000</t>
  </si>
  <si>
    <t>23640000_23700000</t>
  </si>
  <si>
    <t>24000000_24060000</t>
  </si>
  <si>
    <t>25200000_25260000</t>
  </si>
  <si>
    <t>28260000_28320000</t>
  </si>
  <si>
    <t>W</t>
  </si>
  <si>
    <t>bon pour manger du dessert en guise de repas.</t>
  </si>
  <si>
    <t>mama.</t>
  </si>
  <si>
    <t>Tu veux de l'au mon chat?</t>
  </si>
  <si>
    <t>Tu veux l'eau.</t>
  </si>
  <si>
    <t>non?</t>
  </si>
  <si>
    <t>tu manges la tétine?</t>
  </si>
  <si>
    <t>tu bois voilà.</t>
  </si>
  <si>
    <t>voilà.</t>
  </si>
  <si>
    <t>tu veux encore xxx.</t>
  </si>
  <si>
    <t>il faut en lever le couvercle mon chat.</t>
  </si>
  <si>
    <t>ouais.</t>
  </si>
  <si>
    <t>non non non.</t>
  </si>
  <si>
    <t>non Alma.</t>
  </si>
  <si>
    <t>&lt;le nutella&gt;[!=rire]</t>
  </si>
  <si>
    <t>elle est &lt;ouf&gt; [!=fou] elle veut manger tout les petits pois maintenant.</t>
  </si>
  <si>
    <t>oui mais quand même.</t>
  </si>
  <si>
    <t>tu veux maman.</t>
  </si>
  <si>
    <t>tu veux les pâtes?</t>
  </si>
  <si>
    <t>mais les pâtes tu sais, c'est des morceaux ma chérie, tu peux pas les-.</t>
  </si>
  <si>
    <t>je veux bien te donner.</t>
  </si>
  <si>
    <t>il y a des nature des pâtes encore.</t>
  </si>
  <si>
    <t>il doit en rester des nature des pâtes?</t>
  </si>
  <si>
    <t>xxx sauce soja.</t>
  </si>
  <si>
    <t>ce soir elle en aura.</t>
  </si>
  <si>
    <t>qu'est ce qu'il y a chérie?</t>
  </si>
  <si>
    <t>qu'est ce qu'il y a mon coeur?</t>
  </si>
  <si>
    <t>[!=rire].</t>
  </si>
  <si>
    <t>il va faire construire?</t>
  </si>
  <si>
    <t>tu veux montrer à Tonton Karim comme tu avance avec ton chariot?</t>
  </si>
  <si>
    <t>tu veux montrer avec ton chariot?</t>
  </si>
  <si>
    <t>comment tu avances avec ton chariot?</t>
  </si>
  <si>
    <t>ça y est tu veux montrer comment elle avance avec son chariot?</t>
  </si>
  <si>
    <t>ça y est elle y est là.</t>
  </si>
  <si>
    <t>vas y vas y chérie, vite vite vite!</t>
  </si>
  <si>
    <t>tu vois ou pas?</t>
  </si>
  <si>
    <t>on attache les cheveux Alma.</t>
  </si>
  <si>
    <t>on est bien.</t>
  </si>
  <si>
    <t>bébé coeur.</t>
  </si>
  <si>
    <t>aller on se coiffe.</t>
  </si>
  <si>
    <t>on se coiffe?</t>
  </si>
  <si>
    <t>xxx c'est plus facile pour mettre les wagons.</t>
  </si>
  <si>
    <t>merci mon coeur.</t>
  </si>
  <si>
    <t>tu es prête?</t>
  </si>
  <si>
    <t>tu prends ça ou pas.</t>
  </si>
  <si>
    <t>d'accord.</t>
  </si>
  <si>
    <t>on va prendre le goûter?</t>
  </si>
  <si>
    <t>Papa il prend la douche.</t>
  </si>
  <si>
    <t>et nous on prend le goûter.</t>
  </si>
  <si>
    <t>après on va se promener.</t>
  </si>
  <si>
    <t>d'accord mon chat.</t>
  </si>
  <si>
    <t>alors.</t>
  </si>
  <si>
    <t>on a besoin de quoi pour le goûter.</t>
  </si>
  <si>
    <t>une cuillère!</t>
  </si>
  <si>
    <t>on prend la cuillère verte.</t>
  </si>
  <si>
    <t>tu l'as prends?</t>
  </si>
  <si>
    <t>ah ok.</t>
  </si>
  <si>
    <t>on prend la cuillère.</t>
  </si>
  <si>
    <t>ça on prend ça.</t>
  </si>
  <si>
    <t>cassis attend on va demander à Papa de l'ouvrir.</t>
  </si>
  <si>
    <t>chat tu peux ouvrir le petit pot s'il te plaît.</t>
  </si>
  <si>
    <t>tu peux venir ouvrir le petit pot s'il te plait.</t>
  </si>
  <si>
    <t>[!=miauler].</t>
  </si>
  <si>
    <t>[!=bêler].</t>
  </si>
  <si>
    <t>[!=hennir].</t>
  </si>
  <si>
    <t xml:space="preserve"> [!=grouiner].</t>
  </si>
  <si>
    <t>le cochon.</t>
  </si>
  <si>
    <t>Oh il manque la poule!</t>
  </si>
  <si>
    <t>la poule là!</t>
  </si>
  <si>
    <t>là elle est laà la poule.</t>
  </si>
  <si>
    <t>ti mets la poule.</t>
  </si>
  <si>
    <t>qui est lç regarde?</t>
  </si>
  <si>
    <t>Papa!</t>
  </si>
  <si>
    <t>tu sais que elle-.</t>
  </si>
  <si>
    <t>Elle guêtait devant la porte.</t>
  </si>
  <si>
    <t>Et elle regardait même sous la porte.</t>
  </si>
  <si>
    <t>Doudou!</t>
  </si>
  <si>
    <t>tiens sa sucette.</t>
  </si>
  <si>
    <t>prends sa sucette.</t>
  </si>
  <si>
    <t>on ferme le manteau.</t>
  </si>
  <si>
    <t>on ferme le manteau tu dis au revoir.</t>
  </si>
  <si>
    <t>tu dis au revoir.</t>
  </si>
  <si>
    <t>tu dis au revoir à Elisabeth.</t>
  </si>
  <si>
    <t>&lt;xxx&gt;[!=chuchote].</t>
  </si>
  <si>
    <t>tu peux lui fermer son manteau son blouson s'il te plait.</t>
  </si>
  <si>
    <t>fais coucou chérie.</t>
  </si>
  <si>
    <t>on y va, on y va, on y va.</t>
  </si>
  <si>
    <t>tiens châton.</t>
  </si>
  <si>
    <t>oui tu es fatiguée je sais c'est l'heure de faire dodo.</t>
  </si>
  <si>
    <t>il y en a plus.</t>
  </si>
  <si>
    <t xml:space="preserve"> voila!</t>
  </si>
  <si>
    <t>c'était bon hier?</t>
  </si>
  <si>
    <t>ouis mais c'est juste pour jouer.</t>
  </si>
  <si>
    <t>oh op op les mouchoirs.</t>
  </si>
  <si>
    <t>non</t>
  </si>
  <si>
    <t>et oui ça c'est des pâtes.</t>
  </si>
  <si>
    <t>c'est pour moi.</t>
  </si>
  <si>
    <t>ouais ouais.</t>
  </si>
  <si>
    <t>il doit y avoir un truc là.</t>
  </si>
  <si>
    <t>ah oui oui.</t>
  </si>
  <si>
    <t>c'est pour Papa.</t>
  </si>
  <si>
    <t>genre mile euros quelque chose comme ça.</t>
  </si>
  <si>
    <t>et lui il prend quarente pour cent de ça.</t>
  </si>
  <si>
    <t>et donc je pense qu'il a xxx.</t>
  </si>
  <si>
    <t>tu sais le terrain qu'ils avaient acheté là.</t>
  </si>
  <si>
    <t>ouais voilà exactement.</t>
  </si>
  <si>
    <t>bin oui.</t>
  </si>
  <si>
    <t>bouge pas Karim.</t>
  </si>
  <si>
    <t>aller on va lui montrer.</t>
  </si>
  <si>
    <t>&lt;ah&gt;[!=crier].</t>
  </si>
  <si>
    <t>en live!</t>
  </si>
  <si>
    <t>genre ça.</t>
  </si>
  <si>
    <t>oui mais c'est qui devrais le récuprérer.</t>
  </si>
  <si>
    <t>&lt; ouias&gt; [!= cris ].</t>
  </si>
  <si>
    <t>ah oui?</t>
  </si>
  <si>
    <t>c'est drole.</t>
  </si>
  <si>
    <t>coucou.</t>
  </si>
  <si>
    <t>et ouais Papa.</t>
  </si>
  <si>
    <t>aller Alma.</t>
  </si>
  <si>
    <t>on va y aller.</t>
  </si>
  <si>
    <t>hop!</t>
  </si>
  <si>
    <t>voila.</t>
  </si>
  <si>
    <t>pas de son dans ce clip</t>
  </si>
  <si>
    <t>pas de son sur ce clip.</t>
  </si>
  <si>
    <t>son étouffé, on entend de la parole du père mais inaudible.</t>
  </si>
  <si>
    <t>musique en arrière fond.</t>
  </si>
  <si>
    <t>baboum.</t>
  </si>
  <si>
    <t>maman.</t>
  </si>
  <si>
    <t>720000_780000</t>
  </si>
  <si>
    <t>4560000_4620000</t>
  </si>
  <si>
    <t>5460000_5520000</t>
  </si>
  <si>
    <t>11460000_11520000</t>
  </si>
  <si>
    <t>12060000_12120000</t>
  </si>
  <si>
    <t>21000000_21060000</t>
  </si>
  <si>
    <t>22620000_22680000</t>
  </si>
  <si>
    <t>34320000_34380000</t>
  </si>
  <si>
    <t>38760000_38820000</t>
  </si>
  <si>
    <t>38940000_39000000</t>
  </si>
  <si>
    <t>on fait quoi pour le petit déjeuner?</t>
  </si>
  <si>
    <t>j'ai envoyé un texto à xxx.</t>
  </si>
  <si>
    <t>boum badaboum.</t>
  </si>
  <si>
    <t>exactement.</t>
  </si>
  <si>
    <t>baboum il a fait le xxx.</t>
  </si>
  <si>
    <t>bam.</t>
  </si>
  <si>
    <t>xxx tombé.</t>
  </si>
  <si>
    <t>euh.</t>
  </si>
  <si>
    <t>j'ai envoyé un texto à Théo parce que.</t>
  </si>
  <si>
    <t>[xxx]&lt;!=baille&gt;.</t>
  </si>
  <si>
    <t>qu'est ce que c'est dur ce matin.</t>
  </si>
  <si>
    <t>moi j'ai fait la xxx tu as vu toi?</t>
  </si>
  <si>
    <t>vous l'avez acheté ou ?</t>
  </si>
  <si>
    <t>ah.</t>
  </si>
  <si>
    <t>boh.</t>
  </si>
  <si>
    <t>bin ça alors!</t>
  </si>
  <si>
    <t>Constance.</t>
  </si>
  <si>
    <t>commencez pas.</t>
  </si>
  <si>
    <t>tiens biquette hop.</t>
  </si>
  <si>
    <t>nana!</t>
  </si>
  <si>
    <t>viens là toi.</t>
  </si>
  <si>
    <t>oh dis donc.</t>
  </si>
  <si>
    <t>mais regarde tu as les pieds congelés en plus.</t>
  </si>
  <si>
    <t>non non non c'est pas toi qui décide Constance.</t>
  </si>
  <si>
    <t>regarde.</t>
  </si>
  <si>
    <t>là.</t>
  </si>
  <si>
    <t>Maman elle prend sa douche.</t>
  </si>
  <si>
    <t>tiens chaton regarde Papa il a prévu plein de jouets.</t>
  </si>
  <si>
    <t>hop on va aller dans le transat attend attend hehehe.</t>
  </si>
  <si>
    <t>on s'énerve pas.</t>
  </si>
  <si>
    <t>oh ba ouloulou.</t>
  </si>
  <si>
    <t>dans la douche.</t>
  </si>
  <si>
    <t>Papa il a pris les ballons.</t>
  </si>
  <si>
    <t>du coup heu.</t>
  </si>
  <si>
    <t>moi j'appellerais Yann juste.</t>
  </si>
  <si>
    <t>tu n'y vas pas.</t>
  </si>
  <si>
    <t>et puis avec le corona c'est pas très bien quand même.</t>
  </si>
  <si>
    <t>je vousdrais pas lui refiler quelque chose.</t>
  </si>
  <si>
    <t>tu as dis quoi?</t>
  </si>
  <si>
    <t>mais on s'en fou.</t>
  </si>
  <si>
    <t>mais oui.</t>
  </si>
  <si>
    <t>hier on a été.</t>
  </si>
  <si>
    <t>mais c'est chez nous.</t>
  </si>
  <si>
    <t>euh non.</t>
  </si>
  <si>
    <t>ce sera peut être plus simple avec les enfants.</t>
  </si>
  <si>
    <t>non tu as raison.</t>
  </si>
  <si>
    <t>et les prendre.</t>
  </si>
  <si>
    <t>tu le donne à Romane.</t>
  </si>
  <si>
    <t>tu le donnes regarde on a appris.</t>
  </si>
  <si>
    <t>hier à donner.</t>
  </si>
  <si>
    <t>tu le donnes à Romane.</t>
  </si>
  <si>
    <t>regarde Adèle elle te donne le mouton.</t>
  </si>
  <si>
    <t>on le prend?</t>
  </si>
  <si>
    <t>merci Constance.</t>
  </si>
  <si>
    <t>papam.</t>
  </si>
  <si>
    <t>mais je ne sais pas si.</t>
  </si>
  <si>
    <t>c'est devant mes yeux.</t>
  </si>
  <si>
    <t>tiens regarde.</t>
  </si>
  <si>
    <t>[!=bruit d'étonnement].</t>
  </si>
  <si>
    <t>la belle au bois dormant.</t>
  </si>
  <si>
    <t>vous l'avez relu récemment?</t>
  </si>
  <si>
    <t>en même temps il ne craint rien le pauvre.</t>
  </si>
  <si>
    <t>après c'est dans la tête.</t>
  </si>
  <si>
    <t>le lait que l'on a ramené il était pas très bon.</t>
  </si>
  <si>
    <t>ha je t'ai vu faire.</t>
  </si>
  <si>
    <t>tu es tombé.</t>
  </si>
  <si>
    <t>mince alors.</t>
  </si>
  <si>
    <t>comment s'est possible.</t>
  </si>
  <si>
    <t>xxx près.</t>
  </si>
  <si>
    <t>[!=chuchote].</t>
  </si>
  <si>
    <t>va faire comme des petits chats.</t>
  </si>
  <si>
    <t>tu veux que je te montre.</t>
  </si>
  <si>
    <t>moi aussi je vais juste passer un coup de fil.</t>
  </si>
  <si>
    <t>xxx son anniversaire dans 2 semaines.</t>
  </si>
  <si>
    <t>c'est bien.</t>
  </si>
  <si>
    <t>tu vas faire la même xxx.</t>
  </si>
  <si>
    <t>je pensais que l'on faisait ça ici.</t>
  </si>
  <si>
    <t>xx le reflexe xxx très bien.</t>
  </si>
  <si>
    <t>après il ne me tape pas dessus.</t>
  </si>
  <si>
    <t>je vais le chercher juste.</t>
  </si>
  <si>
    <t>je ne serais pas à l'heure mais du coup.</t>
  </si>
  <si>
    <t>manger un petit truc pour ton anniversaire là.</t>
  </si>
  <si>
    <t>après moi j'arriverais tranquille.</t>
  </si>
  <si>
    <t>ah merde j'ai oublié de xxx.</t>
  </si>
  <si>
    <t>je t'emène à la gare après.</t>
  </si>
  <si>
    <t>ah oui on l'a lu celui là.</t>
  </si>
  <si>
    <t>regarde c'est la belle au bois dormant.</t>
  </si>
  <si>
    <t>oh qu'est ce que c'est beau.</t>
  </si>
  <si>
    <t>il était une fois à l'époque des fées.</t>
  </si>
  <si>
    <t>une jolie princesse une princesse.</t>
  </si>
  <si>
    <t>cette fée fut invité à son baptême.</t>
  </si>
  <si>
    <t>et lui fit de merveilleux dons.</t>
  </si>
  <si>
    <t>la beauté.</t>
  </si>
  <si>
    <t>la bonté.</t>
  </si>
  <si>
    <t>la gentillesse.</t>
  </si>
  <si>
    <t>la curiosité.</t>
  </si>
  <si>
    <t>la générostité.</t>
  </si>
  <si>
    <t>et.</t>
  </si>
  <si>
    <t>l'intelligence et le courage.</t>
  </si>
  <si>
    <t>elle s'en fout complet.</t>
  </si>
  <si>
    <t>oh jolie coup.</t>
  </si>
  <si>
    <t>regarde la.</t>
  </si>
  <si>
    <t>ça m'est arrivé en plein dans la tronche.</t>
  </si>
  <si>
    <t>regardez.</t>
  </si>
  <si>
    <t>Mamie.</t>
  </si>
  <si>
    <t>veut pas.</t>
  </si>
  <si>
    <t>il y a mon anniversaire.</t>
  </si>
  <si>
    <t>je peux l'avoir s'il te plait.</t>
  </si>
  <si>
    <t>Maman je peux l'avoir?</t>
  </si>
  <si>
    <t>xds@MA2</t>
  </si>
  <si>
    <t>oh bravo Constance.</t>
  </si>
  <si>
    <t>hey.</t>
  </si>
  <si>
    <t>tu ne sautes pas.</t>
  </si>
  <si>
    <t>oui c'est vrai.</t>
  </si>
  <si>
    <t>c'est horrible.</t>
  </si>
  <si>
    <t>elle est ravie regarde la.</t>
  </si>
  <si>
    <t>xxx bravo chérie.</t>
  </si>
  <si>
    <t>on peut le faire ici si tu veux chérie.</t>
  </si>
  <si>
    <t>c'est quand même plus simple peut être.</t>
  </si>
  <si>
    <t>euh ouais.</t>
  </si>
  <si>
    <t>regarde xxx.</t>
  </si>
  <si>
    <t>moi je suis d'accord.</t>
  </si>
  <si>
    <t>xxx delicate.</t>
  </si>
  <si>
    <t>oup la.</t>
  </si>
  <si>
    <t>tu as vu comme elle les regarde.</t>
  </si>
  <si>
    <t>on va les chercher.</t>
  </si>
  <si>
    <t>non non mais on peut aller les chercher.</t>
  </si>
  <si>
    <t>pourquoi?</t>
  </si>
  <si>
    <t>moi.</t>
  </si>
  <si>
    <t>tiens Romane Chérie.</t>
  </si>
  <si>
    <t>remet ton xxx.</t>
  </si>
  <si>
    <t>et tu l'as attrapé.</t>
  </si>
  <si>
    <t>ho!</t>
  </si>
  <si>
    <t>mais comme par hasard.</t>
  </si>
  <si>
    <t>ca va aller.</t>
  </si>
  <si>
    <t>cest Constantin.</t>
  </si>
  <si>
    <t>Constantin.</t>
  </si>
  <si>
    <t>petit esquimau.</t>
  </si>
  <si>
    <t>c'est Constantin xxx.</t>
  </si>
  <si>
    <t>Constantin le nageur qui va à travers les mers.</t>
  </si>
  <si>
    <t>mais non Constantin.</t>
  </si>
  <si>
    <t>regarde un lapin.</t>
  </si>
  <si>
    <t>le pole nord xxx.</t>
  </si>
  <si>
    <t>xds@FA2</t>
  </si>
  <si>
    <t>ne tape pas dans la lampe.</t>
  </si>
  <si>
    <t>ne tape pas tu ne tapes pas dans le lustre.</t>
  </si>
  <si>
    <t>pas trop dans le lustre.</t>
  </si>
  <si>
    <t>sinon ça peut casser des petits bouts de verres.</t>
  </si>
  <si>
    <t>et de tomber sur les tapis.</t>
  </si>
  <si>
    <t>sur le tapis de Constance.</t>
  </si>
  <si>
    <t>je m'excuse j'ai pas compris ce que tu as dis.</t>
  </si>
  <si>
    <t>demain à l'école c'est plutôt.</t>
  </si>
  <si>
    <t>xxx un verre d'eau.</t>
  </si>
  <si>
    <t>à la surface xxx.</t>
  </si>
  <si>
    <t>1620000_1680000</t>
  </si>
  <si>
    <t>6840000_6900000</t>
  </si>
  <si>
    <t>6960000_7020000</t>
  </si>
  <si>
    <t>10200000_10260000</t>
  </si>
  <si>
    <t>10740000_10800000</t>
  </si>
  <si>
    <t>17820000_17880000</t>
  </si>
  <si>
    <t>19200000_19260000</t>
  </si>
  <si>
    <t>23940000_24000000</t>
  </si>
  <si>
    <t>27960000_28020000</t>
  </si>
  <si>
    <t>op la ça c'est fait.</t>
  </si>
  <si>
    <t>tiens tu peux?</t>
  </si>
  <si>
    <t xml:space="preserve"> tu peux venir voir avec lui je vais nettoyer sa tétine pour faire son bib</t>
  </si>
  <si>
    <t>parce qu'il ne va pas avoir la patience.</t>
  </si>
  <si>
    <t>&lt;d'attendre jusque là ce bébé &gt; [!=chanter]</t>
  </si>
  <si>
    <t>bah alors.</t>
  </si>
  <si>
    <t>&lt;bah alors&gt; [!=chuchoter]</t>
  </si>
  <si>
    <t>on va mettre le petit bavoir après.</t>
  </si>
  <si>
    <t>tiens prends le bavoir.</t>
  </si>
  <si>
    <t>on n'oublie pas de le mettre.</t>
  </si>
  <si>
    <t>tu le tiens?</t>
  </si>
  <si>
    <t>tu veux pas?</t>
  </si>
  <si>
    <t>tu veux pas lacher la main</t>
  </si>
  <si>
    <t>xxx je vais ranger les chaussettes.</t>
  </si>
  <si>
    <t>ah tu as trouvé un scratch à tirer là.</t>
  </si>
  <si>
    <t>faut toujours que tu trouves quelque chose toi.</t>
  </si>
  <si>
    <t>oula!</t>
  </si>
  <si>
    <t>ouh le vent !</t>
  </si>
  <si>
    <t>aller on rentre.</t>
  </si>
  <si>
    <t>hop là!</t>
  </si>
  <si>
    <t>tiens elle a du glisser en dessous sa sucette.</t>
  </si>
  <si>
    <t>ah non elle est sur la table, ok.</t>
  </si>
  <si>
    <t>non c'est bon.</t>
  </si>
  <si>
    <t>en fait c'est marqué bio dessus mais après si il n'y a pas tu peux acheter celui là, c'est moins grave que.</t>
  </si>
  <si>
    <t>oui oui oui.</t>
  </si>
  <si>
    <t>met celui là on trouvera l'autre après en magasin.</t>
  </si>
  <si>
    <t>quelque part.</t>
  </si>
  <si>
    <t xml:space="preserve"> met le.</t>
  </si>
  <si>
    <t xml:space="preserve"> oui il y a pas moyen de supprimer ce truc, xxx.</t>
  </si>
  <si>
    <t>pour rien.</t>
  </si>
  <si>
    <t xml:space="preserve"> alors bébé si je te prends avec moi est ce que je vais pouvoir suivre.</t>
  </si>
  <si>
    <t>mon travail.</t>
  </si>
  <si>
    <t>est ce que tu vas vouloir arracher?</t>
  </si>
  <si>
    <t>&lt;xxx&gt;[!=chuchoter]</t>
  </si>
  <si>
    <t>&lt;na na &gt; [!=chanter]</t>
  </si>
  <si>
    <t>Tu as faim xxx bah ouais.</t>
  </si>
  <si>
    <t>musique ne nourrit pas je comprends.</t>
  </si>
  <si>
    <t>tu peux le dire.</t>
  </si>
  <si>
    <t>on monte un peu.</t>
  </si>
  <si>
    <t>déjà.</t>
  </si>
  <si>
    <t>tu veux dormir.</t>
  </si>
  <si>
    <t>normal xxx.</t>
  </si>
  <si>
    <t>ouais c'est que il y a pas d'autres choses, j'ai mis destop hein.</t>
  </si>
  <si>
    <t>tu vois avec destop xxx.</t>
  </si>
  <si>
    <t>c'est pareil.</t>
  </si>
  <si>
    <t>je prends l'autre ouais.</t>
  </si>
  <si>
    <t>je mets destop.</t>
  </si>
  <si>
    <t>c'est horrible hein?</t>
  </si>
  <si>
    <t>pas de parole, bruit de voiture</t>
  </si>
  <si>
    <t xml:space="preserve">bruit étouffé par un vetement </t>
  </si>
  <si>
    <t>aha.</t>
  </si>
  <si>
    <t>tata.</t>
  </si>
  <si>
    <t>ta.</t>
  </si>
  <si>
    <t>2340000_2400000</t>
  </si>
  <si>
    <t>6300000_6360000</t>
  </si>
  <si>
    <t>17700000_17760000</t>
  </si>
  <si>
    <t>21840000_21900000</t>
  </si>
  <si>
    <t>24060000_24120000</t>
  </si>
  <si>
    <t>28440000_28500000</t>
  </si>
  <si>
    <t>30900000_30960000</t>
  </si>
  <si>
    <t>39060000_39120000</t>
  </si>
  <si>
    <t>39420000_39480000</t>
  </si>
  <si>
    <t>51900000_51960000</t>
  </si>
  <si>
    <t>xxx avec de l'eau c'est plus simple.</t>
  </si>
  <si>
    <t>xxx tu en as mangé suffisamment chérie.</t>
  </si>
  <si>
    <t>tu en as mangé deux?</t>
  </si>
  <si>
    <t>tu es sûr?</t>
  </si>
  <si>
    <t>tu peux en manger encore un.</t>
  </si>
  <si>
    <t>les tomates c'est que de l'eau ça se mange tout seul.</t>
  </si>
  <si>
    <t>xxx tu peux xxx.</t>
  </si>
  <si>
    <t>il est quelque part où il fait du bruit mais.</t>
  </si>
  <si>
    <t>met lui la xxx.</t>
  </si>
  <si>
    <t>toi et moi xxx.</t>
  </si>
  <si>
    <t>tu devrais mettre un manteau tu vas avoir froid.</t>
  </si>
  <si>
    <t>ça chérie je sais ça dépend de xxx tu sais si il a pas trop mal au &lt;pattoune&gt;[!=pattes].</t>
  </si>
  <si>
    <t>on fait une tour dans le coin et puis on verra.</t>
  </si>
  <si>
    <t>et tu as pas froid mon Nounou.</t>
  </si>
  <si>
    <t>toi ma chérie tu n'as pas froid xxx?</t>
  </si>
  <si>
    <t>non!</t>
  </si>
  <si>
    <t>tu es trop chou tu es trop chou!</t>
  </si>
  <si>
    <t>elle t'a donné un coup?</t>
  </si>
  <si>
    <t>non là il faut te mettre sur le trottoir.</t>
  </si>
  <si>
    <t>tu te met sur le trottoir aller viens xxx trottoir.</t>
  </si>
  <si>
    <t>trottoir on va pas attendre Papi au mileu de la route.</t>
  </si>
  <si>
    <t>aller viens trottoir.</t>
  </si>
  <si>
    <t>bonjour madame.</t>
  </si>
  <si>
    <t>va sur le trottoir ludo.</t>
  </si>
  <si>
    <t>aller mon coeur viens on va s'habiller parce que je sens que tu attrapes froids je sais que c'est très très agréable.</t>
  </si>
  <si>
    <t>&lt;oui oui oui&gt;[!=rire].</t>
  </si>
  <si>
    <t>mais la tu risque d'attraper froid ma chérie oh oui oui.</t>
  </si>
  <si>
    <t>viens mon amour viens Rose Rose chérie Rose.</t>
  </si>
  <si>
    <t>il faut s'habiller mon coeur vraiment.</t>
  </si>
  <si>
    <t>parce que là ce serait pas prudent que tu te ballade comme cela trop longtemps.</t>
  </si>
  <si>
    <t>sans pyjama d'accords.</t>
  </si>
  <si>
    <t>tu as quand même été malade.</t>
  </si>
  <si>
    <t>en plus là tu tousses un petit peu.</t>
  </si>
  <si>
    <t>donc il faut s'habiller pour être bien au chaud.</t>
  </si>
  <si>
    <t>&lt;lalala&gt;[!=chanter].</t>
  </si>
  <si>
    <t>tout va bien.</t>
  </si>
  <si>
    <t>bravo chérie.</t>
  </si>
  <si>
    <t>très très bien.</t>
  </si>
  <si>
    <t>ouais ouais ca va être l'heure de manger.</t>
  </si>
  <si>
    <t>tu sais ce que j'ai fait de ton pyjama?</t>
  </si>
  <si>
    <t>il est blanc.</t>
  </si>
  <si>
    <t>bin oui mais en même temps.</t>
  </si>
  <si>
    <t>&lt;hahaha&gt;[!=rire].</t>
  </si>
  <si>
    <t>tu lui dis d'arreter et tu.</t>
  </si>
  <si>
    <t>et tu lui fais le coup de la chaussette.</t>
  </si>
  <si>
    <t>qu'est ce qu'elle fait "Sassou"?</t>
  </si>
  <si>
    <t>tellement déglingo.</t>
  </si>
  <si>
    <t>c'est un beau bob.</t>
  </si>
  <si>
    <t>c'est même un mastar.</t>
  </si>
  <si>
    <t>on a eu deux mastar coup sur coup.</t>
  </si>
  <si>
    <t>faut qu'elle arrête de manger xxx.</t>
  </si>
  <si>
    <t>cette enfant.</t>
  </si>
  <si>
    <t>il y a pas de couches.</t>
  </si>
  <si>
    <t>&lt;elles sont là les couches&gt;[!=chuchoter].</t>
  </si>
  <si>
    <t>&lt;tututu&gt;[!=chanter].</t>
  </si>
  <si>
    <t>qu'est ce que tu fais chérie?</t>
  </si>
  <si>
    <t>l'éléphant?</t>
  </si>
  <si>
    <t>xxx ça farfouille.</t>
  </si>
  <si>
    <t>hop.</t>
  </si>
  <si>
    <t>encore.</t>
  </si>
  <si>
    <t>xxx par contre je lui ai re donné l'oiseau tu fais gaffe à ce qu'elle ne le mette pas dans son.</t>
  </si>
  <si>
    <t>pas trop vite chérié va pas trop vite je sais que tu force mais.</t>
  </si>
  <si>
    <t>qu'est ce qu'elle a?</t>
  </si>
  <si>
    <t>ça permettrais de faire xxx.</t>
  </si>
  <si>
    <t>je vais faire passer par dessus ton machin là.</t>
  </si>
  <si>
    <t>&lt;queria xxx &gt;[!=espagnol].</t>
  </si>
  <si>
    <t>xds@MC1</t>
  </si>
  <si>
    <t>arrête.</t>
  </si>
  <si>
    <t>bouip.</t>
  </si>
  <si>
    <t>tu sais le c'est un beau bob.</t>
  </si>
  <si>
    <t>c'est un bob ou un?</t>
  </si>
  <si>
    <t>un beau bob.</t>
  </si>
  <si>
    <t>c'est pas de bol.</t>
  </si>
  <si>
    <t>j'arrive xxx.</t>
  </si>
  <si>
    <t>mais j'en ai mangé que deux!</t>
  </si>
  <si>
    <t>c'est vrai hein.</t>
  </si>
  <si>
    <t>oui deux.</t>
  </si>
  <si>
    <t>promis.</t>
  </si>
  <si>
    <t>merci.</t>
  </si>
  <si>
    <t>Papa a dit que je devais finir mes tomates.</t>
  </si>
  <si>
    <t>xxx prends prends.</t>
  </si>
  <si>
    <t>prends tu peux le prendre?</t>
  </si>
  <si>
    <t>non tu ne met pas dans la bouche.</t>
  </si>
  <si>
    <t>où est ce qu'il est l'oiseau?</t>
  </si>
  <si>
    <t>moi j'ai le mien.</t>
  </si>
  <si>
    <t>on va aller en forêt?</t>
  </si>
  <si>
    <t>bonjour.</t>
  </si>
  <si>
    <t>Age_centered</t>
  </si>
  <si>
    <t>Age_in_months</t>
  </si>
  <si>
    <t>Syllable_complexity</t>
  </si>
  <si>
    <t>Multinlingualism</t>
  </si>
  <si>
    <t>Fitted</t>
  </si>
  <si>
    <t>Residuals</t>
  </si>
  <si>
    <t>Standardized</t>
  </si>
  <si>
    <t>SQRT</t>
  </si>
  <si>
    <t>Leverage</t>
  </si>
  <si>
    <t>Best-fit line:</t>
  </si>
  <si>
    <t>T-test on the residuals</t>
  </si>
  <si>
    <t>F-Test</t>
  </si>
  <si>
    <t>H0</t>
  </si>
  <si>
    <r>
      <rPr>
        <sz val="12"/>
        <color theme="1"/>
        <rFont val="Calibri"/>
      </rPr>
      <t>μ</t>
    </r>
    <r>
      <rPr>
        <vertAlign val="subscript"/>
        <sz val="12"/>
        <color theme="1"/>
        <rFont val="Calibri (Body)"/>
      </rPr>
      <t>1</t>
    </r>
    <r>
      <rPr>
        <sz val="12"/>
        <color theme="1"/>
        <rFont val="Calibri (Body)"/>
      </rPr>
      <t> - μ</t>
    </r>
    <r>
      <rPr>
        <vertAlign val="subscript"/>
        <sz val="12"/>
        <color theme="1"/>
        <rFont val="Calibri (Body)"/>
      </rPr>
      <t>2</t>
    </r>
    <r>
      <rPr>
        <sz val="12"/>
        <color theme="1"/>
        <rFont val="Calibri (Body)"/>
      </rPr>
      <t> = 0</t>
    </r>
  </si>
  <si>
    <r>
      <rPr>
        <b/>
        <sz val="12"/>
        <color theme="1"/>
        <rFont val="Calibri"/>
      </rPr>
      <t xml:space="preserve">H0     </t>
    </r>
    <r>
      <rPr>
        <sz val="12"/>
        <color theme="1"/>
        <rFont val="Calibri"/>
      </rPr>
      <t xml:space="preserve"> σ</t>
    </r>
    <r>
      <rPr>
        <vertAlign val="subscript"/>
        <sz val="12"/>
        <color theme="1"/>
        <rFont val="Calibri"/>
      </rPr>
      <t>1</t>
    </r>
    <r>
      <rPr>
        <vertAlign val="superscript"/>
        <sz val="12"/>
        <color theme="1"/>
        <rFont val="Calibri"/>
      </rPr>
      <t>2</t>
    </r>
    <r>
      <rPr>
        <sz val="12"/>
        <color theme="1"/>
        <rFont val="Calibri"/>
      </rPr>
      <t> = σ</t>
    </r>
    <r>
      <rPr>
        <vertAlign val="subscript"/>
        <sz val="12"/>
        <color theme="1"/>
        <rFont val="Calibri"/>
      </rPr>
      <t>2</t>
    </r>
    <r>
      <rPr>
        <vertAlign val="superscript"/>
        <sz val="12"/>
        <color theme="1"/>
        <rFont val="Calibri"/>
      </rPr>
      <t>2</t>
    </r>
  </si>
  <si>
    <t>H1</t>
  </si>
  <si>
    <r>
      <rPr>
        <sz val="12"/>
        <color theme="1"/>
        <rFont val="Calibri"/>
      </rPr>
      <t>μ</t>
    </r>
    <r>
      <rPr>
        <vertAlign val="subscript"/>
        <sz val="12"/>
        <color theme="1"/>
        <rFont val="Calibri (Body)"/>
      </rPr>
      <t>1</t>
    </r>
    <r>
      <rPr>
        <sz val="12"/>
        <color theme="1"/>
        <rFont val="Calibri (Body)"/>
      </rPr>
      <t> - μ</t>
    </r>
    <r>
      <rPr>
        <vertAlign val="subscript"/>
        <sz val="12"/>
        <color theme="1"/>
        <rFont val="Calibri (Body)"/>
      </rPr>
      <t>2</t>
    </r>
    <r>
      <rPr>
        <sz val="12"/>
        <color theme="1"/>
        <rFont val="Calibri (Body)"/>
      </rPr>
      <t> ≠ 0</t>
    </r>
  </si>
  <si>
    <r>
      <rPr>
        <b/>
        <sz val="12"/>
        <color theme="1"/>
        <rFont val="Calibri"/>
      </rPr>
      <t>H1</t>
    </r>
    <r>
      <rPr>
        <sz val="12"/>
        <color theme="1"/>
        <rFont val="Calibri"/>
      </rPr>
      <t xml:space="preserve">      σ</t>
    </r>
    <r>
      <rPr>
        <vertAlign val="subscript"/>
        <sz val="12"/>
        <color theme="1"/>
        <rFont val="Calibri"/>
      </rPr>
      <t>1</t>
    </r>
    <r>
      <rPr>
        <vertAlign val="superscript"/>
        <sz val="12"/>
        <color theme="1"/>
        <rFont val="Calibri"/>
      </rPr>
      <t>2</t>
    </r>
    <r>
      <rPr>
        <sz val="12"/>
        <color theme="1"/>
        <rFont val="Calibri"/>
      </rPr>
      <t> ≠ σ</t>
    </r>
    <r>
      <rPr>
        <vertAlign val="subscript"/>
        <sz val="12"/>
        <color theme="1"/>
        <rFont val="Calibri"/>
      </rPr>
      <t>2</t>
    </r>
    <r>
      <rPr>
        <vertAlign val="superscript"/>
        <sz val="12"/>
        <color theme="1"/>
        <rFont val="Calibri"/>
      </rPr>
      <t>2</t>
    </r>
  </si>
  <si>
    <t>t-Test: Two-Sample Assuming Equal Variances</t>
  </si>
  <si>
    <t>F-Test Two-Sample for Variances</t>
  </si>
  <si>
    <t>a = 0,05</t>
  </si>
  <si>
    <t>Low complexity</t>
  </si>
  <si>
    <t>High complexity</t>
  </si>
  <si>
    <t>Mean</t>
  </si>
  <si>
    <t>Variance</t>
  </si>
  <si>
    <t>Observations</t>
  </si>
  <si>
    <t>Pooled Variance</t>
  </si>
  <si>
    <t>df</t>
  </si>
  <si>
    <t>Hypothesized Mean Difference</t>
  </si>
  <si>
    <t>P(F&lt;=f) one-tail</t>
  </si>
  <si>
    <t>t Stat</t>
  </si>
  <si>
    <t>F Critical one-tail</t>
  </si>
  <si>
    <t>P(T&lt;=t) one-tail</t>
  </si>
  <si>
    <t>F &lt; F Critical one-tailed =&gt; non reject of null hypothesis</t>
  </si>
  <si>
    <t>t Critical one-tail</t>
  </si>
  <si>
    <t xml:space="preserve"> =&gt; Variances equal</t>
  </si>
  <si>
    <t>P(T&lt;=t) two-tail</t>
  </si>
  <si>
    <t>t Critical two-tail</t>
  </si>
  <si>
    <t>P(T&lt;=t) two-tail &gt; a  =&gt;  non reject of null hypothesis</t>
  </si>
  <si>
    <r>
      <rPr>
        <b/>
        <u/>
        <sz val="12"/>
        <color rgb="FF953734"/>
        <rFont val="Calibri (Body)"/>
      </rPr>
      <t xml:space="preserve"> =&gt;   </t>
    </r>
    <r>
      <rPr>
        <b/>
        <u/>
        <sz val="12"/>
        <color rgb="FF953734"/>
        <rFont val="Calibri"/>
      </rPr>
      <t>No difference in CR for languages with low vs. high complexity syllable structure when correcting for age</t>
    </r>
  </si>
  <si>
    <t>:(</t>
  </si>
  <si>
    <t>LOW syllable complexity</t>
  </si>
  <si>
    <t>HIGH complexity</t>
  </si>
  <si>
    <t>Standard Error</t>
  </si>
  <si>
    <t>Median</t>
  </si>
  <si>
    <t>Mode</t>
  </si>
  <si>
    <t>Standard Deviation</t>
  </si>
  <si>
    <t>Sample Variance</t>
  </si>
  <si>
    <t>Kurtosis</t>
  </si>
  <si>
    <t>Skewness</t>
  </si>
  <si>
    <t>Range</t>
  </si>
  <si>
    <t>Minimum</t>
  </si>
  <si>
    <t>Maximum</t>
  </si>
  <si>
    <t>Sum</t>
  </si>
  <si>
    <t>Count</t>
  </si>
  <si>
    <t>Variable 1</t>
  </si>
  <si>
    <t>Variable 2</t>
  </si>
  <si>
    <t>Rank</t>
  </si>
  <si>
    <t>Percentile</t>
  </si>
  <si>
    <t>Z-score</t>
  </si>
  <si>
    <t>Best-fit CR</t>
  </si>
  <si>
    <t>T-test</t>
  </si>
  <si>
    <r>
      <rPr>
        <sz val="12"/>
        <color theme="1"/>
        <rFont val="Calibri"/>
      </rPr>
      <t>μ</t>
    </r>
    <r>
      <rPr>
        <vertAlign val="subscript"/>
        <sz val="12"/>
        <color theme="1"/>
        <rFont val="Calibri (Body)"/>
      </rPr>
      <t>1</t>
    </r>
    <r>
      <rPr>
        <sz val="12"/>
        <color theme="1"/>
        <rFont val="Calibri (Body)"/>
      </rPr>
      <t> - μ</t>
    </r>
    <r>
      <rPr>
        <vertAlign val="subscript"/>
        <sz val="12"/>
        <color theme="1"/>
        <rFont val="Calibri (Body)"/>
      </rPr>
      <t>2</t>
    </r>
    <r>
      <rPr>
        <sz val="12"/>
        <color theme="1"/>
        <rFont val="Calibri (Body)"/>
      </rPr>
      <t> = 0</t>
    </r>
  </si>
  <si>
    <r>
      <rPr>
        <sz val="12"/>
        <color theme="1"/>
        <rFont val="Calibri"/>
      </rPr>
      <t>μ</t>
    </r>
    <r>
      <rPr>
        <vertAlign val="subscript"/>
        <sz val="12"/>
        <color theme="1"/>
        <rFont val="Calibri (Body)"/>
      </rPr>
      <t>1</t>
    </r>
    <r>
      <rPr>
        <sz val="12"/>
        <color theme="1"/>
        <rFont val="Calibri (Body)"/>
      </rPr>
      <t> - μ</t>
    </r>
    <r>
      <rPr>
        <vertAlign val="subscript"/>
        <sz val="12"/>
        <color theme="1"/>
        <rFont val="Calibri (Body)"/>
      </rPr>
      <t>2</t>
    </r>
    <r>
      <rPr>
        <sz val="12"/>
        <color theme="1"/>
        <rFont val="Calibri (Body)"/>
      </rPr>
      <t> ≠ 0</t>
    </r>
  </si>
  <si>
    <t>Multilingual</t>
  </si>
  <si>
    <t>Monolingual</t>
  </si>
  <si>
    <r>
      <rPr>
        <b/>
        <u/>
        <sz val="11"/>
        <color rgb="FF953734"/>
        <rFont val="Calibri (Body)"/>
      </rPr>
      <t xml:space="preserve"> =&gt;   </t>
    </r>
    <r>
      <rPr>
        <b/>
        <u/>
        <sz val="11"/>
        <color rgb="FF953734"/>
        <rFont val="Calibri"/>
      </rPr>
      <t>No difference in CR for babies that are likely multilingual vs. Monolingual when correcting for age</t>
    </r>
  </si>
  <si>
    <t>Descriptive statistics</t>
  </si>
  <si>
    <r>
      <rPr>
        <b/>
        <sz val="12"/>
        <color theme="1"/>
        <rFont val="Calibri"/>
      </rPr>
      <t xml:space="preserve">H0     </t>
    </r>
    <r>
      <rPr>
        <sz val="12"/>
        <color theme="1"/>
        <rFont val="Calibri"/>
      </rPr>
      <t xml:space="preserve"> σ</t>
    </r>
    <r>
      <rPr>
        <vertAlign val="subscript"/>
        <sz val="12"/>
        <color theme="1"/>
        <rFont val="Calibri"/>
      </rPr>
      <t>1</t>
    </r>
    <r>
      <rPr>
        <vertAlign val="superscript"/>
        <sz val="12"/>
        <color theme="1"/>
        <rFont val="Calibri"/>
      </rPr>
      <t>2</t>
    </r>
    <r>
      <rPr>
        <sz val="12"/>
        <color theme="1"/>
        <rFont val="Calibri"/>
      </rPr>
      <t> = σ</t>
    </r>
    <r>
      <rPr>
        <vertAlign val="subscript"/>
        <sz val="12"/>
        <color theme="1"/>
        <rFont val="Calibri"/>
      </rPr>
      <t>2</t>
    </r>
    <r>
      <rPr>
        <vertAlign val="superscript"/>
        <sz val="12"/>
        <color theme="1"/>
        <rFont val="Calibri"/>
      </rPr>
      <t>2</t>
    </r>
  </si>
  <si>
    <r>
      <rPr>
        <b/>
        <sz val="12"/>
        <color theme="1"/>
        <rFont val="Calibri"/>
      </rPr>
      <t>H1</t>
    </r>
    <r>
      <rPr>
        <sz val="12"/>
        <color theme="1"/>
        <rFont val="Calibri"/>
      </rPr>
      <t xml:space="preserve">      σ</t>
    </r>
    <r>
      <rPr>
        <vertAlign val="subscript"/>
        <sz val="12"/>
        <color theme="1"/>
        <rFont val="Calibri"/>
      </rPr>
      <t>1</t>
    </r>
    <r>
      <rPr>
        <vertAlign val="superscript"/>
        <sz val="12"/>
        <color theme="1"/>
        <rFont val="Calibri"/>
      </rPr>
      <t>2</t>
    </r>
    <r>
      <rPr>
        <sz val="12"/>
        <color theme="1"/>
        <rFont val="Calibri"/>
      </rPr>
      <t> ≠ σ</t>
    </r>
    <r>
      <rPr>
        <vertAlign val="subscript"/>
        <sz val="12"/>
        <color theme="1"/>
        <rFont val="Calibri"/>
      </rPr>
      <t>2</t>
    </r>
    <r>
      <rPr>
        <vertAlign val="superscript"/>
        <sz val="12"/>
        <color theme="1"/>
        <rFont val="Calibri"/>
      </rPr>
      <t>2</t>
    </r>
  </si>
  <si>
    <t>LOW/Moderate</t>
  </si>
  <si>
    <t>Correlation</t>
  </si>
  <si>
    <t>T-test remarks</t>
  </si>
  <si>
    <t>MAIN</t>
  </si>
  <si>
    <t>CBR</t>
  </si>
  <si>
    <t>SOLOMON</t>
  </si>
  <si>
    <r>
      <rPr>
        <sz val="12"/>
        <color theme="1"/>
        <rFont val="Calibri"/>
      </rPr>
      <t>μ</t>
    </r>
    <r>
      <rPr>
        <vertAlign val="subscript"/>
        <sz val="12"/>
        <color theme="1"/>
        <rFont val="Calibri (Body)"/>
      </rPr>
      <t>1</t>
    </r>
    <r>
      <rPr>
        <sz val="12"/>
        <color theme="1"/>
        <rFont val="Calibri (Body)"/>
      </rPr>
      <t> - μ</t>
    </r>
    <r>
      <rPr>
        <vertAlign val="subscript"/>
        <sz val="12"/>
        <color theme="1"/>
        <rFont val="Calibri (Body)"/>
      </rPr>
      <t>2</t>
    </r>
    <r>
      <rPr>
        <sz val="12"/>
        <color theme="1"/>
        <rFont val="Calibri (Body)"/>
      </rPr>
      <t> = 0</t>
    </r>
  </si>
  <si>
    <t>/!\</t>
  </si>
  <si>
    <r>
      <rPr>
        <sz val="12"/>
        <color theme="1"/>
        <rFont val="Calibri"/>
      </rPr>
      <t>μ</t>
    </r>
    <r>
      <rPr>
        <vertAlign val="subscript"/>
        <sz val="12"/>
        <color theme="1"/>
        <rFont val="Calibri (Body)"/>
      </rPr>
      <t>1</t>
    </r>
    <r>
      <rPr>
        <sz val="12"/>
        <color theme="1"/>
        <rFont val="Calibri (Body)"/>
      </rPr>
      <t> - μ</t>
    </r>
    <r>
      <rPr>
        <vertAlign val="subscript"/>
        <sz val="12"/>
        <color theme="1"/>
        <rFont val="Calibri (Body)"/>
      </rPr>
      <t>2</t>
    </r>
    <r>
      <rPr>
        <sz val="12"/>
        <color theme="1"/>
        <rFont val="Calibri (Body)"/>
      </rPr>
      <t> &gt; 0</t>
    </r>
  </si>
  <si>
    <t>One of the assumptions made for a t-test is that of a simple random sample, that the data is collected from a representative, randomly selected portion of the total population.</t>
  </si>
  <si>
    <t>YELI</t>
  </si>
  <si>
    <t>ENGLISH</t>
  </si>
  <si>
    <t>Here in the population 'Speakers of a language with simple syllable structure', we picked speakers of a few languages only (Tsimane, Yélî and the Solomons languages), and the same goes for languages with complex syllables (English, Tseltal, +- French).</t>
  </si>
  <si>
    <t>TSELTAL</t>
  </si>
  <si>
    <t>TSIMANE</t>
  </si>
  <si>
    <t>ROVIANA</t>
  </si>
  <si>
    <t>VARISI</t>
  </si>
  <si>
    <t>Moreover, people from the Solomons are generally multilingual, which could bias the data.</t>
  </si>
  <si>
    <t xml:space="preserve"> +++ DOESN'T TAKE AGE INTO ACCOUNT</t>
  </si>
  <si>
    <t>All CR</t>
  </si>
  <si>
    <r>
      <rPr>
        <b/>
        <sz val="12"/>
        <color theme="1"/>
        <rFont val="Calibri"/>
      </rPr>
      <t xml:space="preserve">H0     </t>
    </r>
    <r>
      <rPr>
        <sz val="12"/>
        <color theme="1"/>
        <rFont val="Calibri"/>
      </rPr>
      <t xml:space="preserve"> σ</t>
    </r>
    <r>
      <rPr>
        <vertAlign val="subscript"/>
        <sz val="12"/>
        <color theme="1"/>
        <rFont val="Calibri"/>
      </rPr>
      <t>1</t>
    </r>
    <r>
      <rPr>
        <vertAlign val="superscript"/>
        <sz val="12"/>
        <color theme="1"/>
        <rFont val="Calibri"/>
      </rPr>
      <t>2</t>
    </r>
    <r>
      <rPr>
        <sz val="12"/>
        <color theme="1"/>
        <rFont val="Calibri"/>
      </rPr>
      <t> = σ</t>
    </r>
    <r>
      <rPr>
        <vertAlign val="subscript"/>
        <sz val="12"/>
        <color theme="1"/>
        <rFont val="Calibri"/>
      </rPr>
      <t>2</t>
    </r>
    <r>
      <rPr>
        <vertAlign val="superscript"/>
        <sz val="12"/>
        <color theme="1"/>
        <rFont val="Calibri"/>
      </rPr>
      <t>2</t>
    </r>
  </si>
  <si>
    <r>
      <rPr>
        <b/>
        <sz val="12"/>
        <color theme="1"/>
        <rFont val="Calibri"/>
      </rPr>
      <t>H1</t>
    </r>
    <r>
      <rPr>
        <sz val="12"/>
        <color theme="1"/>
        <rFont val="Calibri"/>
      </rPr>
      <t xml:space="preserve">      σ</t>
    </r>
    <r>
      <rPr>
        <vertAlign val="subscript"/>
        <sz val="12"/>
        <color theme="1"/>
        <rFont val="Calibri"/>
      </rPr>
      <t>1</t>
    </r>
    <r>
      <rPr>
        <vertAlign val="superscript"/>
        <sz val="12"/>
        <color theme="1"/>
        <rFont val="Calibri"/>
      </rPr>
      <t>2</t>
    </r>
    <r>
      <rPr>
        <sz val="12"/>
        <color theme="1"/>
        <rFont val="Calibri"/>
      </rPr>
      <t> ≠ σ</t>
    </r>
    <r>
      <rPr>
        <vertAlign val="subscript"/>
        <sz val="12"/>
        <color theme="1"/>
        <rFont val="Calibri"/>
      </rPr>
      <t>2</t>
    </r>
    <r>
      <rPr>
        <vertAlign val="superscript"/>
        <sz val="12"/>
        <color theme="1"/>
        <rFont val="Calibri"/>
      </rPr>
      <t>2</t>
    </r>
  </si>
  <si>
    <t>P(T&lt;=t) one-tail &lt; a  =&gt;  reject of null hypothesis</t>
  </si>
  <si>
    <r>
      <rPr>
        <b/>
        <u/>
        <sz val="11"/>
        <color rgb="FF953734"/>
        <rFont val="Calibri (Body)"/>
      </rPr>
      <t xml:space="preserve"> =&gt;   </t>
    </r>
    <r>
      <rPr>
        <b/>
        <u/>
        <sz val="11"/>
        <color rgb="FF953734"/>
        <rFont val="Calibri"/>
      </rPr>
      <t>Higher CR for languages with low complexity syllable structure</t>
    </r>
  </si>
  <si>
    <t>THESE CALCULATIONS DON'T INCLUDE CYCHOSZ, WARLAUMONT, BABIES OVER 50mo</t>
  </si>
  <si>
    <t>Chi-Square Goodness-Of-Fit test</t>
  </si>
  <si>
    <t>The data follows the normal distribution.</t>
  </si>
  <si>
    <t>The data does not follow the normal distribution.</t>
  </si>
  <si>
    <t>CR Up to</t>
  </si>
  <si>
    <t>Observed frequency</t>
  </si>
  <si>
    <t>P(x=&lt;b)</t>
  </si>
  <si>
    <t>P(a&lt;x=&lt;b)</t>
  </si>
  <si>
    <t>Expected (Normal) freq</t>
  </si>
  <si>
    <t>Obs - Exp freq</t>
  </si>
  <si>
    <t>(Obs - Exp)^2</t>
  </si>
  <si>
    <t>(Obs - Exp)^2/Exp</t>
  </si>
  <si>
    <t xml:space="preserve"> = χ2</t>
  </si>
  <si>
    <t>so that # of bins &gt; 5 and expected frequencies &gt; 5 (almost!)</t>
  </si>
  <si>
    <t>p-value</t>
  </si>
  <si>
    <t>&gt;   a = 0,05</t>
  </si>
  <si>
    <t>Non reject of null hypothesis</t>
  </si>
  <si>
    <t xml:space="preserve"> =&gt;   Normal distribution of CR</t>
  </si>
  <si>
    <t>HIGH</t>
  </si>
  <si>
    <t>Corpus</t>
  </si>
  <si>
    <t>Age_centered_&lt;36mo</t>
  </si>
  <si>
    <t>LOW/MODERATE SYLLABLE COMPLEXITY</t>
  </si>
  <si>
    <t>Average Age</t>
  </si>
  <si>
    <r>
      <rPr>
        <b/>
        <sz val="12"/>
        <color theme="1"/>
        <rFont val="Calibri"/>
      </rPr>
      <t xml:space="preserve">H0     </t>
    </r>
    <r>
      <rPr>
        <sz val="12"/>
        <color theme="1"/>
        <rFont val="Calibri"/>
      </rPr>
      <t xml:space="preserve"> σ</t>
    </r>
    <r>
      <rPr>
        <vertAlign val="subscript"/>
        <sz val="12"/>
        <color theme="1"/>
        <rFont val="Calibri"/>
      </rPr>
      <t>1</t>
    </r>
    <r>
      <rPr>
        <vertAlign val="superscript"/>
        <sz val="12"/>
        <color theme="1"/>
        <rFont val="Calibri"/>
      </rPr>
      <t>2</t>
    </r>
    <r>
      <rPr>
        <sz val="12"/>
        <color theme="1"/>
        <rFont val="Calibri"/>
      </rPr>
      <t> = σ</t>
    </r>
    <r>
      <rPr>
        <vertAlign val="subscript"/>
        <sz val="12"/>
        <color theme="1"/>
        <rFont val="Calibri"/>
      </rPr>
      <t>2</t>
    </r>
    <r>
      <rPr>
        <vertAlign val="superscript"/>
        <sz val="12"/>
        <color theme="1"/>
        <rFont val="Calibri"/>
      </rPr>
      <t>2</t>
    </r>
  </si>
  <si>
    <t>All CR &lt;36mo</t>
  </si>
  <si>
    <r>
      <rPr>
        <b/>
        <sz val="12"/>
        <color theme="1"/>
        <rFont val="Calibri"/>
      </rPr>
      <t>H1</t>
    </r>
    <r>
      <rPr>
        <sz val="12"/>
        <color theme="1"/>
        <rFont val="Calibri"/>
      </rPr>
      <t xml:space="preserve">      σ</t>
    </r>
    <r>
      <rPr>
        <vertAlign val="subscript"/>
        <sz val="12"/>
        <color theme="1"/>
        <rFont val="Calibri"/>
      </rPr>
      <t>1</t>
    </r>
    <r>
      <rPr>
        <vertAlign val="superscript"/>
        <sz val="12"/>
        <color theme="1"/>
        <rFont val="Calibri"/>
      </rPr>
      <t>2</t>
    </r>
    <r>
      <rPr>
        <sz val="12"/>
        <color theme="1"/>
        <rFont val="Calibri"/>
      </rPr>
      <t> ≠ σ</t>
    </r>
    <r>
      <rPr>
        <vertAlign val="subscript"/>
        <sz val="12"/>
        <color theme="1"/>
        <rFont val="Calibri"/>
      </rPr>
      <t>2</t>
    </r>
    <r>
      <rPr>
        <vertAlign val="superscript"/>
        <sz val="12"/>
        <color theme="1"/>
        <rFont val="Calibri"/>
      </rPr>
      <t>2</t>
    </r>
  </si>
  <si>
    <r>
      <rPr>
        <sz val="11"/>
        <color theme="1"/>
        <rFont val="Calibri"/>
      </rPr>
      <t>so that # of bins &gt; 5 and expected frequencies &gt; 5 (</t>
    </r>
    <r>
      <rPr>
        <sz val="11"/>
        <color rgb="FFFF0000"/>
        <rFont val="Calibri (Body)"/>
      </rPr>
      <t>almost!</t>
    </r>
    <r>
      <rPr>
        <sz val="11"/>
        <color theme="1"/>
        <rFont val="Calibri"/>
      </rPr>
      <t>)</t>
    </r>
  </si>
  <si>
    <t>:)</t>
  </si>
  <si>
    <r>
      <rPr>
        <sz val="12"/>
        <color theme="1"/>
        <rFont val="Calibri"/>
      </rPr>
      <t>μ</t>
    </r>
    <r>
      <rPr>
        <vertAlign val="subscript"/>
        <sz val="12"/>
        <color theme="1"/>
        <rFont val="Calibri (Body)"/>
      </rPr>
      <t>1</t>
    </r>
    <r>
      <rPr>
        <sz val="12"/>
        <color theme="1"/>
        <rFont val="Calibri (Body)"/>
      </rPr>
      <t> - μ</t>
    </r>
    <r>
      <rPr>
        <vertAlign val="subscript"/>
        <sz val="12"/>
        <color theme="1"/>
        <rFont val="Calibri (Body)"/>
      </rPr>
      <t>2</t>
    </r>
    <r>
      <rPr>
        <sz val="12"/>
        <color theme="1"/>
        <rFont val="Calibri (Body)"/>
      </rPr>
      <t> = 0</t>
    </r>
  </si>
  <si>
    <r>
      <rPr>
        <sz val="12"/>
        <color theme="1"/>
        <rFont val="Calibri"/>
      </rPr>
      <t>μ</t>
    </r>
    <r>
      <rPr>
        <vertAlign val="subscript"/>
        <sz val="12"/>
        <color theme="1"/>
        <rFont val="Calibri (Body)"/>
      </rPr>
      <t>1</t>
    </r>
    <r>
      <rPr>
        <sz val="12"/>
        <color theme="1"/>
        <rFont val="Calibri (Body)"/>
      </rPr>
      <t> - μ</t>
    </r>
    <r>
      <rPr>
        <vertAlign val="subscript"/>
        <sz val="12"/>
        <color theme="1"/>
        <rFont val="Calibri (Body)"/>
      </rPr>
      <t>2</t>
    </r>
    <r>
      <rPr>
        <sz val="12"/>
        <color theme="1"/>
        <rFont val="Calibri (Body)"/>
      </rPr>
      <t> &gt; 0</t>
    </r>
  </si>
  <si>
    <t>High Complexity</t>
  </si>
  <si>
    <t xml:space="preserve">               Age</t>
  </si>
  <si>
    <r>
      <rPr>
        <b/>
        <u/>
        <sz val="11"/>
        <color rgb="FF953734"/>
        <rFont val="Calibri (Body)"/>
      </rPr>
      <t xml:space="preserve"> =&gt;   </t>
    </r>
    <r>
      <rPr>
        <b/>
        <u/>
        <sz val="11"/>
        <color rgb="FF953734"/>
        <rFont val="Calibri"/>
      </rPr>
      <t>Higher CR for languages with low complexity syllable structure</t>
    </r>
  </si>
  <si>
    <t>yay!</t>
  </si>
  <si>
    <t xml:space="preserve"> =&gt;</t>
  </si>
  <si>
    <t xml:space="preserve">THIS IS WHY THIS TEST IS NOT APPROPRIATE AND WE NEED TO FIND ONE THAT TAKES AGE INTO ACCOUNT. IF CR GOES UP WITH AGE AND THE AVERAGE AGE IS HIGHER IN THE LOW COMPLEXITY SAMPLE, WE WOULD EXPECT TO FIND A HIGHER AVERAGE CR FOR THAT SAMPLE. </t>
  </si>
  <si>
    <t>l</t>
  </si>
  <si>
    <t>V</t>
  </si>
  <si>
    <t>HIGH COMPLEXITY SYLLABLE</t>
  </si>
  <si>
    <t>Count of Annotation</t>
  </si>
  <si>
    <t>Общий итог</t>
  </si>
  <si>
    <t>e20200220_153526_008232random_native.eaf-LML.eaf Итог</t>
  </si>
  <si>
    <t>(несколько элементов)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</si>
</sst>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00"/>
    <numFmt numFmtId="165" formatCode="0.0000"/>
    <numFmt numFmtId="166" formatCode="0.0"/>
    <numFmt numFmtId="167" formatCode="_-* #,##0.00_-;\-* #,##0.00_-;_-* &quot;-&quot;??_-;_-@"/>
    <numFmt numFmtId="168" formatCode="0.000000000"/>
    <numFmt numFmtId="169" formatCode="0.00000"/>
    <numFmt numFmtId="170" formatCode="0.000"/>
  </numFmts>
  <fonts count="35">
    <font>
      <sz val="11"/>
      <color theme="1"/>
      <name val="Arial"/>
    </font>
    <font>
      <b/>
      <sz val="11"/>
      <color theme="1"/>
      <name val="Calibri"/>
    </font>
    <font>
      <i/>
      <sz val="11"/>
      <color theme="1"/>
      <name val="Calibri"/>
    </font>
    <font>
      <sz val="10"/>
      <color theme="1"/>
      <name val="Calibri"/>
    </font>
    <font>
      <sz val="11"/>
      <color theme="1"/>
      <name val="Calibri"/>
    </font>
    <font>
      <b/>
      <sz val="11"/>
      <color rgb="FFFF0000"/>
      <name val="Calibri"/>
    </font>
    <font>
      <sz val="11"/>
      <color rgb="FFFF0000"/>
      <name val="Calibri"/>
    </font>
    <font>
      <sz val="11"/>
      <name val="Arial"/>
    </font>
    <font>
      <sz val="11"/>
      <color rgb="FF000000"/>
      <name val="Calibri"/>
    </font>
    <font>
      <sz val="12"/>
      <color theme="1"/>
      <name val="Calibri"/>
    </font>
    <font>
      <sz val="9"/>
      <color rgb="FF595959"/>
      <name val="Calibri"/>
    </font>
    <font>
      <b/>
      <i/>
      <sz val="11"/>
      <color theme="1"/>
      <name val="Calibri"/>
    </font>
    <font>
      <sz val="11"/>
      <color rgb="FF000000"/>
      <name val="Inconsolata"/>
    </font>
    <font>
      <sz val="10"/>
      <color rgb="FF000000"/>
      <name val="Calibri"/>
    </font>
    <font>
      <sz val="11"/>
      <color theme="1"/>
      <name val="Calibri"/>
    </font>
    <font>
      <b/>
      <sz val="12"/>
      <color theme="1"/>
      <name val="Calibri"/>
    </font>
    <font>
      <sz val="14"/>
      <color rgb="FF3D3C40"/>
      <name val="Arial"/>
    </font>
    <font>
      <b/>
      <sz val="11"/>
      <color theme="1"/>
      <name val="Calibri"/>
    </font>
    <font>
      <sz val="11"/>
      <color rgb="FFFFFFFF"/>
      <name val="Calibri"/>
    </font>
    <font>
      <b/>
      <u/>
      <sz val="12"/>
      <color rgb="FF953734"/>
      <name val="Calibri"/>
    </font>
    <font>
      <b/>
      <u/>
      <sz val="11"/>
      <color rgb="FF953734"/>
      <name val="Calibri"/>
    </font>
    <font>
      <b/>
      <u/>
      <sz val="12"/>
      <color theme="1"/>
      <name val="Calibri"/>
    </font>
    <font>
      <sz val="14"/>
      <color theme="1"/>
      <name val="Calibri"/>
    </font>
    <font>
      <b/>
      <u/>
      <sz val="11"/>
      <color rgb="FF953734"/>
      <name val="Calibri"/>
    </font>
    <font>
      <b/>
      <sz val="14"/>
      <color rgb="FFFF0000"/>
      <name val="Calibri"/>
    </font>
    <font>
      <b/>
      <sz val="11"/>
      <color rgb="FF000000"/>
      <name val="Calibri"/>
    </font>
    <font>
      <b/>
      <sz val="20"/>
      <color rgb="FFFF0000"/>
      <name val="Calibri"/>
    </font>
    <font>
      <b/>
      <sz val="16"/>
      <color rgb="FFFF0000"/>
      <name val="Calibri"/>
    </font>
    <font>
      <vertAlign val="subscript"/>
      <sz val="12"/>
      <color theme="1"/>
      <name val="Calibri (Body)"/>
    </font>
    <font>
      <sz val="12"/>
      <color theme="1"/>
      <name val="Calibri (Body)"/>
    </font>
    <font>
      <vertAlign val="subscript"/>
      <sz val="12"/>
      <color theme="1"/>
      <name val="Calibri"/>
    </font>
    <font>
      <vertAlign val="superscript"/>
      <sz val="12"/>
      <color theme="1"/>
      <name val="Calibri"/>
    </font>
    <font>
      <b/>
      <u/>
      <sz val="12"/>
      <color rgb="FF953734"/>
      <name val="Calibri (Body)"/>
    </font>
    <font>
      <b/>
      <u/>
      <sz val="11"/>
      <color rgb="FF953734"/>
      <name val="Calibri (Body)"/>
    </font>
    <font>
      <sz val="11"/>
      <color rgb="FFFF0000"/>
      <name val="Calibri (Body)"/>
    </font>
  </fonts>
  <fills count="191">
    <fill>
      <patternFill patternType="none"/>
    </fill>
    <fill>
      <patternFill patternType="gray125"/>
    </fill>
    <fill>
      <patternFill patternType="solid">
        <fgColor rgb="FFDDD9C3"/>
        <bgColor rgb="FFDDD9C3"/>
      </patternFill>
    </fill>
    <fill>
      <patternFill patternType="solid">
        <fgColor rgb="FFFF9900"/>
        <bgColor rgb="FFFF9900"/>
      </patternFill>
    </fill>
    <fill>
      <patternFill patternType="solid">
        <fgColor rgb="FFFF00FF"/>
        <bgColor rgb="FFFF00FF"/>
      </patternFill>
    </fill>
    <fill>
      <patternFill patternType="solid">
        <fgColor rgb="FFDEDAC4"/>
        <bgColor rgb="FFDEDAC4"/>
      </patternFill>
    </fill>
    <fill>
      <patternFill patternType="solid">
        <fgColor rgb="FFE5DFED"/>
        <bgColor rgb="FFE5DFED"/>
      </patternFill>
    </fill>
    <fill>
      <patternFill patternType="solid">
        <fgColor rgb="FFFFF7CD"/>
        <bgColor rgb="FFFFF7CD"/>
      </patternFill>
    </fill>
    <fill>
      <patternFill patternType="solid">
        <fgColor rgb="FFEDCEED"/>
        <bgColor rgb="FFEDCEED"/>
      </patternFill>
    </fill>
    <fill>
      <patternFill patternType="solid">
        <fgColor rgb="FFEDD0ED"/>
        <bgColor rgb="FFEDD0ED"/>
      </patternFill>
    </fill>
    <fill>
      <patternFill patternType="solid">
        <fgColor rgb="FFEDCFED"/>
        <bgColor rgb="FFEDCFED"/>
      </patternFill>
    </fill>
    <fill>
      <patternFill patternType="solid">
        <fgColor rgb="FFC6E0B4"/>
        <bgColor rgb="FFC6E0B4"/>
      </patternFill>
    </fill>
    <fill>
      <patternFill patternType="solid">
        <fgColor rgb="FFDEDAC3"/>
        <bgColor rgb="FFDEDAC3"/>
      </patternFill>
    </fill>
    <fill>
      <patternFill patternType="solid">
        <fgColor rgb="FFDBE5F1"/>
        <bgColor rgb="FFDBE5F1"/>
      </patternFill>
    </fill>
    <fill>
      <patternFill patternType="solid">
        <fgColor rgb="FFDCE6F2"/>
        <bgColor rgb="FFDCE6F2"/>
      </patternFill>
    </fill>
    <fill>
      <patternFill patternType="solid">
        <fgColor rgb="FFFF0000"/>
        <bgColor rgb="FFFF0000"/>
      </patternFill>
    </fill>
    <fill>
      <patternFill patternType="solid">
        <fgColor rgb="FFFDE9D9"/>
        <bgColor rgb="FFFDE9D9"/>
      </patternFill>
    </fill>
    <fill>
      <patternFill patternType="solid">
        <fgColor rgb="FFEAF1DD"/>
        <bgColor rgb="FFEAF1DD"/>
      </patternFill>
    </fill>
    <fill>
      <patternFill patternType="solid">
        <fgColor rgb="FFDAEEF3"/>
        <bgColor rgb="FFDAEEF3"/>
      </patternFill>
    </fill>
    <fill>
      <patternFill patternType="solid">
        <fgColor rgb="FFD8E0F0"/>
        <bgColor rgb="FFD8E0F0"/>
      </patternFill>
    </fill>
    <fill>
      <patternFill patternType="solid">
        <fgColor theme="0"/>
        <bgColor theme="0"/>
      </patternFill>
    </fill>
    <fill>
      <patternFill patternType="solid">
        <fgColor rgb="FFE5DFEC"/>
        <bgColor rgb="FFE5DFEC"/>
      </patternFill>
    </fill>
    <fill>
      <patternFill patternType="solid">
        <fgColor rgb="FFDEDDD3"/>
        <bgColor rgb="FFDEDDD3"/>
      </patternFill>
    </fill>
    <fill>
      <patternFill patternType="solid">
        <fgColor rgb="FFFFFFD8"/>
        <bgColor rgb="FFFFFFD8"/>
      </patternFill>
    </fill>
    <fill>
      <patternFill patternType="solid">
        <fgColor rgb="FFFFFFFF"/>
        <bgColor rgb="FFFFFFFF"/>
      </patternFill>
    </fill>
    <fill>
      <patternFill patternType="solid">
        <fgColor rgb="FFE5E5E5"/>
        <bgColor rgb="FFE5E5E5"/>
      </patternFill>
    </fill>
    <fill>
      <patternFill patternType="solid">
        <fgColor rgb="FFD5D2BC"/>
        <bgColor rgb="FFD5D2BC"/>
      </patternFill>
    </fill>
    <fill>
      <patternFill patternType="solid">
        <fgColor rgb="FFFBD4B4"/>
        <bgColor rgb="FFFBD4B4"/>
      </patternFill>
    </fill>
    <fill>
      <patternFill patternType="solid">
        <fgColor rgb="FFD6E3BC"/>
        <bgColor rgb="FFD6E3BC"/>
      </patternFill>
    </fill>
    <fill>
      <patternFill patternType="solid">
        <fgColor rgb="FFFFFF00"/>
        <bgColor rgb="FFFFFF00"/>
      </patternFill>
    </fill>
    <fill>
      <patternFill patternType="solid">
        <fgColor rgb="FFDEE5EB"/>
        <bgColor rgb="FFDEE5EB"/>
      </patternFill>
    </fill>
    <fill>
      <patternFill patternType="solid">
        <fgColor rgb="FFDEEAF6"/>
        <bgColor rgb="FFDEEAF6"/>
      </patternFill>
    </fill>
    <fill>
      <patternFill patternType="solid">
        <fgColor rgb="FF7E99B2"/>
        <bgColor rgb="FF7E99B2"/>
      </patternFill>
    </fill>
    <fill>
      <patternFill patternType="solid">
        <fgColor rgb="FFF4F6F8"/>
        <bgColor rgb="FFF4F6F8"/>
      </patternFill>
    </fill>
    <fill>
      <patternFill patternType="solid">
        <fgColor rgb="FFF7CAAC"/>
        <bgColor rgb="FFF7CAAC"/>
      </patternFill>
    </fill>
    <fill>
      <patternFill patternType="solid">
        <fgColor rgb="FFD9E1F2"/>
        <bgColor rgb="FFD9E1F2"/>
      </patternFill>
    </fill>
    <fill>
      <patternFill patternType="solid">
        <fgColor rgb="FFE4DFED"/>
        <bgColor rgb="FFE4DFED"/>
      </patternFill>
    </fill>
    <fill>
      <patternFill patternType="solid">
        <fgColor rgb="FFE4DFEE"/>
        <bgColor rgb="FFE4DFEE"/>
      </patternFill>
    </fill>
    <fill>
      <patternFill patternType="solid">
        <fgColor rgb="FFF2DBDB"/>
        <bgColor rgb="FFF2DBDB"/>
      </patternFill>
    </fill>
    <fill>
      <patternFill patternType="solid">
        <fgColor rgb="FFFDEAD9"/>
        <bgColor rgb="FFFDEAD9"/>
      </patternFill>
    </fill>
    <fill>
      <patternFill patternType="solid">
        <fgColor rgb="FFDFDBC4"/>
        <bgColor rgb="FFDFDBC4"/>
      </patternFill>
    </fill>
    <fill>
      <patternFill patternType="solid">
        <fgColor rgb="FFFF575A"/>
        <bgColor rgb="FFFF575A"/>
      </patternFill>
    </fill>
    <fill>
      <patternFill patternType="solid">
        <fgColor rgb="FFDBEEF4"/>
        <bgColor rgb="FFDBEEF4"/>
      </patternFill>
    </fill>
    <fill>
      <patternFill patternType="solid">
        <fgColor rgb="FFEBF2DF"/>
        <bgColor rgb="FFEBF2DF"/>
      </patternFill>
    </fill>
    <fill>
      <patternFill patternType="solid">
        <fgColor rgb="FFE5B8B7"/>
        <bgColor rgb="FFE5B8B7"/>
      </patternFill>
    </fill>
    <fill>
      <patternFill patternType="solid">
        <fgColor rgb="FFFDD49B"/>
        <bgColor rgb="FFFDD49B"/>
      </patternFill>
    </fill>
    <fill>
      <patternFill patternType="solid">
        <fgColor rgb="FFD8BDE0"/>
        <bgColor rgb="FFD8BDE0"/>
      </patternFill>
    </fill>
    <fill>
      <patternFill patternType="solid">
        <fgColor rgb="FFB4E0CB"/>
        <bgColor rgb="FFB4E0CB"/>
      </patternFill>
    </fill>
    <fill>
      <patternFill patternType="solid">
        <fgColor rgb="FFFFEBA7"/>
        <bgColor rgb="FFFFEBA7"/>
      </patternFill>
    </fill>
    <fill>
      <patternFill patternType="solid">
        <fgColor rgb="FFD6BFE3"/>
        <bgColor rgb="FFD6BFE3"/>
      </patternFill>
    </fill>
    <fill>
      <patternFill patternType="solid">
        <fgColor rgb="FF65C194"/>
        <bgColor rgb="FF65C194"/>
      </patternFill>
    </fill>
    <fill>
      <patternFill patternType="solid">
        <fgColor rgb="FFFFF1AA"/>
        <bgColor rgb="FFFFF1AA"/>
      </patternFill>
    </fill>
    <fill>
      <patternFill patternType="solid">
        <fgColor rgb="FFCFC5ED"/>
        <bgColor rgb="FFCFC5ED"/>
      </patternFill>
    </fill>
    <fill>
      <patternFill patternType="solid">
        <fgColor rgb="FF85CDAA"/>
        <bgColor rgb="FF85CDAA"/>
      </patternFill>
    </fill>
    <fill>
      <patternFill patternType="solid">
        <fgColor rgb="FFFEE0A1"/>
        <bgColor rgb="FFFEE0A1"/>
      </patternFill>
    </fill>
    <fill>
      <patternFill patternType="solid">
        <fgColor rgb="FFE4B0BF"/>
        <bgColor rgb="FFE4B0BF"/>
      </patternFill>
    </fill>
    <fill>
      <patternFill patternType="solid">
        <fgColor rgb="FF67C195"/>
        <bgColor rgb="FF67C195"/>
      </patternFill>
    </fill>
    <fill>
      <patternFill patternType="solid">
        <fgColor rgb="FFD6BFE4"/>
        <bgColor rgb="FFD6BFE4"/>
      </patternFill>
    </fill>
    <fill>
      <patternFill patternType="solid">
        <fgColor rgb="FFF2ECB0"/>
        <bgColor rgb="FFF2ECB0"/>
      </patternFill>
    </fill>
    <fill>
      <patternFill patternType="solid">
        <fgColor rgb="FFBAD4F2"/>
        <bgColor rgb="FFBAD4F2"/>
      </patternFill>
    </fill>
    <fill>
      <patternFill patternType="solid">
        <fgColor rgb="FFC0E5D3"/>
        <bgColor rgb="FFC0E5D3"/>
      </patternFill>
    </fill>
    <fill>
      <patternFill patternType="solid">
        <fgColor rgb="FFCDC6EE"/>
        <bgColor rgb="FFCDC6EE"/>
      </patternFill>
    </fill>
    <fill>
      <patternFill patternType="solid">
        <fgColor rgb="FF71C59C"/>
        <bgColor rgb="FF71C59C"/>
      </patternFill>
    </fill>
    <fill>
      <patternFill patternType="solid">
        <fgColor rgb="FFEAABB2"/>
        <bgColor rgb="FFEAABB2"/>
      </patternFill>
    </fill>
    <fill>
      <patternFill patternType="solid">
        <fgColor rgb="FF86CEAB"/>
        <bgColor rgb="FF86CEAB"/>
      </patternFill>
    </fill>
    <fill>
      <patternFill patternType="solid">
        <fgColor rgb="FFFFEDA8"/>
        <bgColor rgb="FFFFEDA8"/>
      </patternFill>
    </fill>
    <fill>
      <patternFill patternType="solid">
        <fgColor rgb="FFD2C3ED"/>
        <bgColor rgb="FFD2C3ED"/>
      </patternFill>
    </fill>
    <fill>
      <patternFill patternType="solid">
        <fgColor rgb="FFFFECA7"/>
        <bgColor rgb="FFFFECA7"/>
      </patternFill>
    </fill>
    <fill>
      <patternFill patternType="solid">
        <fgColor rgb="FFDCB9D6"/>
        <bgColor rgb="FFDCB9D6"/>
      </patternFill>
    </fill>
    <fill>
      <patternFill patternType="solid">
        <fgColor rgb="FFFFEAA6"/>
        <bgColor rgb="FFFFEAA6"/>
      </patternFill>
    </fill>
    <fill>
      <patternFill patternType="solid">
        <fgColor rgb="FFD5BFE5"/>
        <bgColor rgb="FFD5BFE5"/>
      </patternFill>
    </fill>
    <fill>
      <patternFill patternType="solid">
        <fgColor rgb="FFFFEEA8"/>
        <bgColor rgb="FFFFEEA8"/>
      </patternFill>
    </fill>
    <fill>
      <patternFill patternType="solid">
        <fgColor rgb="FFDCB9D4"/>
        <bgColor rgb="FFDCB9D4"/>
      </patternFill>
    </fill>
    <fill>
      <patternFill patternType="solid">
        <fgColor rgb="FF97D5B6"/>
        <bgColor rgb="FF97D5B6"/>
      </patternFill>
    </fill>
    <fill>
      <patternFill patternType="solid">
        <fgColor rgb="FFE6AEBB"/>
        <bgColor rgb="FFE6AEBB"/>
      </patternFill>
    </fill>
    <fill>
      <patternFill patternType="solid">
        <fgColor rgb="FF66C195"/>
        <bgColor rgb="FF66C195"/>
      </patternFill>
    </fill>
    <fill>
      <patternFill patternType="solid">
        <fgColor rgb="FFDBBAD7"/>
        <bgColor rgb="FFDBBAD7"/>
      </patternFill>
    </fill>
    <fill>
      <patternFill patternType="solid">
        <fgColor rgb="FF74C69E"/>
        <bgColor rgb="FF74C69E"/>
      </patternFill>
    </fill>
    <fill>
      <patternFill patternType="solid">
        <fgColor rgb="FFE7E9B5"/>
        <bgColor rgb="FFE7E9B5"/>
      </patternFill>
    </fill>
    <fill>
      <patternFill patternType="solid">
        <fgColor rgb="FFD1C3ED"/>
        <bgColor rgb="FFD1C3ED"/>
      </patternFill>
    </fill>
    <fill>
      <patternFill patternType="solid">
        <fgColor rgb="FF95D4B5"/>
        <bgColor rgb="FF95D4B5"/>
      </patternFill>
    </fill>
    <fill>
      <patternFill patternType="solid">
        <fgColor rgb="FFD5C0E7"/>
        <bgColor rgb="FFD5C0E7"/>
      </patternFill>
    </fill>
    <fill>
      <patternFill patternType="solid">
        <fgColor rgb="FF79C9A2"/>
        <bgColor rgb="FF79C9A2"/>
      </patternFill>
    </fill>
    <fill>
      <patternFill patternType="solid">
        <fgColor rgb="FFE5E8B6"/>
        <bgColor rgb="FFE5E8B6"/>
      </patternFill>
    </fill>
    <fill>
      <patternFill patternType="solid">
        <fgColor rgb="FFC9C9EF"/>
        <bgColor rgb="FFC9C9EF"/>
      </patternFill>
    </fill>
    <fill>
      <patternFill patternType="solid">
        <fgColor rgb="FFC6CBEF"/>
        <bgColor rgb="FFC6CBEF"/>
      </patternFill>
    </fill>
    <fill>
      <patternFill patternType="solid">
        <fgColor rgb="FFF9EFAD"/>
        <bgColor rgb="FFF9EFAD"/>
      </patternFill>
    </fill>
    <fill>
      <patternFill patternType="solid">
        <fgColor rgb="FFC5CCF0"/>
        <bgColor rgb="FFC5CCF0"/>
      </patternFill>
    </fill>
    <fill>
      <patternFill patternType="solid">
        <fgColor rgb="FFCEC5ED"/>
        <bgColor rgb="FFCEC5ED"/>
      </patternFill>
    </fill>
    <fill>
      <patternFill patternType="solid">
        <fgColor rgb="FFFCF0AC"/>
        <bgColor rgb="FFFCF0AC"/>
      </patternFill>
    </fill>
    <fill>
      <patternFill patternType="solid">
        <fgColor rgb="FFD4C1E8"/>
        <bgColor rgb="FFD4C1E8"/>
      </patternFill>
    </fill>
    <fill>
      <patternFill patternType="solid">
        <fgColor rgb="FFD7BEE1"/>
        <bgColor rgb="FFD7BEE1"/>
      </patternFill>
    </fill>
    <fill>
      <patternFill patternType="solid">
        <fgColor rgb="FFFFF0A9"/>
        <bgColor rgb="FFFFF0A9"/>
      </patternFill>
    </fill>
    <fill>
      <patternFill patternType="solid">
        <fgColor rgb="FFC7CBEF"/>
        <bgColor rgb="FFC7CBEF"/>
      </patternFill>
    </fill>
    <fill>
      <patternFill patternType="solid">
        <fgColor rgb="FFCEC6EE"/>
        <bgColor rgb="FFCEC6EE"/>
      </patternFill>
    </fill>
    <fill>
      <patternFill patternType="solid">
        <fgColor rgb="FFD8BDDF"/>
        <bgColor rgb="FFD8BDDF"/>
      </patternFill>
    </fill>
    <fill>
      <patternFill patternType="solid">
        <fgColor rgb="FFFEE5A4"/>
        <bgColor rgb="FFFEE5A4"/>
      </patternFill>
    </fill>
    <fill>
      <patternFill patternType="solid">
        <fgColor rgb="FFFEE3A3"/>
        <bgColor rgb="FFFEE3A3"/>
      </patternFill>
    </fill>
    <fill>
      <patternFill patternType="solid">
        <fgColor rgb="FFD5C0E6"/>
        <bgColor rgb="FFD5C0E6"/>
      </patternFill>
    </fill>
    <fill>
      <patternFill patternType="solid">
        <fgColor rgb="FF77C8A0"/>
        <bgColor rgb="FF77C8A0"/>
      </patternFill>
    </fill>
    <fill>
      <patternFill patternType="solid">
        <fgColor rgb="FFCCC7EE"/>
        <bgColor rgb="FFCCC7EE"/>
      </patternFill>
    </fill>
    <fill>
      <patternFill patternType="solid">
        <fgColor rgb="FF87CEAB"/>
        <bgColor rgb="FF87CEAB"/>
      </patternFill>
    </fill>
    <fill>
      <patternFill patternType="solid">
        <fgColor rgb="FFC7E8D8"/>
        <bgColor rgb="FFC7E8D8"/>
      </patternFill>
    </fill>
    <fill>
      <patternFill patternType="solid">
        <fgColor rgb="FF57BB8A"/>
        <bgColor rgb="FF57BB8A"/>
      </patternFill>
    </fill>
    <fill>
      <patternFill patternType="solid">
        <fgColor rgb="FFFFE9A6"/>
        <bgColor rgb="FFFFE9A6"/>
      </patternFill>
    </fill>
    <fill>
      <patternFill patternType="solid">
        <fgColor rgb="FFDEB7D1"/>
        <bgColor rgb="FFDEB7D1"/>
      </patternFill>
    </fill>
    <fill>
      <patternFill patternType="solid">
        <fgColor rgb="FFAEDEC6"/>
        <bgColor rgb="FFAEDEC6"/>
      </patternFill>
    </fill>
    <fill>
      <patternFill patternType="solid">
        <fgColor rgb="FFBAD5F3"/>
        <bgColor rgb="FFBAD5F3"/>
      </patternFill>
    </fill>
    <fill>
      <patternFill patternType="solid">
        <fgColor rgb="FFDDE5B9"/>
        <bgColor rgb="FFDDE5B9"/>
      </patternFill>
    </fill>
    <fill>
      <patternFill patternType="solid">
        <fgColor rgb="FFBCD2F2"/>
        <bgColor rgb="FFBCD2F2"/>
      </patternFill>
    </fill>
    <fill>
      <patternFill patternType="solid">
        <fgColor rgb="FFC3CEF0"/>
        <bgColor rgb="FFC3CEF0"/>
      </patternFill>
    </fill>
    <fill>
      <patternFill patternType="solid">
        <fgColor rgb="FFEAEAB3"/>
        <bgColor rgb="FFEAEAB3"/>
      </patternFill>
    </fill>
    <fill>
      <patternFill patternType="solid">
        <fgColor rgb="FFDABBDB"/>
        <bgColor rgb="FFDABBDB"/>
      </patternFill>
    </fill>
    <fill>
      <patternFill patternType="solid">
        <fgColor rgb="FFEBEAB3"/>
        <bgColor rgb="FFEBEAB3"/>
      </patternFill>
    </fill>
    <fill>
      <patternFill patternType="solid">
        <fgColor rgb="FFD0C4ED"/>
        <bgColor rgb="FFD0C4ED"/>
      </patternFill>
    </fill>
    <fill>
      <patternFill patternType="solid">
        <fgColor rgb="FFF3EDAF"/>
        <bgColor rgb="FFF3EDAF"/>
      </patternFill>
    </fill>
    <fill>
      <patternFill patternType="solid">
        <fgColor rgb="FFF4EDAF"/>
        <bgColor rgb="FFF4EDAF"/>
      </patternFill>
    </fill>
    <fill>
      <patternFill patternType="solid">
        <fgColor rgb="FFC4CDF0"/>
        <bgColor rgb="FFC4CDF0"/>
      </patternFill>
    </fill>
    <fill>
      <patternFill patternType="solid">
        <fgColor rgb="FFF5EDAF"/>
        <bgColor rgb="FFF5EDAF"/>
      </patternFill>
    </fill>
    <fill>
      <patternFill patternType="solid">
        <fgColor rgb="FFF6EEAE"/>
        <bgColor rgb="FFF6EEAE"/>
      </patternFill>
    </fill>
    <fill>
      <patternFill patternType="solid">
        <fgColor rgb="FFD6BFE5"/>
        <bgColor rgb="FFD6BFE5"/>
      </patternFill>
    </fill>
    <fill>
      <patternFill patternType="solid">
        <fgColor rgb="FFF8EEAD"/>
        <bgColor rgb="FFF8EEAD"/>
      </patternFill>
    </fill>
    <fill>
      <patternFill patternType="solid">
        <fgColor rgb="FFFAEFAD"/>
        <bgColor rgb="FFFAEFAD"/>
      </patternFill>
    </fill>
    <fill>
      <patternFill patternType="solid">
        <fgColor rgb="FFFBEFAC"/>
        <bgColor rgb="FFFBEFAC"/>
      </patternFill>
    </fill>
    <fill>
      <patternFill patternType="solid">
        <fgColor rgb="FFE0B4CA"/>
        <bgColor rgb="FFE0B4CA"/>
      </patternFill>
    </fill>
    <fill>
      <patternFill patternType="solid">
        <fgColor rgb="FFFCF0AB"/>
        <bgColor rgb="FFFCF0AB"/>
      </patternFill>
    </fill>
    <fill>
      <patternFill patternType="solid">
        <fgColor rgb="FFFDF0AB"/>
        <bgColor rgb="FFFDF0AB"/>
      </patternFill>
    </fill>
    <fill>
      <patternFill patternType="solid">
        <fgColor rgb="FFFFEFA9"/>
        <bgColor rgb="FFFFEFA9"/>
      </patternFill>
    </fill>
    <fill>
      <patternFill patternType="solid">
        <fgColor rgb="FFD1C4ED"/>
        <bgColor rgb="FFD1C4ED"/>
      </patternFill>
    </fill>
    <fill>
      <patternFill patternType="solid">
        <fgColor rgb="FFFFEEA9"/>
        <bgColor rgb="FFFFEEA9"/>
      </patternFill>
    </fill>
    <fill>
      <patternFill patternType="solid">
        <fgColor rgb="FFD9BCDC"/>
        <bgColor rgb="FFD9BCDC"/>
      </patternFill>
    </fill>
    <fill>
      <patternFill patternType="solid">
        <fgColor rgb="FFDDB8D2"/>
        <bgColor rgb="FFDDB8D2"/>
      </patternFill>
    </fill>
    <fill>
      <patternFill patternType="solid">
        <fgColor rgb="FFE3B1C3"/>
        <bgColor rgb="FFE3B1C3"/>
      </patternFill>
    </fill>
    <fill>
      <patternFill patternType="solid">
        <fgColor rgb="FFE3B2C4"/>
        <bgColor rgb="FFE3B2C4"/>
      </patternFill>
    </fill>
    <fill>
      <patternFill patternType="solid">
        <fgColor rgb="FFFFE8A5"/>
        <bgColor rgb="FFFFE8A5"/>
      </patternFill>
    </fill>
    <fill>
      <patternFill patternType="solid">
        <fgColor rgb="FFDABBDA"/>
        <bgColor rgb="FFDABBDA"/>
      </patternFill>
    </fill>
    <fill>
      <patternFill patternType="solid">
        <fgColor rgb="FFFEE6A4"/>
        <bgColor rgb="FFFEE6A4"/>
      </patternFill>
    </fill>
    <fill>
      <patternFill patternType="solid">
        <fgColor rgb="FFDEB7D0"/>
        <bgColor rgb="FFDEB7D0"/>
      </patternFill>
    </fill>
    <fill>
      <patternFill patternType="solid">
        <fgColor rgb="FFFEE1A1"/>
        <bgColor rgb="FFFEE1A1"/>
      </patternFill>
    </fill>
    <fill>
      <patternFill patternType="solid">
        <fgColor rgb="FFFEDEA0"/>
        <bgColor rgb="FFFEDEA0"/>
      </patternFill>
    </fill>
    <fill>
      <patternFill patternType="solid">
        <fgColor rgb="FFFDD69C"/>
        <bgColor rgb="FFFDD69C"/>
      </patternFill>
    </fill>
    <fill>
      <patternFill patternType="solid">
        <fgColor rgb="FFDEB7CF"/>
        <bgColor rgb="FFDEB7CF"/>
      </patternFill>
    </fill>
    <fill>
      <patternFill patternType="solid">
        <fgColor rgb="FFFCD099"/>
        <bgColor rgb="FFFCD099"/>
      </patternFill>
    </fill>
    <fill>
      <patternFill patternType="solid">
        <fgColor rgb="FFE4B0C0"/>
        <bgColor rgb="FFE4B0C0"/>
      </patternFill>
    </fill>
    <fill>
      <patternFill patternType="solid">
        <fgColor rgb="FFFCD098"/>
        <bgColor rgb="FFFCD098"/>
      </patternFill>
    </fill>
    <fill>
      <patternFill patternType="solid">
        <fgColor rgb="FFFCCF98"/>
        <bgColor rgb="FFFCCF98"/>
      </patternFill>
    </fill>
    <fill>
      <patternFill patternType="solid">
        <fgColor rgb="FFDDB8D3"/>
        <bgColor rgb="FFDDB8D3"/>
      </patternFill>
    </fill>
    <fill>
      <patternFill patternType="solid">
        <fgColor rgb="FFFCCC96"/>
        <bgColor rgb="FFFCCC96"/>
      </patternFill>
    </fill>
    <fill>
      <patternFill patternType="solid">
        <fgColor rgb="FFE1B4C8"/>
        <bgColor rgb="FFE1B4C8"/>
      </patternFill>
    </fill>
    <fill>
      <patternFill patternType="solid">
        <fgColor rgb="FFFBC693"/>
        <bgColor rgb="FFFBC693"/>
      </patternFill>
    </fill>
    <fill>
      <patternFill patternType="solid">
        <fgColor rgb="FFDCB9D5"/>
        <bgColor rgb="FFDCB9D5"/>
      </patternFill>
    </fill>
    <fill>
      <patternFill patternType="solid">
        <fgColor rgb="FFFBC391"/>
        <bgColor rgb="FFFBC391"/>
      </patternFill>
    </fill>
    <fill>
      <patternFill patternType="solid">
        <fgColor rgb="FFDFB5CC"/>
        <bgColor rgb="FFDFB5CC"/>
      </patternFill>
    </fill>
    <fill>
      <patternFill patternType="solid">
        <fgColor rgb="FFFBC291"/>
        <bgColor rgb="FFFBC291"/>
      </patternFill>
    </fill>
    <fill>
      <patternFill patternType="solid">
        <fgColor rgb="FFFABF8F"/>
        <bgColor rgb="FFFABF8F"/>
      </patternFill>
    </fill>
    <fill>
      <patternFill patternType="solid">
        <fgColor rgb="FFBED1F1"/>
        <bgColor rgb="FFBED1F1"/>
      </patternFill>
    </fill>
    <fill>
      <patternFill patternType="solid">
        <fgColor rgb="FFEDEAB2"/>
        <bgColor rgb="FFEDEAB2"/>
      </patternFill>
    </fill>
    <fill>
      <patternFill patternType="solid">
        <fgColor rgb="FFC6CCF0"/>
        <bgColor rgb="FFC6CCF0"/>
      </patternFill>
    </fill>
    <fill>
      <patternFill patternType="solid">
        <fgColor rgb="FFCDC7EE"/>
        <bgColor rgb="FFCDC7EE"/>
      </patternFill>
    </fill>
    <fill>
      <patternFill patternType="solid">
        <fgColor rgb="FFF7EEAE"/>
        <bgColor rgb="FFF7EEAE"/>
      </patternFill>
    </fill>
    <fill>
      <patternFill patternType="solid">
        <fgColor rgb="FFD3C2EB"/>
        <bgColor rgb="FFD3C2EB"/>
      </patternFill>
    </fill>
    <fill>
      <patternFill patternType="solid">
        <fgColor rgb="FFC8CAEF"/>
        <bgColor rgb="FFC8CAEF"/>
      </patternFill>
    </fill>
    <fill>
      <patternFill patternType="solid">
        <fgColor rgb="FFDBE4BA"/>
        <bgColor rgb="FFDBE4BA"/>
      </patternFill>
    </fill>
    <fill>
      <patternFill patternType="solid">
        <fgColor rgb="FFE0B5CC"/>
        <bgColor rgb="FFE0B5CC"/>
      </patternFill>
    </fill>
    <fill>
      <patternFill patternType="solid">
        <fgColor rgb="FFD8E3BB"/>
        <bgColor rgb="FFD8E3BB"/>
      </patternFill>
    </fill>
    <fill>
      <patternFill patternType="solid">
        <fgColor rgb="FF5ABC8C"/>
        <bgColor rgb="FF5ABC8C"/>
      </patternFill>
    </fill>
    <fill>
      <patternFill patternType="solid">
        <fgColor rgb="FFEFEBB1"/>
        <bgColor rgb="FFEFEBB1"/>
      </patternFill>
    </fill>
    <fill>
      <patternFill patternType="solid">
        <fgColor rgb="FFB6D7F3"/>
        <bgColor rgb="FFB6D7F3"/>
      </patternFill>
    </fill>
    <fill>
      <patternFill patternType="solid">
        <fgColor rgb="FF5BBC8C"/>
        <bgColor rgb="FF5BBC8C"/>
      </patternFill>
    </fill>
    <fill>
      <patternFill patternType="solid">
        <fgColor rgb="FFF0ECB1"/>
        <bgColor rgb="FFF0ECB1"/>
      </patternFill>
    </fill>
    <fill>
      <patternFill patternType="solid">
        <fgColor rgb="FF58BB8B"/>
        <bgColor rgb="FF58BB8B"/>
      </patternFill>
    </fill>
    <fill>
      <patternFill patternType="solid">
        <fgColor rgb="FFF1ECB1"/>
        <bgColor rgb="FFF1ECB1"/>
      </patternFill>
    </fill>
    <fill>
      <patternFill patternType="solid">
        <fgColor rgb="FFD0C5ED"/>
        <bgColor rgb="FFD0C5ED"/>
      </patternFill>
    </fill>
    <fill>
      <patternFill patternType="solid">
        <fgColor rgb="FFF1ECB0"/>
        <bgColor rgb="FFF1ECB0"/>
      </patternFill>
    </fill>
    <fill>
      <patternFill patternType="solid">
        <fgColor rgb="FFCBC8EE"/>
        <bgColor rgb="FFCBC8EE"/>
      </patternFill>
    </fill>
    <fill>
      <patternFill patternType="solid">
        <fgColor rgb="FFBDD2F2"/>
        <bgColor rgb="FFBDD2F2"/>
      </patternFill>
    </fill>
    <fill>
      <patternFill patternType="solid">
        <fgColor rgb="FFD3C2EC"/>
        <bgColor rgb="FFD3C2EC"/>
      </patternFill>
    </fill>
    <fill>
      <patternFill patternType="solid">
        <fgColor rgb="FF78C8A1"/>
        <bgColor rgb="FF78C8A1"/>
      </patternFill>
    </fill>
    <fill>
      <patternFill patternType="solid">
        <fgColor rgb="FFE5AFBE"/>
        <bgColor rgb="FFE5AFBE"/>
      </patternFill>
    </fill>
    <fill>
      <patternFill patternType="solid">
        <fgColor rgb="FF89CFAC"/>
        <bgColor rgb="FF89CFAC"/>
      </patternFill>
    </fill>
    <fill>
      <patternFill patternType="solid">
        <fgColor rgb="FFE7ADB9"/>
        <bgColor rgb="FFE7ADB9"/>
      </patternFill>
    </fill>
    <fill>
      <patternFill patternType="solid">
        <fgColor rgb="FF69C296"/>
        <bgColor rgb="FF69C296"/>
      </patternFill>
    </fill>
    <fill>
      <patternFill patternType="solid">
        <fgColor rgb="FFB8D6F3"/>
        <bgColor rgb="FFB8D6F3"/>
      </patternFill>
    </fill>
    <fill>
      <patternFill patternType="solid">
        <fgColor rgb="FFC0D0F1"/>
        <bgColor rgb="FFC0D0F1"/>
      </patternFill>
    </fill>
    <fill>
      <patternFill patternType="solid">
        <fgColor rgb="FFE2E7B7"/>
        <bgColor rgb="FFE2E7B7"/>
      </patternFill>
    </fill>
    <fill>
      <patternFill patternType="solid">
        <fgColor rgb="FFBBD3F2"/>
        <bgColor rgb="FFBBD3F2"/>
      </patternFill>
    </fill>
    <fill>
      <patternFill patternType="solid">
        <fgColor rgb="FFB9D5F3"/>
        <bgColor rgb="FFB9D5F3"/>
      </patternFill>
    </fill>
    <fill>
      <patternFill patternType="solid">
        <fgColor rgb="FFCAC9EF"/>
        <bgColor rgb="FFCAC9EF"/>
      </patternFill>
    </fill>
    <fill>
      <patternFill patternType="solid">
        <fgColor rgb="FFD7BEE2"/>
        <bgColor rgb="FFD7BEE2"/>
      </patternFill>
    </fill>
    <fill>
      <patternFill patternType="solid">
        <fgColor rgb="FFE2B2C5"/>
        <bgColor rgb="FFE2B2C5"/>
      </patternFill>
    </fill>
    <fill>
      <patternFill patternType="solid">
        <fgColor rgb="FFD99594"/>
        <bgColor rgb="FFD99594"/>
      </patternFill>
    </fill>
  </fills>
  <borders count="1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bottom/>
      <diagonal/>
    </border>
    <border>
      <left/>
      <right/>
      <top/>
      <bottom style="thin">
        <color rgb="FF000000"/>
      </bottom>
      <diagonal/>
    </border>
    <border>
      <left/>
      <right/>
      <top style="thin">
        <color rgb="FF8EA9DB"/>
      </top>
      <bottom style="medium">
        <color rgb="FF8EA9DB"/>
      </bottom>
      <diagonal/>
    </border>
    <border>
      <left style="medium">
        <color rgb="FF8EA9DB"/>
      </left>
      <right/>
      <top style="medium">
        <color rgb="FF8EA9DB"/>
      </top>
      <bottom style="medium">
        <color rgb="FF8EA9DB"/>
      </bottom>
      <diagonal/>
    </border>
    <border>
      <left/>
      <right style="thin">
        <color rgb="FF8EA9DB"/>
      </right>
      <top style="medium">
        <color rgb="FF8EA9DB"/>
      </top>
      <bottom style="medium">
        <color rgb="FF8EA9DB"/>
      </bottom>
      <diagonal/>
    </border>
    <border>
      <left style="thin">
        <color rgb="FF8EA9DB"/>
      </left>
      <right style="thin">
        <color rgb="FF8EA9DB"/>
      </right>
      <top style="medium">
        <color rgb="FF8EA9DB"/>
      </top>
      <bottom style="medium">
        <color rgb="FF8EA9DB"/>
      </bottom>
      <diagonal/>
    </border>
    <border>
      <left/>
      <right/>
      <top style="medium">
        <color rgb="FF8EA9DB"/>
      </top>
      <bottom style="medium">
        <color rgb="FF8EA9DB"/>
      </bottom>
      <diagonal/>
    </border>
    <border>
      <left/>
      <right style="medium">
        <color rgb="FF8EA9DB"/>
      </right>
      <top style="medium">
        <color rgb="FF8EA9DB"/>
      </top>
      <bottom style="medium">
        <color rgb="FF8EA9DB"/>
      </bottom>
      <diagonal/>
    </border>
    <border>
      <left style="medium">
        <color rgb="FF8EA9DB"/>
      </left>
      <right/>
      <top style="medium">
        <color rgb="FF8EA9DB"/>
      </top>
      <bottom/>
      <diagonal/>
    </border>
    <border>
      <left/>
      <right/>
      <top style="medium">
        <color rgb="FF8EA9DB"/>
      </top>
      <bottom/>
      <diagonal/>
    </border>
    <border>
      <left/>
      <right style="medium">
        <color rgb="FF8EA9DB"/>
      </right>
      <top style="medium">
        <color rgb="FF8EA9DB"/>
      </top>
      <bottom/>
      <diagonal/>
    </border>
    <border>
      <left style="medium">
        <color rgb="FF8EA9DB"/>
      </left>
      <right/>
      <top/>
      <bottom/>
      <diagonal/>
    </border>
    <border>
      <left/>
      <right style="medium">
        <color rgb="FF8EA9DB"/>
      </right>
      <top/>
      <bottom/>
      <diagonal/>
    </border>
    <border>
      <left style="medium">
        <color rgb="FF8EA9DB"/>
      </left>
      <right/>
      <top/>
      <bottom style="medium">
        <color rgb="FF8EA9DB"/>
      </bottom>
      <diagonal/>
    </border>
    <border>
      <left style="medium">
        <color rgb="FF8EA9DB"/>
      </left>
      <right style="medium">
        <color rgb="FF8EA9DB"/>
      </right>
      <top style="medium">
        <color rgb="FF8EA9DB"/>
      </top>
      <bottom style="medium">
        <color rgb="FF8EA9DB"/>
      </bottom>
      <diagonal/>
    </border>
    <border>
      <left/>
      <right/>
      <top style="thin">
        <color rgb="FF8EA9DB"/>
      </top>
      <bottom style="medium">
        <color rgb="FF8EA9DB"/>
      </bottom>
      <diagonal/>
    </border>
    <border>
      <left/>
      <right style="medium">
        <color rgb="FF8EA9DB"/>
      </right>
      <top style="thin">
        <color rgb="FF8EA9DB"/>
      </top>
      <bottom style="medium">
        <color rgb="FF8EA9DB"/>
      </bottom>
      <diagonal/>
    </border>
    <border>
      <left style="thin">
        <color rgb="FF8EA9DB"/>
      </left>
      <right style="medium">
        <color rgb="FF8EA9DB"/>
      </right>
      <top style="medium">
        <color rgb="FF8EA9DB"/>
      </top>
      <bottom style="medium">
        <color rgb="FF8EA9DB"/>
      </bottom>
      <diagonal/>
    </border>
    <border>
      <left style="thin">
        <color rgb="FF8EA9DB"/>
      </left>
      <right style="thin">
        <color rgb="FF8EA9DB"/>
      </right>
      <top/>
      <bottom/>
      <diagonal/>
    </border>
    <border>
      <left style="thin">
        <color rgb="FF8EA9DB"/>
      </left>
      <right/>
      <top/>
      <bottom/>
      <diagonal/>
    </border>
    <border>
      <left style="thin">
        <color rgb="FF8EA9DB"/>
      </left>
      <right style="medium">
        <color rgb="FF8EA9DB"/>
      </right>
      <top/>
      <bottom style="medium">
        <color rgb="FF8EA9DB"/>
      </bottom>
      <diagonal/>
    </border>
    <border>
      <left style="thin">
        <color rgb="FF8EA9DB"/>
      </left>
      <right style="thin">
        <color rgb="FF8EA9DB"/>
      </right>
      <top/>
      <bottom style="medium">
        <color rgb="FF8EA9DB"/>
      </bottom>
      <diagonal/>
    </border>
    <border>
      <left style="thin">
        <color rgb="FF8EA9DB"/>
      </left>
      <right/>
      <top/>
      <bottom style="medium">
        <color rgb="FF8EA9DB"/>
      </bottom>
      <diagonal/>
    </border>
    <border>
      <left style="thin">
        <color rgb="FF999999"/>
      </left>
      <right style="thin">
        <color rgb="FF999999"/>
      </right>
      <top style="thin">
        <color rgb="FF999999"/>
      </top>
      <bottom style="thin">
        <color rgb="FF999999"/>
      </bottom>
      <diagonal/>
    </border>
    <border>
      <left/>
      <right style="thin">
        <color rgb="FF8EA9DB"/>
      </right>
      <top/>
      <bottom style="thin">
        <color rgb="FF95B3D7"/>
      </bottom>
      <diagonal/>
    </border>
    <border>
      <left style="thin">
        <color theme="0"/>
      </left>
      <right style="thin">
        <color rgb="FF8EA9DB"/>
      </right>
      <top style="thin">
        <color rgb="FF95B3D7"/>
      </top>
      <bottom style="thin">
        <color rgb="FF8EA9DB"/>
      </bottom>
      <diagonal/>
    </border>
    <border>
      <left/>
      <right style="thin">
        <color rgb="FF8EA9DB"/>
      </right>
      <top style="thin">
        <color rgb="FF8EA9DB"/>
      </top>
      <bottom/>
      <diagonal/>
    </border>
    <border>
      <left/>
      <right style="thin">
        <color rgb="FF8EA9DB"/>
      </right>
      <top/>
      <bottom/>
      <diagonal/>
    </border>
    <border>
      <left/>
      <right/>
      <top style="thin">
        <color rgb="FF8EA9DB"/>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bottom/>
      <diagonal/>
    </border>
    <border>
      <left style="thin">
        <color rgb="FF8EA9DB"/>
      </left>
      <right/>
      <top style="medium">
        <color rgb="FF8EA9DB"/>
      </top>
      <bottom style="thin">
        <color rgb="FF8EA9DB"/>
      </bottom>
      <diagonal/>
    </border>
    <border>
      <left/>
      <right style="thin">
        <color rgb="FF8EA9DB"/>
      </right>
      <top style="medium">
        <color rgb="FF8EA9DB"/>
      </top>
      <bottom style="thin">
        <color rgb="FF8EA9DB"/>
      </bottom>
      <diagonal/>
    </border>
    <border>
      <left style="thin">
        <color rgb="FF8EA9DB"/>
      </left>
      <right/>
      <top/>
      <bottom style="thin">
        <color rgb="FF8EA9DB"/>
      </bottom>
      <diagonal/>
    </border>
    <border>
      <left/>
      <right style="thin">
        <color rgb="FF8EA9DB"/>
      </right>
      <top/>
      <bottom style="thin">
        <color rgb="FF8EA9DB"/>
      </bottom>
      <diagonal/>
    </border>
    <border>
      <left/>
      <right/>
      <top style="medium">
        <color rgb="FF8EA9DB"/>
      </top>
      <bottom style="thin">
        <color rgb="FF8EA9DB"/>
      </bottom>
      <diagonal/>
    </border>
    <border>
      <left style="thin">
        <color rgb="FF8EA9DB"/>
      </left>
      <right/>
      <top style="thin">
        <color rgb="FF8EA9DB"/>
      </top>
      <bottom/>
      <diagonal/>
    </border>
    <border>
      <left/>
      <right/>
      <top style="thin">
        <color rgb="FF8EA9DB"/>
      </top>
      <bottom/>
      <diagonal/>
    </border>
    <border>
      <left/>
      <right style="thin">
        <color rgb="FF8EA9DB"/>
      </right>
      <top style="thin">
        <color rgb="FF8EA9DB"/>
      </top>
      <bottom/>
      <diagonal/>
    </border>
    <border>
      <left style="thin">
        <color rgb="FF8EA9DB"/>
      </left>
      <right/>
      <top/>
      <bottom/>
      <diagonal/>
    </border>
    <border>
      <left/>
      <right/>
      <top/>
      <bottom/>
      <diagonal/>
    </border>
    <border>
      <left/>
      <right style="thin">
        <color rgb="FF8EA9DB"/>
      </right>
      <top/>
      <bottom/>
      <diagonal/>
    </border>
    <border>
      <left style="thin">
        <color rgb="FF8EA9DB"/>
      </left>
      <right/>
      <top style="medium">
        <color rgb="FF8EA9DB"/>
      </top>
      <bottom style="thin">
        <color rgb="FF8EA9DB"/>
      </bottom>
      <diagonal/>
    </border>
    <border>
      <left/>
      <right/>
      <top style="medium">
        <color rgb="FF8EA9DB"/>
      </top>
      <bottom style="thin">
        <color rgb="FF8EA9DB"/>
      </bottom>
      <diagonal/>
    </border>
    <border>
      <left/>
      <right style="thin">
        <color rgb="FF95B3D7"/>
      </right>
      <top style="medium">
        <color rgb="FF8EA9DB"/>
      </top>
      <bottom style="thin">
        <color rgb="FF8EA9DB"/>
      </bottom>
      <diagonal/>
    </border>
    <border>
      <left/>
      <right style="thin">
        <color rgb="FF8EA9DB"/>
      </right>
      <top style="medium">
        <color rgb="FF8EA9DB"/>
      </top>
      <bottom style="thin">
        <color rgb="FF8EA9DB"/>
      </bottom>
      <diagonal/>
    </border>
    <border>
      <left/>
      <right/>
      <top/>
      <bottom style="medium">
        <color rgb="FF8EA9DB"/>
      </bottom>
      <diagonal/>
    </border>
    <border>
      <left/>
      <right style="thin">
        <color rgb="FF8EA9DB"/>
      </right>
      <top/>
      <bottom style="medium">
        <color rgb="FF8EA9DB"/>
      </bottom>
      <diagonal/>
    </border>
    <border>
      <left/>
      <right/>
      <top/>
      <bottom/>
      <diagonal/>
    </border>
    <border>
      <left/>
      <right/>
      <top/>
      <bottom/>
      <diagonal/>
    </border>
    <border>
      <left/>
      <right/>
      <top/>
      <bottom/>
      <diagonal/>
    </border>
    <border>
      <left/>
      <right/>
      <top/>
      <bottom/>
      <diagonal/>
    </border>
    <border>
      <left/>
      <right/>
      <top style="dotted">
        <color rgb="FFEEECE1"/>
      </top>
      <bottom style="dotted">
        <color rgb="FFEEECE1"/>
      </bottom>
      <diagonal/>
    </border>
    <border>
      <left/>
      <right/>
      <top/>
      <bottom/>
      <diagonal/>
    </border>
    <border>
      <left/>
      <right/>
      <top/>
      <bottom/>
      <diagonal/>
    </border>
    <border>
      <left/>
      <right/>
      <top style="medium">
        <color rgb="FF000000"/>
      </top>
      <bottom style="thin">
        <color rgb="FF000000"/>
      </bottom>
      <diagonal/>
    </border>
    <border>
      <left/>
      <right/>
      <top/>
      <bottom style="medium">
        <color rgb="FF000000"/>
      </bottom>
      <diagonal/>
    </border>
    <border>
      <left/>
      <right/>
      <top/>
      <bottom/>
      <diagonal/>
    </border>
    <border>
      <left/>
      <right/>
      <top style="medium">
        <color rgb="FF8EA9DB"/>
      </top>
      <bottom style="thin">
        <color rgb="FF8EA9DB"/>
      </bottom>
      <diagonal/>
    </border>
    <border>
      <left/>
      <right/>
      <top style="thin">
        <color rgb="FF8EA9DB"/>
      </top>
      <bottom/>
      <diagonal/>
    </border>
    <border>
      <left/>
      <right/>
      <top style="thin">
        <color rgb="FF8EA9DB"/>
      </top>
      <bottom/>
      <diagonal/>
    </border>
    <border>
      <left/>
      <right/>
      <top/>
      <bottom style="thin">
        <color rgb="FF8EA9DB"/>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EA9DB"/>
      </left>
      <right/>
      <top style="medium">
        <color rgb="FF8EA9DB"/>
      </top>
      <bottom/>
      <diagonal/>
    </border>
    <border>
      <left/>
      <right/>
      <top style="medium">
        <color rgb="FF8EA9DB"/>
      </top>
      <bottom/>
      <diagonal/>
    </border>
    <border>
      <left/>
      <right style="thin">
        <color rgb="FF8EA9DB"/>
      </right>
      <top style="medium">
        <color rgb="FF8EA9DB"/>
      </top>
      <bottom/>
      <diagonal/>
    </border>
    <border>
      <left style="thin">
        <color rgb="FF8EA9DB"/>
      </left>
      <right style="thin">
        <color rgb="FF8EA9DB"/>
      </right>
      <top style="medium">
        <color rgb="FF8EA9DB"/>
      </top>
      <bottom style="thin">
        <color rgb="FF8EA9DB"/>
      </bottom>
      <diagonal/>
    </border>
    <border>
      <left style="thin">
        <color rgb="FF8EA9DB"/>
      </left>
      <right style="thin">
        <color rgb="FF8EA9DB"/>
      </right>
      <top style="thin">
        <color rgb="FF8EA9DB"/>
      </top>
      <bottom/>
      <diagonal/>
    </border>
    <border>
      <left/>
      <right/>
      <top/>
      <bottom/>
      <diagonal/>
    </border>
    <border>
      <left style="thin">
        <color rgb="FF8EA9DB"/>
      </left>
      <right/>
      <top style="thick">
        <color rgb="FF8EA9DB"/>
      </top>
      <bottom style="thin">
        <color rgb="FF8EA9DB"/>
      </bottom>
      <diagonal/>
    </border>
    <border>
      <left/>
      <right/>
      <top style="thick">
        <color rgb="FF8EA9DB"/>
      </top>
      <bottom style="thin">
        <color rgb="FF8EA9DB"/>
      </bottom>
      <diagonal/>
    </border>
    <border>
      <left/>
      <right style="thin">
        <color rgb="FF8EA9DB"/>
      </right>
      <top style="thick">
        <color rgb="FF8EA9DB"/>
      </top>
      <bottom style="thin">
        <color rgb="FF8EA9DB"/>
      </bottom>
      <diagonal/>
    </border>
    <border>
      <left style="thin">
        <color rgb="FF8EA9DB"/>
      </left>
      <right style="thin">
        <color rgb="FF8EA9DB"/>
      </right>
      <top style="thin">
        <color rgb="FF8EA9DB"/>
      </top>
      <bottom style="medium">
        <color rgb="FF8EA9DB"/>
      </bottom>
      <diagonal/>
    </border>
    <border>
      <left/>
      <right style="thin">
        <color rgb="FF8EA9DB"/>
      </right>
      <top style="thin">
        <color rgb="FF8EA9DB"/>
      </top>
      <bottom style="medium">
        <color rgb="FF8EA9DB"/>
      </bottom>
      <diagonal/>
    </border>
    <border>
      <left/>
      <right/>
      <top style="medium">
        <color rgb="FF8EA9DB"/>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8EA9DB"/>
      </left>
      <right/>
      <top style="thin">
        <color rgb="FF8EA9DB"/>
      </top>
      <bottom/>
      <diagonal/>
    </border>
    <border>
      <left style="thin">
        <color rgb="FF8DB3E2"/>
      </left>
      <right/>
      <top style="medium">
        <color rgb="FF8EA9DB"/>
      </top>
      <bottom/>
      <diagonal/>
    </border>
    <border>
      <left/>
      <right style="thin">
        <color rgb="FF8DB3E2"/>
      </right>
      <top style="medium">
        <color rgb="FF8EA9DB"/>
      </top>
      <bottom/>
      <diagonal/>
    </border>
    <border>
      <left style="thin">
        <color rgb="FF8DB3E2"/>
      </left>
      <right/>
      <top/>
      <bottom style="medium">
        <color rgb="FF8DB3E2"/>
      </bottom>
      <diagonal/>
    </border>
    <border>
      <left/>
      <right/>
      <top/>
      <bottom style="medium">
        <color rgb="FF8DB3E2"/>
      </bottom>
      <diagonal/>
    </border>
    <border>
      <left/>
      <right style="thin">
        <color rgb="FF8DB3E2"/>
      </right>
      <top/>
      <bottom style="medium">
        <color rgb="FF8DB3E2"/>
      </bottom>
      <diagonal/>
    </border>
    <border>
      <left style="thin">
        <color rgb="FF8EA9DB"/>
      </left>
      <right/>
      <top/>
      <bottom/>
      <diagonal/>
    </border>
    <border>
      <left style="thin">
        <color rgb="FF8EA9DB"/>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right/>
      <top style="thin">
        <color rgb="FF999999"/>
      </top>
      <bottom style="thin">
        <color rgb="FF999999"/>
      </bottom>
      <diagonal/>
    </border>
  </borders>
  <cellStyleXfs count="1">
    <xf numFmtId="0" fontId="0" fillId="0" borderId="0"/>
  </cellStyleXfs>
  <cellXfs count="632">
    <xf numFmtId="0" fontId="0" fillId="0" borderId="0" xfId="0" applyFont="1" applyAlignment="1"/>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3" xfId="0" applyFont="1" applyBorder="1" applyAlignment="1">
      <alignment horizontal="left" vertical="top"/>
    </xf>
    <xf numFmtId="0" fontId="1" fillId="0" borderId="0" xfId="0" applyFont="1" applyAlignment="1">
      <alignment horizontal="center" vertical="top"/>
    </xf>
    <xf numFmtId="0" fontId="2" fillId="0" borderId="0" xfId="0" applyFont="1"/>
    <xf numFmtId="0" fontId="0" fillId="0" borderId="0" xfId="0" applyFont="1"/>
    <xf numFmtId="0" fontId="3" fillId="2" borderId="4" xfId="0" applyFont="1" applyFill="1" applyBorder="1" applyAlignment="1">
      <alignment horizontal="left"/>
    </xf>
    <xf numFmtId="0" fontId="4" fillId="2" borderId="4" xfId="0" applyFont="1" applyFill="1" applyBorder="1" applyAlignment="1">
      <alignment horizontal="left"/>
    </xf>
    <xf numFmtId="0" fontId="4" fillId="3" borderId="4" xfId="0" applyFont="1" applyFill="1" applyBorder="1"/>
    <xf numFmtId="0" fontId="4" fillId="4" borderId="4" xfId="0" applyFont="1" applyFill="1" applyBorder="1" applyAlignment="1">
      <alignment horizontal="right"/>
    </xf>
    <xf numFmtId="0" fontId="4" fillId="2" borderId="4" xfId="0" applyFont="1" applyFill="1" applyBorder="1"/>
    <xf numFmtId="0" fontId="4" fillId="2" borderId="4" xfId="0" applyFont="1" applyFill="1" applyBorder="1" applyAlignment="1">
      <alignment horizontal="right"/>
    </xf>
    <xf numFmtId="0" fontId="4" fillId="5" borderId="4" xfId="0" applyFont="1" applyFill="1" applyBorder="1" applyAlignment="1">
      <alignment horizontal="right"/>
    </xf>
    <xf numFmtId="0" fontId="4" fillId="0" borderId="0" xfId="0" applyFont="1" applyAlignment="1">
      <alignment horizontal="right"/>
    </xf>
    <xf numFmtId="0" fontId="5" fillId="0" borderId="0" xfId="0" applyFont="1"/>
    <xf numFmtId="0" fontId="4" fillId="2" borderId="4" xfId="0" applyFont="1" applyFill="1" applyBorder="1" applyAlignment="1"/>
    <xf numFmtId="0" fontId="6" fillId="0" borderId="0" xfId="0" applyFont="1"/>
    <xf numFmtId="0" fontId="4" fillId="0" borderId="0" xfId="0" applyFont="1"/>
    <xf numFmtId="0" fontId="4" fillId="2" borderId="4" xfId="0" applyFont="1" applyFill="1" applyBorder="1" applyAlignment="1">
      <alignment horizontal="right"/>
    </xf>
    <xf numFmtId="0" fontId="4" fillId="5" borderId="4" xfId="0" applyFont="1" applyFill="1" applyBorder="1" applyAlignment="1">
      <alignment horizontal="right"/>
    </xf>
    <xf numFmtId="0" fontId="4" fillId="0" borderId="0" xfId="0" applyFont="1" applyAlignment="1">
      <alignment wrapText="1"/>
    </xf>
    <xf numFmtId="0" fontId="4" fillId="6" borderId="4" xfId="0" applyFont="1" applyFill="1" applyBorder="1"/>
    <xf numFmtId="0" fontId="4" fillId="6" borderId="4" xfId="0" applyFont="1" applyFill="1" applyBorder="1" applyAlignment="1">
      <alignment horizontal="right"/>
    </xf>
    <xf numFmtId="0" fontId="4" fillId="6" borderId="4" xfId="0" applyFont="1" applyFill="1" applyBorder="1" applyAlignment="1">
      <alignment horizontal="right"/>
    </xf>
    <xf numFmtId="0" fontId="4" fillId="0" borderId="0" xfId="0" applyFont="1" applyAlignment="1">
      <alignment horizontal="center"/>
    </xf>
    <xf numFmtId="0" fontId="4" fillId="0" borderId="0" xfId="0" applyFont="1" applyAlignment="1">
      <alignment horizontal="right"/>
    </xf>
    <xf numFmtId="0" fontId="4" fillId="7" borderId="4" xfId="0" applyFont="1" applyFill="1" applyBorder="1"/>
    <xf numFmtId="0" fontId="4" fillId="7" borderId="4" xfId="0" applyFont="1" applyFill="1" applyBorder="1" applyAlignment="1">
      <alignment horizontal="right"/>
    </xf>
    <xf numFmtId="0" fontId="4" fillId="7" borderId="4" xfId="0" applyFont="1" applyFill="1" applyBorder="1" applyAlignment="1">
      <alignment horizontal="right"/>
    </xf>
    <xf numFmtId="0" fontId="4" fillId="8" borderId="4" xfId="0" applyFont="1" applyFill="1" applyBorder="1" applyAlignment="1">
      <alignment horizontal="left"/>
    </xf>
    <xf numFmtId="0" fontId="4" fillId="9" borderId="4" xfId="0" applyFont="1" applyFill="1" applyBorder="1"/>
    <xf numFmtId="0" fontId="4" fillId="9" borderId="4" xfId="0" applyFont="1" applyFill="1" applyBorder="1" applyAlignment="1"/>
    <xf numFmtId="0" fontId="4" fillId="9" borderId="4" xfId="0" applyFont="1" applyFill="1" applyBorder="1" applyAlignment="1">
      <alignment horizontal="right"/>
    </xf>
    <xf numFmtId="0" fontId="4" fillId="9" borderId="4" xfId="0" applyFont="1" applyFill="1" applyBorder="1" applyAlignment="1">
      <alignment horizontal="right"/>
    </xf>
    <xf numFmtId="0" fontId="4" fillId="8" borderId="4" xfId="0" applyFont="1" applyFill="1" applyBorder="1"/>
    <xf numFmtId="0" fontId="4" fillId="8" borderId="4" xfId="0" applyFont="1" applyFill="1" applyBorder="1" applyAlignment="1"/>
    <xf numFmtId="0" fontId="4" fillId="10" borderId="4" xfId="0" applyFont="1" applyFill="1" applyBorder="1"/>
    <xf numFmtId="0" fontId="4" fillId="10" borderId="4" xfId="0" applyFont="1" applyFill="1" applyBorder="1" applyAlignment="1">
      <alignment horizontal="right"/>
    </xf>
    <xf numFmtId="0" fontId="4" fillId="10" borderId="4" xfId="0" applyFont="1" applyFill="1" applyBorder="1" applyAlignment="1">
      <alignment horizontal="right"/>
    </xf>
    <xf numFmtId="0" fontId="8" fillId="11" borderId="0" xfId="0" applyFont="1" applyFill="1" applyAlignment="1">
      <alignment horizontal="right"/>
    </xf>
    <xf numFmtId="0" fontId="9" fillId="0" borderId="0" xfId="0" applyFont="1"/>
    <xf numFmtId="0" fontId="4" fillId="12" borderId="4" xfId="0" applyFont="1" applyFill="1" applyBorder="1"/>
    <xf numFmtId="0" fontId="3" fillId="0" borderId="0" xfId="0" applyFont="1"/>
    <xf numFmtId="0" fontId="4" fillId="12" borderId="4" xfId="0" applyFont="1" applyFill="1" applyBorder="1" applyAlignment="1"/>
    <xf numFmtId="0" fontId="4" fillId="13" borderId="4" xfId="0" applyFont="1" applyFill="1" applyBorder="1"/>
    <xf numFmtId="0" fontId="8" fillId="14" borderId="4" xfId="0" applyFont="1" applyFill="1" applyBorder="1" applyAlignment="1">
      <alignment horizontal="right"/>
    </xf>
    <xf numFmtId="0" fontId="4" fillId="13" borderId="4" xfId="0" applyFont="1" applyFill="1" applyBorder="1" applyAlignment="1">
      <alignment horizontal="right"/>
    </xf>
    <xf numFmtId="0" fontId="4" fillId="13" borderId="4" xfId="0" applyFont="1" applyFill="1" applyBorder="1" applyAlignment="1">
      <alignment horizontal="right"/>
    </xf>
    <xf numFmtId="164" fontId="4" fillId="2" borderId="4" xfId="0" applyNumberFormat="1" applyFont="1" applyFill="1" applyBorder="1"/>
    <xf numFmtId="164" fontId="4" fillId="15" borderId="4" xfId="0" applyNumberFormat="1" applyFont="1" applyFill="1" applyBorder="1"/>
    <xf numFmtId="0" fontId="6" fillId="2" borderId="4" xfId="0" applyFont="1" applyFill="1" applyBorder="1"/>
    <xf numFmtId="0" fontId="4" fillId="16" borderId="4" xfId="0" applyFont="1" applyFill="1" applyBorder="1"/>
    <xf numFmtId="0" fontId="8" fillId="16" borderId="4" xfId="0" applyFont="1" applyFill="1" applyBorder="1" applyAlignment="1">
      <alignment horizontal="right"/>
    </xf>
    <xf numFmtId="0" fontId="4" fillId="16" borderId="4" xfId="0" applyFont="1" applyFill="1" applyBorder="1" applyAlignment="1">
      <alignment horizontal="right"/>
    </xf>
    <xf numFmtId="0" fontId="4" fillId="16" borderId="4" xfId="0" applyFont="1" applyFill="1" applyBorder="1" applyAlignment="1">
      <alignment horizontal="right"/>
    </xf>
    <xf numFmtId="0" fontId="10" fillId="0" borderId="0" xfId="0" applyFont="1" applyAlignment="1">
      <alignment horizontal="center" vertical="center" readingOrder="1"/>
    </xf>
    <xf numFmtId="0" fontId="4" fillId="17" borderId="4" xfId="0" applyFont="1" applyFill="1" applyBorder="1"/>
    <xf numFmtId="0" fontId="8" fillId="17" borderId="4" xfId="0" applyFont="1" applyFill="1" applyBorder="1" applyAlignment="1">
      <alignment horizontal="right"/>
    </xf>
    <xf numFmtId="0" fontId="4" fillId="17" borderId="4" xfId="0" applyFont="1" applyFill="1" applyBorder="1" applyAlignment="1">
      <alignment horizontal="right"/>
    </xf>
    <xf numFmtId="0" fontId="4" fillId="17" borderId="4" xfId="0" applyFont="1" applyFill="1" applyBorder="1" applyAlignment="1">
      <alignment horizontal="right"/>
    </xf>
    <xf numFmtId="0" fontId="4" fillId="17" borderId="4" xfId="0" applyFont="1" applyFill="1" applyBorder="1" applyAlignment="1"/>
    <xf numFmtId="164" fontId="4" fillId="12" borderId="4" xfId="0" applyNumberFormat="1" applyFont="1" applyFill="1" applyBorder="1" applyAlignment="1">
      <alignment horizontal="right"/>
    </xf>
    <xf numFmtId="0" fontId="3" fillId="12" borderId="4" xfId="0" applyFont="1" applyFill="1" applyBorder="1" applyAlignment="1">
      <alignment horizontal="left"/>
    </xf>
    <xf numFmtId="0" fontId="4" fillId="12" borderId="4" xfId="0" applyFont="1" applyFill="1" applyBorder="1" applyAlignment="1">
      <alignment horizontal="left"/>
    </xf>
    <xf numFmtId="164" fontId="4" fillId="12" borderId="4" xfId="0" applyNumberFormat="1" applyFont="1" applyFill="1" applyBorder="1" applyAlignment="1">
      <alignment horizontal="right"/>
    </xf>
    <xf numFmtId="0" fontId="4" fillId="18" borderId="4" xfId="0" applyFont="1" applyFill="1" applyBorder="1"/>
    <xf numFmtId="0" fontId="4" fillId="18" borderId="4" xfId="0" applyFont="1" applyFill="1" applyBorder="1" applyAlignment="1">
      <alignment horizontal="right"/>
    </xf>
    <xf numFmtId="0" fontId="4" fillId="18" borderId="4" xfId="0" applyFont="1" applyFill="1" applyBorder="1" applyAlignment="1">
      <alignment horizontal="right"/>
    </xf>
    <xf numFmtId="0" fontId="4" fillId="0" borderId="7" xfId="0" applyFont="1" applyBorder="1"/>
    <xf numFmtId="0" fontId="1" fillId="19" borderId="8" xfId="0" applyFont="1" applyFill="1" applyBorder="1" applyAlignment="1">
      <alignment horizontal="center" vertical="top"/>
    </xf>
    <xf numFmtId="0" fontId="1" fillId="19" borderId="9" xfId="0" applyFont="1" applyFill="1" applyBorder="1" applyAlignment="1">
      <alignment horizontal="center" vertical="top"/>
    </xf>
    <xf numFmtId="0" fontId="1" fillId="19" borderId="10" xfId="0" applyFont="1" applyFill="1" applyBorder="1" applyAlignment="1">
      <alignment horizontal="center" vertical="top"/>
    </xf>
    <xf numFmtId="0" fontId="1" fillId="19" borderId="11" xfId="0" applyFont="1" applyFill="1" applyBorder="1" applyAlignment="1">
      <alignment horizontal="center" vertical="top"/>
    </xf>
    <xf numFmtId="0" fontId="1" fillId="19" borderId="12" xfId="0" applyFont="1" applyFill="1" applyBorder="1" applyAlignment="1">
      <alignment horizontal="center"/>
    </xf>
    <xf numFmtId="0" fontId="4" fillId="20" borderId="13" xfId="0" applyFont="1" applyFill="1" applyBorder="1" applyAlignment="1">
      <alignment horizontal="right"/>
    </xf>
    <xf numFmtId="0" fontId="8" fillId="20" borderId="13" xfId="0" applyFont="1" applyFill="1" applyBorder="1" applyAlignment="1">
      <alignment horizontal="right"/>
    </xf>
    <xf numFmtId="0" fontId="4" fillId="18" borderId="13" xfId="0" applyFont="1" applyFill="1" applyBorder="1" applyAlignment="1">
      <alignment horizontal="right"/>
    </xf>
    <xf numFmtId="0" fontId="4" fillId="21" borderId="13" xfId="0" applyFont="1" applyFill="1" applyBorder="1" applyAlignment="1">
      <alignment horizontal="right"/>
    </xf>
    <xf numFmtId="0" fontId="4" fillId="16" borderId="13" xfId="0" applyFont="1" applyFill="1" applyBorder="1" applyAlignment="1">
      <alignment horizontal="right"/>
    </xf>
    <xf numFmtId="0" fontId="4" fillId="17" borderId="13" xfId="0" applyFont="1" applyFill="1" applyBorder="1" applyAlignment="1">
      <alignment horizontal="right"/>
    </xf>
    <xf numFmtId="0" fontId="4" fillId="2" borderId="13" xfId="0" applyFont="1" applyFill="1" applyBorder="1" applyAlignment="1">
      <alignment horizontal="right"/>
    </xf>
    <xf numFmtId="0" fontId="4" fillId="22" borderId="13" xfId="0" applyFont="1" applyFill="1" applyBorder="1" applyAlignment="1">
      <alignment horizontal="right"/>
    </xf>
    <xf numFmtId="0" fontId="4" fillId="23" borderId="13" xfId="0" applyFont="1" applyFill="1" applyBorder="1" applyAlignment="1">
      <alignment horizontal="right"/>
    </xf>
    <xf numFmtId="0" fontId="8" fillId="14" borderId="13" xfId="0" applyFont="1" applyFill="1" applyBorder="1" applyAlignment="1">
      <alignment horizontal="right"/>
    </xf>
    <xf numFmtId="0" fontId="4" fillId="9" borderId="14" xfId="0" applyFont="1" applyFill="1" applyBorder="1" applyAlignment="1">
      <alignment horizontal="right"/>
    </xf>
    <xf numFmtId="0" fontId="1" fillId="19" borderId="15" xfId="0" applyFont="1" applyFill="1" applyBorder="1" applyAlignment="1">
      <alignment horizontal="center"/>
    </xf>
    <xf numFmtId="0" fontId="4" fillId="20" borderId="4" xfId="0" applyFont="1" applyFill="1" applyBorder="1"/>
    <xf numFmtId="165" fontId="4" fillId="20" borderId="4" xfId="0" applyNumberFormat="1" applyFont="1" applyFill="1" applyBorder="1"/>
    <xf numFmtId="165" fontId="4" fillId="18" borderId="4" xfId="0" applyNumberFormat="1" applyFont="1" applyFill="1" applyBorder="1"/>
    <xf numFmtId="165" fontId="4" fillId="21" borderId="4" xfId="0" applyNumberFormat="1" applyFont="1" applyFill="1" applyBorder="1"/>
    <xf numFmtId="165" fontId="4" fillId="16" borderId="4" xfId="0" applyNumberFormat="1" applyFont="1" applyFill="1" applyBorder="1"/>
    <xf numFmtId="165" fontId="4" fillId="17" borderId="4" xfId="0" applyNumberFormat="1" applyFont="1" applyFill="1" applyBorder="1"/>
    <xf numFmtId="165" fontId="4" fillId="2" borderId="4" xfId="0" applyNumberFormat="1" applyFont="1" applyFill="1" applyBorder="1"/>
    <xf numFmtId="165" fontId="4" fillId="22" borderId="4" xfId="0" applyNumberFormat="1" applyFont="1" applyFill="1" applyBorder="1"/>
    <xf numFmtId="165" fontId="4" fillId="23" borderId="4" xfId="0" applyNumberFormat="1" applyFont="1" applyFill="1" applyBorder="1"/>
    <xf numFmtId="165" fontId="4" fillId="14" borderId="4" xfId="0" applyNumberFormat="1" applyFont="1" applyFill="1" applyBorder="1"/>
    <xf numFmtId="165" fontId="4" fillId="9" borderId="16" xfId="0" applyNumberFormat="1" applyFont="1" applyFill="1" applyBorder="1"/>
    <xf numFmtId="165" fontId="12" fillId="24" borderId="4" xfId="0" applyNumberFormat="1" applyFont="1" applyFill="1" applyBorder="1"/>
    <xf numFmtId="0" fontId="4" fillId="22" borderId="4" xfId="0" applyFont="1" applyFill="1" applyBorder="1"/>
    <xf numFmtId="0" fontId="4" fillId="23" borderId="4" xfId="0" applyFont="1" applyFill="1" applyBorder="1"/>
    <xf numFmtId="0" fontId="4" fillId="14" borderId="4" xfId="0" applyFont="1" applyFill="1" applyBorder="1"/>
    <xf numFmtId="0" fontId="4" fillId="9" borderId="16" xfId="0" applyFont="1" applyFill="1" applyBorder="1"/>
    <xf numFmtId="165" fontId="4" fillId="20" borderId="4" xfId="0" applyNumberFormat="1" applyFont="1" applyFill="1" applyBorder="1" applyAlignment="1">
      <alignment horizontal="right"/>
    </xf>
    <xf numFmtId="165" fontId="4" fillId="14" borderId="4" xfId="0" applyNumberFormat="1" applyFont="1" applyFill="1" applyBorder="1" applyAlignment="1">
      <alignment horizontal="right"/>
    </xf>
    <xf numFmtId="165" fontId="4" fillId="9" borderId="16" xfId="0" applyNumberFormat="1" applyFont="1" applyFill="1" applyBorder="1" applyAlignment="1">
      <alignment horizontal="right"/>
    </xf>
    <xf numFmtId="0" fontId="8" fillId="20" borderId="4" xfId="0" applyFont="1" applyFill="1" applyBorder="1"/>
    <xf numFmtId="0" fontId="4" fillId="21" borderId="4" xfId="0" applyFont="1" applyFill="1" applyBorder="1"/>
    <xf numFmtId="0" fontId="8" fillId="14" borderId="4" xfId="0" applyFont="1" applyFill="1" applyBorder="1"/>
    <xf numFmtId="0" fontId="1" fillId="19" borderId="17" xfId="0" applyFont="1" applyFill="1" applyBorder="1" applyAlignment="1">
      <alignment horizontal="center"/>
    </xf>
    <xf numFmtId="0" fontId="1" fillId="14" borderId="18" xfId="0" applyFont="1" applyFill="1" applyBorder="1" applyAlignment="1">
      <alignment horizontal="center"/>
    </xf>
    <xf numFmtId="166" fontId="4" fillId="20" borderId="19" xfId="0" applyNumberFormat="1" applyFont="1" applyFill="1" applyBorder="1" applyAlignment="1">
      <alignment wrapText="1"/>
    </xf>
    <xf numFmtId="166" fontId="4" fillId="18" borderId="19" xfId="0" applyNumberFormat="1" applyFont="1" applyFill="1" applyBorder="1" applyAlignment="1">
      <alignment wrapText="1"/>
    </xf>
    <xf numFmtId="166" fontId="4" fillId="21" borderId="19" xfId="0" applyNumberFormat="1" applyFont="1" applyFill="1" applyBorder="1" applyAlignment="1">
      <alignment wrapText="1"/>
    </xf>
    <xf numFmtId="166" fontId="4" fillId="16" borderId="19" xfId="0" applyNumberFormat="1" applyFont="1" applyFill="1" applyBorder="1" applyAlignment="1">
      <alignment wrapText="1"/>
    </xf>
    <xf numFmtId="166" fontId="4" fillId="17" borderId="19" xfId="0" applyNumberFormat="1" applyFont="1" applyFill="1" applyBorder="1" applyAlignment="1">
      <alignment wrapText="1"/>
    </xf>
    <xf numFmtId="166" fontId="4" fillId="2" borderId="19" xfId="0" applyNumberFormat="1" applyFont="1" applyFill="1" applyBorder="1" applyAlignment="1">
      <alignment wrapText="1"/>
    </xf>
    <xf numFmtId="166" fontId="4" fillId="22" borderId="19" xfId="0" applyNumberFormat="1" applyFont="1" applyFill="1" applyBorder="1" applyAlignment="1">
      <alignment wrapText="1"/>
    </xf>
    <xf numFmtId="166" fontId="4" fillId="23" borderId="19" xfId="0" applyNumberFormat="1" applyFont="1" applyFill="1" applyBorder="1" applyAlignment="1">
      <alignment wrapText="1"/>
    </xf>
    <xf numFmtId="166" fontId="13" fillId="25" borderId="19" xfId="0" applyNumberFormat="1" applyFont="1" applyFill="1" applyBorder="1" applyAlignment="1">
      <alignment wrapText="1"/>
    </xf>
    <xf numFmtId="166" fontId="4" fillId="9" borderId="20" xfId="0" applyNumberFormat="1" applyFont="1" applyFill="1" applyBorder="1" applyAlignment="1">
      <alignment wrapText="1"/>
    </xf>
    <xf numFmtId="0" fontId="1" fillId="19" borderId="21" xfId="0" applyFont="1" applyFill="1" applyBorder="1" applyAlignment="1">
      <alignment horizontal="center" vertical="top"/>
    </xf>
    <xf numFmtId="165" fontId="4" fillId="0" borderId="0" xfId="0" applyNumberFormat="1" applyFont="1"/>
    <xf numFmtId="0" fontId="4" fillId="20" borderId="22" xfId="0" applyFont="1" applyFill="1" applyBorder="1"/>
    <xf numFmtId="0" fontId="4" fillId="20" borderId="23" xfId="0" applyFont="1" applyFill="1" applyBorder="1"/>
    <xf numFmtId="165" fontId="4" fillId="20" borderId="24" xfId="0" applyNumberFormat="1" applyFont="1" applyFill="1" applyBorder="1"/>
    <xf numFmtId="165" fontId="4" fillId="20" borderId="25" xfId="0" applyNumberFormat="1" applyFont="1" applyFill="1" applyBorder="1"/>
    <xf numFmtId="165" fontId="4" fillId="20" borderId="26" xfId="0" applyNumberFormat="1" applyFont="1" applyFill="1" applyBorder="1"/>
    <xf numFmtId="0" fontId="1" fillId="0" borderId="1" xfId="0" applyFont="1" applyBorder="1" applyAlignment="1">
      <alignment horizontal="center"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0" fontId="4" fillId="2" borderId="4" xfId="0" applyFont="1" applyFill="1" applyBorder="1" applyAlignment="1"/>
    <xf numFmtId="0" fontId="4" fillId="2" borderId="4" xfId="0" applyFont="1" applyFill="1" applyBorder="1" applyAlignment="1">
      <alignment horizontal="right"/>
    </xf>
    <xf numFmtId="167" fontId="0" fillId="0" borderId="0" xfId="0" applyNumberFormat="1" applyFont="1"/>
    <xf numFmtId="168" fontId="4" fillId="2" borderId="4" xfId="0" applyNumberFormat="1" applyFont="1" applyFill="1" applyBorder="1" applyAlignment="1">
      <alignment horizontal="right"/>
    </xf>
    <xf numFmtId="0" fontId="3" fillId="26" borderId="4" xfId="0" applyFont="1" applyFill="1" applyBorder="1"/>
    <xf numFmtId="0" fontId="4" fillId="26" borderId="4" xfId="0" applyFont="1" applyFill="1" applyBorder="1"/>
    <xf numFmtId="0" fontId="4" fillId="26" borderId="4" xfId="0" applyFont="1" applyFill="1" applyBorder="1" applyAlignment="1"/>
    <xf numFmtId="168" fontId="4" fillId="15" borderId="4" xfId="0" applyNumberFormat="1" applyFont="1" applyFill="1" applyBorder="1"/>
    <xf numFmtId="168" fontId="4" fillId="2" borderId="4" xfId="0" applyNumberFormat="1" applyFont="1" applyFill="1" applyBorder="1" applyAlignment="1"/>
    <xf numFmtId="168" fontId="4" fillId="2" borderId="4" xfId="0" applyNumberFormat="1" applyFont="1" applyFill="1" applyBorder="1" applyAlignment="1">
      <alignment horizontal="right"/>
    </xf>
    <xf numFmtId="0" fontId="3" fillId="0" borderId="0" xfId="0" applyFont="1" applyAlignment="1">
      <alignment horizontal="left"/>
    </xf>
    <xf numFmtId="0" fontId="3" fillId="12" borderId="4" xfId="0" applyFont="1" applyFill="1" applyBorder="1"/>
    <xf numFmtId="168" fontId="4" fillId="12" borderId="4" xfId="0" applyNumberFormat="1" applyFont="1" applyFill="1" applyBorder="1" applyAlignment="1"/>
    <xf numFmtId="0" fontId="1" fillId="19" borderId="19" xfId="0" applyFont="1" applyFill="1" applyBorder="1"/>
    <xf numFmtId="0" fontId="1" fillId="19" borderId="19" xfId="0" applyFont="1" applyFill="1" applyBorder="1" applyAlignment="1">
      <alignment horizontal="center" vertical="top"/>
    </xf>
    <xf numFmtId="0" fontId="4" fillId="14" borderId="0" xfId="0" applyFont="1" applyFill="1"/>
    <xf numFmtId="0" fontId="15" fillId="13" borderId="28" xfId="0" applyFont="1" applyFill="1" applyBorder="1" applyAlignment="1">
      <alignment horizontal="right"/>
    </xf>
    <xf numFmtId="0" fontId="15" fillId="13" borderId="0" xfId="0" applyFont="1" applyFill="1" applyAlignment="1">
      <alignment horizontal="right"/>
    </xf>
    <xf numFmtId="0" fontId="15" fillId="0" borderId="29" xfId="0" applyFont="1" applyBorder="1"/>
    <xf numFmtId="0" fontId="15" fillId="0" borderId="0" xfId="0" applyFont="1"/>
    <xf numFmtId="0" fontId="4" fillId="27" borderId="30" xfId="0" applyFont="1" applyFill="1" applyBorder="1"/>
    <xf numFmtId="0" fontId="4" fillId="27" borderId="0" xfId="0" applyFont="1" applyFill="1"/>
    <xf numFmtId="0" fontId="4" fillId="28" borderId="31" xfId="0" applyFont="1" applyFill="1" applyBorder="1"/>
    <xf numFmtId="0" fontId="4" fillId="28" borderId="0" xfId="0" applyFont="1" applyFill="1"/>
    <xf numFmtId="0" fontId="4" fillId="28" borderId="4" xfId="0" applyFont="1" applyFill="1" applyBorder="1" applyAlignment="1">
      <alignment horizontal="left"/>
    </xf>
    <xf numFmtId="0" fontId="4" fillId="28" borderId="4" xfId="0" applyFont="1" applyFill="1" applyBorder="1"/>
    <xf numFmtId="0" fontId="4" fillId="0" borderId="0" xfId="0" applyFont="1" applyAlignment="1">
      <alignment horizontal="left"/>
    </xf>
    <xf numFmtId="0" fontId="4" fillId="20" borderId="31" xfId="0" applyFont="1" applyFill="1" applyBorder="1"/>
    <xf numFmtId="0" fontId="4" fillId="20" borderId="0" xfId="0" applyFont="1" applyFill="1"/>
    <xf numFmtId="0" fontId="4" fillId="27" borderId="4" xfId="0" applyFont="1" applyFill="1" applyBorder="1" applyAlignment="1">
      <alignment horizontal="left"/>
    </xf>
    <xf numFmtId="0" fontId="4" fillId="27" borderId="32" xfId="0" applyFont="1" applyFill="1" applyBorder="1"/>
    <xf numFmtId="0" fontId="4" fillId="14" borderId="32" xfId="0" applyFont="1" applyFill="1" applyBorder="1"/>
    <xf numFmtId="0" fontId="16" fillId="0" borderId="0" xfId="0" applyFont="1"/>
    <xf numFmtId="11" fontId="16" fillId="0" borderId="0" xfId="0" applyNumberFormat="1" applyFont="1"/>
    <xf numFmtId="0" fontId="17" fillId="29" borderId="0" xfId="0" applyFont="1" applyFill="1" applyAlignment="1"/>
    <xf numFmtId="0" fontId="4" fillId="0" borderId="0" xfId="0" applyFont="1" applyAlignment="1"/>
    <xf numFmtId="0" fontId="2" fillId="30" borderId="0" xfId="0" applyFont="1" applyFill="1" applyAlignment="1"/>
    <xf numFmtId="0" fontId="4" fillId="30" borderId="0" xfId="0" applyFont="1" applyFill="1" applyAlignment="1"/>
    <xf numFmtId="0" fontId="4" fillId="30" borderId="5" xfId="0" applyFont="1" applyFill="1" applyBorder="1" applyAlignment="1"/>
    <xf numFmtId="0" fontId="4" fillId="31" borderId="5" xfId="0" applyFont="1" applyFill="1" applyBorder="1" applyAlignment="1"/>
    <xf numFmtId="0" fontId="2" fillId="30" borderId="33" xfId="0" applyFont="1" applyFill="1" applyBorder="1" applyAlignment="1"/>
    <xf numFmtId="0" fontId="18" fillId="32" borderId="34" xfId="0" applyFont="1" applyFill="1" applyBorder="1" applyAlignment="1"/>
    <xf numFmtId="0" fontId="18" fillId="32" borderId="0" xfId="0" applyFont="1" applyFill="1" applyAlignment="1"/>
    <xf numFmtId="0" fontId="1" fillId="31" borderId="0" xfId="0" applyFont="1" applyFill="1" applyAlignment="1"/>
    <xf numFmtId="0" fontId="1" fillId="31" borderId="38" xfId="0" applyFont="1" applyFill="1" applyBorder="1" applyAlignment="1"/>
    <xf numFmtId="0" fontId="4" fillId="33" borderId="39" xfId="0" applyFont="1" applyFill="1" applyBorder="1" applyAlignment="1"/>
    <xf numFmtId="2" fontId="4" fillId="34" borderId="0" xfId="0" applyNumberFormat="1" applyFont="1" applyFill="1" applyAlignment="1">
      <alignment horizontal="right"/>
    </xf>
    <xf numFmtId="2" fontId="4" fillId="24" borderId="0" xfId="0" applyNumberFormat="1" applyFont="1" applyFill="1" applyAlignment="1">
      <alignment horizontal="right"/>
    </xf>
    <xf numFmtId="0" fontId="4" fillId="24" borderId="0" xfId="0" applyFont="1" applyFill="1" applyAlignment="1"/>
    <xf numFmtId="2" fontId="4" fillId="0" borderId="0" xfId="0" applyNumberFormat="1" applyFont="1" applyAlignment="1">
      <alignment horizontal="right"/>
    </xf>
    <xf numFmtId="0" fontId="4" fillId="0" borderId="0" xfId="0" applyFont="1" applyAlignment="1">
      <alignment horizontal="right"/>
    </xf>
    <xf numFmtId="0" fontId="4" fillId="0" borderId="38" xfId="0" applyFont="1" applyBorder="1" applyAlignment="1">
      <alignment horizontal="right"/>
    </xf>
    <xf numFmtId="0" fontId="4" fillId="33" borderId="36" xfId="0" applyFont="1" applyFill="1" applyBorder="1" applyAlignment="1"/>
    <xf numFmtId="2" fontId="4" fillId="34" borderId="5" xfId="0" applyNumberFormat="1" applyFont="1" applyFill="1" applyBorder="1" applyAlignment="1">
      <alignment horizontal="right"/>
    </xf>
    <xf numFmtId="2" fontId="4" fillId="24" borderId="5" xfId="0" applyNumberFormat="1" applyFont="1" applyFill="1" applyBorder="1" applyAlignment="1">
      <alignment horizontal="right"/>
    </xf>
    <xf numFmtId="0" fontId="4" fillId="24" borderId="5" xfId="0" applyFont="1" applyFill="1" applyBorder="1" applyAlignment="1"/>
    <xf numFmtId="0" fontId="1" fillId="30" borderId="0" xfId="0" applyFont="1" applyFill="1" applyAlignment="1"/>
    <xf numFmtId="2" fontId="1" fillId="30" borderId="0" xfId="0" applyNumberFormat="1" applyFont="1" applyFill="1" applyAlignment="1">
      <alignment horizontal="right"/>
    </xf>
    <xf numFmtId="2" fontId="1" fillId="30" borderId="34" xfId="0" applyNumberFormat="1" applyFont="1" applyFill="1" applyBorder="1" applyAlignment="1">
      <alignment horizontal="right"/>
    </xf>
    <xf numFmtId="2" fontId="1" fillId="31" borderId="34" xfId="0" applyNumberFormat="1" applyFont="1" applyFill="1" applyBorder="1" applyAlignment="1">
      <alignment horizontal="right"/>
    </xf>
    <xf numFmtId="0" fontId="1" fillId="31" borderId="34" xfId="0" applyFont="1" applyFill="1" applyBorder="1" applyAlignment="1">
      <alignment horizontal="right"/>
    </xf>
    <xf numFmtId="0" fontId="4" fillId="31" borderId="0" xfId="0" applyFont="1" applyFill="1" applyAlignment="1"/>
    <xf numFmtId="0" fontId="1" fillId="31" borderId="35" xfId="0" applyFont="1" applyFill="1" applyBorder="1" applyAlignment="1">
      <alignment horizontal="right"/>
    </xf>
    <xf numFmtId="2" fontId="4" fillId="0" borderId="38" xfId="0" applyNumberFormat="1" applyFont="1" applyBorder="1" applyAlignment="1">
      <alignment horizontal="right"/>
    </xf>
    <xf numFmtId="0" fontId="17" fillId="35" borderId="33" xfId="0" applyFont="1" applyFill="1" applyBorder="1" applyAlignment="1"/>
    <xf numFmtId="0" fontId="17" fillId="35" borderId="34" xfId="0" applyFont="1" applyFill="1" applyBorder="1" applyAlignment="1"/>
    <xf numFmtId="0" fontId="17" fillId="35" borderId="35" xfId="0" applyFont="1" applyFill="1" applyBorder="1" applyAlignment="1"/>
    <xf numFmtId="0" fontId="4" fillId="0" borderId="5" xfId="0" applyFont="1" applyBorder="1" applyAlignment="1"/>
    <xf numFmtId="0" fontId="4" fillId="0" borderId="5" xfId="0" applyFont="1" applyBorder="1" applyAlignment="1">
      <alignment horizontal="right"/>
    </xf>
    <xf numFmtId="0" fontId="4" fillId="0" borderId="37" xfId="0" applyFont="1" applyBorder="1" applyAlignment="1">
      <alignment horizontal="right"/>
    </xf>
    <xf numFmtId="0" fontId="4" fillId="36" borderId="4" xfId="0" applyFont="1" applyFill="1" applyBorder="1"/>
    <xf numFmtId="0" fontId="4" fillId="21" borderId="4" xfId="0" applyFont="1" applyFill="1" applyBorder="1" applyAlignment="1">
      <alignment horizontal="right"/>
    </xf>
    <xf numFmtId="0" fontId="4" fillId="37" borderId="4" xfId="0" applyFont="1" applyFill="1" applyBorder="1"/>
    <xf numFmtId="0" fontId="1" fillId="20" borderId="23" xfId="0" applyFont="1" applyFill="1" applyBorder="1" applyAlignment="1">
      <alignment horizontal="left"/>
    </xf>
    <xf numFmtId="0" fontId="1" fillId="20" borderId="42" xfId="0" applyFont="1" applyFill="1" applyBorder="1" applyAlignment="1">
      <alignment horizontal="left"/>
    </xf>
    <xf numFmtId="0" fontId="4" fillId="20" borderId="43" xfId="0" applyFont="1" applyFill="1" applyBorder="1"/>
    <xf numFmtId="0" fontId="1" fillId="20" borderId="23" xfId="0" applyFont="1" applyFill="1" applyBorder="1" applyAlignment="1">
      <alignment horizontal="right" vertical="top"/>
    </xf>
    <xf numFmtId="0" fontId="9" fillId="20" borderId="4" xfId="0" applyFont="1" applyFill="1" applyBorder="1"/>
    <xf numFmtId="165" fontId="4" fillId="7" borderId="4" xfId="0" applyNumberFormat="1" applyFont="1" applyFill="1" applyBorder="1"/>
    <xf numFmtId="0" fontId="2" fillId="19" borderId="51" xfId="0" applyFont="1" applyFill="1" applyBorder="1" applyAlignment="1">
      <alignment horizontal="center"/>
    </xf>
    <xf numFmtId="0" fontId="2" fillId="19" borderId="52" xfId="0" applyFont="1" applyFill="1" applyBorder="1" applyAlignment="1">
      <alignment horizontal="center"/>
    </xf>
    <xf numFmtId="0" fontId="2" fillId="19" borderId="53" xfId="0" applyFont="1" applyFill="1" applyBorder="1" applyAlignment="1">
      <alignment horizontal="center"/>
    </xf>
    <xf numFmtId="0" fontId="2" fillId="19" borderId="54" xfId="0" applyFont="1" applyFill="1" applyBorder="1" applyAlignment="1">
      <alignment horizontal="center"/>
    </xf>
    <xf numFmtId="0" fontId="1" fillId="19" borderId="23" xfId="0" applyFont="1" applyFill="1" applyBorder="1"/>
    <xf numFmtId="0" fontId="1" fillId="20" borderId="4" xfId="0" applyFont="1" applyFill="1" applyBorder="1"/>
    <xf numFmtId="0" fontId="1" fillId="20" borderId="31" xfId="0" applyFont="1" applyFill="1" applyBorder="1"/>
    <xf numFmtId="165" fontId="4" fillId="8" borderId="4" xfId="0" applyNumberFormat="1" applyFont="1" applyFill="1" applyBorder="1"/>
    <xf numFmtId="0" fontId="4" fillId="19" borderId="23" xfId="0" applyFont="1" applyFill="1" applyBorder="1"/>
    <xf numFmtId="0" fontId="1" fillId="38" borderId="4" xfId="0" applyFont="1" applyFill="1" applyBorder="1"/>
    <xf numFmtId="0" fontId="1" fillId="19" borderId="26" xfId="0" applyFont="1" applyFill="1" applyBorder="1"/>
    <xf numFmtId="0" fontId="1" fillId="38" borderId="55" xfId="0" applyFont="1" applyFill="1" applyBorder="1"/>
    <xf numFmtId="0" fontId="4" fillId="20" borderId="56" xfId="0" applyFont="1" applyFill="1" applyBorder="1"/>
    <xf numFmtId="0" fontId="1" fillId="20" borderId="57" xfId="0" applyFont="1" applyFill="1" applyBorder="1"/>
    <xf numFmtId="0" fontId="1" fillId="20" borderId="58" xfId="0" applyFont="1" applyFill="1" applyBorder="1"/>
    <xf numFmtId="0" fontId="1" fillId="20" borderId="59" xfId="0" applyFont="1" applyFill="1" applyBorder="1"/>
    <xf numFmtId="0" fontId="8" fillId="16" borderId="4" xfId="0" applyFont="1" applyFill="1" applyBorder="1"/>
    <xf numFmtId="0" fontId="4" fillId="39" borderId="4" xfId="0" applyFont="1" applyFill="1" applyBorder="1"/>
    <xf numFmtId="0" fontId="4" fillId="16" borderId="61" xfId="0" applyFont="1" applyFill="1" applyBorder="1"/>
    <xf numFmtId="0" fontId="4" fillId="5" borderId="4" xfId="0" applyFont="1" applyFill="1" applyBorder="1"/>
    <xf numFmtId="0" fontId="4" fillId="40" borderId="4" xfId="0" applyFont="1" applyFill="1" applyBorder="1"/>
    <xf numFmtId="0" fontId="4" fillId="2" borderId="61" xfId="0" applyFont="1" applyFill="1" applyBorder="1"/>
    <xf numFmtId="0" fontId="4" fillId="26" borderId="4" xfId="0" applyFont="1" applyFill="1" applyBorder="1" applyAlignment="1"/>
    <xf numFmtId="165" fontId="4" fillId="26" borderId="4" xfId="0" applyNumberFormat="1" applyFont="1" applyFill="1" applyBorder="1"/>
    <xf numFmtId="165" fontId="4" fillId="13" borderId="4" xfId="0" applyNumberFormat="1" applyFont="1" applyFill="1" applyBorder="1"/>
    <xf numFmtId="164" fontId="4" fillId="5" borderId="4" xfId="0" applyNumberFormat="1" applyFont="1" applyFill="1" applyBorder="1"/>
    <xf numFmtId="0" fontId="4" fillId="41" borderId="4" xfId="0" applyFont="1" applyFill="1" applyBorder="1"/>
    <xf numFmtId="0" fontId="2" fillId="0" borderId="64" xfId="0" applyFont="1" applyBorder="1" applyAlignment="1">
      <alignment horizontal="center"/>
    </xf>
    <xf numFmtId="0" fontId="1" fillId="0" borderId="0" xfId="0" applyFont="1"/>
    <xf numFmtId="0" fontId="1" fillId="38" borderId="0" xfId="0" applyFont="1" applyFill="1"/>
    <xf numFmtId="0" fontId="4" fillId="18" borderId="4" xfId="0" applyFont="1" applyFill="1" applyBorder="1" applyAlignment="1"/>
    <xf numFmtId="0" fontId="4" fillId="42" borderId="4" xfId="0" applyFont="1" applyFill="1" applyBorder="1"/>
    <xf numFmtId="0" fontId="4" fillId="18" borderId="61" xfId="0" applyFont="1" applyFill="1" applyBorder="1"/>
    <xf numFmtId="0" fontId="4" fillId="0" borderId="65" xfId="0" applyFont="1" applyBorder="1"/>
    <xf numFmtId="0" fontId="8" fillId="17" borderId="4" xfId="0" applyFont="1" applyFill="1" applyBorder="1"/>
    <xf numFmtId="0" fontId="4" fillId="43" borderId="4" xfId="0" applyFont="1" applyFill="1" applyBorder="1"/>
    <xf numFmtId="0" fontId="4" fillId="17" borderId="58" xfId="0" applyFont="1" applyFill="1" applyBorder="1"/>
    <xf numFmtId="165" fontId="4" fillId="17" borderId="58" xfId="0" applyNumberFormat="1" applyFont="1" applyFill="1" applyBorder="1"/>
    <xf numFmtId="0" fontId="8" fillId="17" borderId="58" xfId="0" applyFont="1" applyFill="1" applyBorder="1"/>
    <xf numFmtId="0" fontId="4" fillId="17" borderId="58" xfId="0" applyFont="1" applyFill="1" applyBorder="1" applyAlignment="1">
      <alignment horizontal="right"/>
    </xf>
    <xf numFmtId="0" fontId="4" fillId="43" borderId="58" xfId="0" applyFont="1" applyFill="1" applyBorder="1"/>
    <xf numFmtId="0" fontId="4" fillId="17" borderId="0" xfId="0" applyFont="1" applyFill="1"/>
    <xf numFmtId="165" fontId="4" fillId="17" borderId="0" xfId="0" applyNumberFormat="1" applyFont="1" applyFill="1"/>
    <xf numFmtId="0" fontId="8" fillId="17" borderId="0" xfId="0" applyFont="1" applyFill="1"/>
    <xf numFmtId="0" fontId="4" fillId="17" borderId="0" xfId="0" applyFont="1" applyFill="1" applyAlignment="1">
      <alignment horizontal="right"/>
    </xf>
    <xf numFmtId="0" fontId="4" fillId="43" borderId="0" xfId="0" applyFont="1" applyFill="1"/>
    <xf numFmtId="0" fontId="4" fillId="17" borderId="38" xfId="0" applyFont="1" applyFill="1" applyBorder="1"/>
    <xf numFmtId="0" fontId="4" fillId="17" borderId="0" xfId="0" applyFont="1" applyFill="1" applyAlignment="1"/>
    <xf numFmtId="0" fontId="4" fillId="17" borderId="5" xfId="0" applyFont="1" applyFill="1" applyBorder="1"/>
    <xf numFmtId="0" fontId="4" fillId="17" borderId="5" xfId="0" applyFont="1" applyFill="1" applyBorder="1" applyAlignment="1"/>
    <xf numFmtId="165" fontId="4" fillId="17" borderId="5" xfId="0" applyNumberFormat="1" applyFont="1" applyFill="1" applyBorder="1"/>
    <xf numFmtId="0" fontId="8" fillId="17" borderId="5" xfId="0" applyFont="1" applyFill="1" applyBorder="1"/>
    <xf numFmtId="0" fontId="4" fillId="17" borderId="5" xfId="0" applyFont="1" applyFill="1" applyBorder="1" applyAlignment="1">
      <alignment horizontal="right"/>
    </xf>
    <xf numFmtId="0" fontId="4" fillId="43" borderId="5" xfId="0" applyFont="1" applyFill="1" applyBorder="1"/>
    <xf numFmtId="0" fontId="4" fillId="17" borderId="37" xfId="0" applyFont="1" applyFill="1" applyBorder="1"/>
    <xf numFmtId="0" fontId="4" fillId="17" borderId="66" xfId="0" applyFont="1" applyFill="1" applyBorder="1"/>
    <xf numFmtId="169" fontId="4" fillId="0" borderId="0" xfId="0" applyNumberFormat="1" applyFont="1"/>
    <xf numFmtId="0" fontId="4" fillId="17" borderId="61" xfId="0" applyFont="1" applyFill="1" applyBorder="1"/>
    <xf numFmtId="0" fontId="2" fillId="13" borderId="52" xfId="0" applyFont="1" applyFill="1" applyBorder="1" applyAlignment="1">
      <alignment horizontal="center"/>
    </xf>
    <xf numFmtId="0" fontId="4" fillId="0" borderId="68" xfId="0" applyFont="1" applyBorder="1"/>
    <xf numFmtId="0" fontId="2" fillId="20" borderId="4" xfId="0" applyFont="1" applyFill="1" applyBorder="1" applyAlignment="1">
      <alignment horizontal="center"/>
    </xf>
    <xf numFmtId="0" fontId="2" fillId="20" borderId="31" xfId="0" applyFont="1" applyFill="1" applyBorder="1" applyAlignment="1">
      <alignment horizontal="center"/>
    </xf>
    <xf numFmtId="165" fontId="1" fillId="20" borderId="4" xfId="0" applyNumberFormat="1" applyFont="1" applyFill="1" applyBorder="1"/>
    <xf numFmtId="165" fontId="1" fillId="20" borderId="31" xfId="0" applyNumberFormat="1" applyFont="1" applyFill="1" applyBorder="1"/>
    <xf numFmtId="0" fontId="2" fillId="0" borderId="0" xfId="0" applyFont="1" applyAlignment="1">
      <alignment horizontal="center"/>
    </xf>
    <xf numFmtId="165" fontId="4" fillId="20" borderId="31" xfId="0" applyNumberFormat="1" applyFont="1" applyFill="1" applyBorder="1"/>
    <xf numFmtId="0" fontId="1" fillId="19" borderId="4" xfId="0" applyFont="1" applyFill="1" applyBorder="1"/>
    <xf numFmtId="0" fontId="4" fillId="19" borderId="4" xfId="0" applyFont="1" applyFill="1" applyBorder="1"/>
    <xf numFmtId="0" fontId="1" fillId="19" borderId="55" xfId="0" applyFont="1" applyFill="1" applyBorder="1"/>
    <xf numFmtId="0" fontId="4" fillId="20" borderId="55" xfId="0" applyFont="1" applyFill="1" applyBorder="1"/>
    <xf numFmtId="0" fontId="1" fillId="20" borderId="70" xfId="0" applyFont="1" applyFill="1" applyBorder="1"/>
    <xf numFmtId="0" fontId="1" fillId="20" borderId="43" xfId="0" applyFont="1" applyFill="1" applyBorder="1"/>
    <xf numFmtId="0" fontId="2" fillId="19" borderId="76" xfId="0" applyFont="1" applyFill="1" applyBorder="1" applyAlignment="1">
      <alignment horizontal="center"/>
    </xf>
    <xf numFmtId="0" fontId="2" fillId="20" borderId="52" xfId="0" applyFont="1" applyFill="1" applyBorder="1" applyAlignment="1">
      <alignment horizontal="center"/>
    </xf>
    <xf numFmtId="0" fontId="2" fillId="20" borderId="54" xfId="0" applyFont="1" applyFill="1" applyBorder="1" applyAlignment="1">
      <alignment horizontal="center"/>
    </xf>
    <xf numFmtId="0" fontId="1" fillId="20" borderId="4" xfId="0" applyFont="1" applyFill="1" applyBorder="1" applyAlignment="1">
      <alignment horizontal="center"/>
    </xf>
    <xf numFmtId="0" fontId="4" fillId="20" borderId="77" xfId="0" applyFont="1" applyFill="1" applyBorder="1"/>
    <xf numFmtId="0" fontId="4" fillId="20" borderId="25" xfId="0" applyFont="1" applyFill="1" applyBorder="1"/>
    <xf numFmtId="0" fontId="4" fillId="38" borderId="4" xfId="0" applyFont="1" applyFill="1" applyBorder="1"/>
    <xf numFmtId="0" fontId="4" fillId="38" borderId="55" xfId="0" applyFont="1" applyFill="1" applyBorder="1"/>
    <xf numFmtId="166" fontId="4" fillId="8" borderId="4" xfId="0" applyNumberFormat="1" applyFont="1" applyFill="1" applyBorder="1"/>
    <xf numFmtId="0" fontId="22" fillId="20" borderId="4" xfId="0" applyFont="1" applyFill="1" applyBorder="1"/>
    <xf numFmtId="0" fontId="4" fillId="19" borderId="26" xfId="0" applyFont="1" applyFill="1" applyBorder="1"/>
    <xf numFmtId="0" fontId="1" fillId="20" borderId="23" xfId="0" applyFont="1" applyFill="1" applyBorder="1"/>
    <xf numFmtId="0" fontId="23" fillId="20" borderId="4" xfId="0" applyFont="1" applyFill="1" applyBorder="1"/>
    <xf numFmtId="0" fontId="1" fillId="20" borderId="26" xfId="0" applyFont="1" applyFill="1" applyBorder="1"/>
    <xf numFmtId="0" fontId="1" fillId="20" borderId="56" xfId="0" applyFont="1" applyFill="1" applyBorder="1"/>
    <xf numFmtId="0" fontId="1" fillId="19" borderId="82" xfId="0" applyFont="1" applyFill="1" applyBorder="1" applyAlignment="1">
      <alignment horizontal="center"/>
    </xf>
    <xf numFmtId="0" fontId="1" fillId="19" borderId="82" xfId="0" applyFont="1" applyFill="1" applyBorder="1" applyAlignment="1">
      <alignment horizontal="center" wrapText="1"/>
    </xf>
    <xf numFmtId="0" fontId="25" fillId="19" borderId="82" xfId="0" applyFont="1" applyFill="1" applyBorder="1" applyAlignment="1">
      <alignment horizontal="center"/>
    </xf>
    <xf numFmtId="0" fontId="4" fillId="38" borderId="22" xfId="0" applyFont="1" applyFill="1" applyBorder="1" applyAlignment="1">
      <alignment horizontal="left"/>
    </xf>
    <xf numFmtId="169" fontId="4" fillId="20" borderId="22" xfId="0" applyNumberFormat="1" applyFont="1" applyFill="1" applyBorder="1"/>
    <xf numFmtId="0" fontId="4" fillId="41" borderId="22" xfId="0" applyFont="1" applyFill="1" applyBorder="1"/>
    <xf numFmtId="0" fontId="1" fillId="19" borderId="25" xfId="0" applyFont="1" applyFill="1" applyBorder="1"/>
    <xf numFmtId="0" fontId="1" fillId="44" borderId="26" xfId="0" applyFont="1" applyFill="1" applyBorder="1" applyAlignment="1">
      <alignment horizontal="left"/>
    </xf>
    <xf numFmtId="0" fontId="1" fillId="44" borderId="83" xfId="0" applyFont="1" applyFill="1" applyBorder="1"/>
    <xf numFmtId="0" fontId="1" fillId="44" borderId="8" xfId="0" applyFont="1" applyFill="1" applyBorder="1"/>
    <xf numFmtId="0" fontId="4" fillId="20" borderId="4" xfId="0" applyFont="1" applyFill="1" applyBorder="1" applyAlignment="1">
      <alignment horizontal="left"/>
    </xf>
    <xf numFmtId="0" fontId="1" fillId="0" borderId="2" xfId="0" applyFont="1" applyBorder="1" applyAlignment="1">
      <alignment horizontal="left" vertical="top"/>
    </xf>
    <xf numFmtId="0" fontId="1" fillId="0" borderId="1" xfId="0" applyFont="1" applyBorder="1" applyAlignment="1">
      <alignment vertical="top"/>
    </xf>
    <xf numFmtId="0" fontId="1" fillId="0" borderId="72" xfId="0" applyFont="1" applyBorder="1" applyAlignment="1">
      <alignment vertical="top"/>
    </xf>
    <xf numFmtId="0" fontId="1" fillId="0" borderId="85" xfId="0" applyFont="1" applyBorder="1" applyAlignment="1">
      <alignment vertical="top"/>
    </xf>
    <xf numFmtId="0" fontId="14" fillId="2" borderId="86" xfId="0" applyFont="1" applyFill="1" applyBorder="1" applyAlignment="1"/>
    <xf numFmtId="0" fontId="4" fillId="2" borderId="87" xfId="0" applyFont="1" applyFill="1" applyBorder="1" applyAlignment="1"/>
    <xf numFmtId="0" fontId="4" fillId="45" borderId="87" xfId="0" applyFont="1" applyFill="1" applyBorder="1" applyAlignment="1">
      <alignment horizontal="right"/>
    </xf>
    <xf numFmtId="0" fontId="4" fillId="46" borderId="87" xfId="0" applyFont="1" applyFill="1" applyBorder="1" applyAlignment="1">
      <alignment horizontal="right"/>
    </xf>
    <xf numFmtId="0" fontId="4" fillId="47" borderId="87" xfId="0" applyFont="1" applyFill="1" applyBorder="1" applyAlignment="1">
      <alignment horizontal="right"/>
    </xf>
    <xf numFmtId="0" fontId="4" fillId="2" borderId="88" xfId="0" applyFont="1" applyFill="1" applyBorder="1" applyAlignment="1">
      <alignment horizontal="right"/>
    </xf>
    <xf numFmtId="0" fontId="4" fillId="48" borderId="87" xfId="0" applyFont="1" applyFill="1" applyBorder="1" applyAlignment="1">
      <alignment horizontal="right"/>
    </xf>
    <xf numFmtId="0" fontId="4" fillId="49" borderId="87" xfId="0" applyFont="1" applyFill="1" applyBorder="1" applyAlignment="1">
      <alignment horizontal="right"/>
    </xf>
    <xf numFmtId="0" fontId="4" fillId="50" borderId="87" xfId="0" applyFont="1" applyFill="1" applyBorder="1" applyAlignment="1">
      <alignment horizontal="right"/>
    </xf>
    <xf numFmtId="0" fontId="4" fillId="5" borderId="88" xfId="0" applyFont="1" applyFill="1" applyBorder="1" applyAlignment="1">
      <alignment horizontal="right"/>
    </xf>
    <xf numFmtId="0" fontId="1" fillId="20" borderId="31" xfId="0" applyFont="1" applyFill="1" applyBorder="1" applyAlignment="1"/>
    <xf numFmtId="0" fontId="4" fillId="51" borderId="87" xfId="0" applyFont="1" applyFill="1" applyBorder="1" applyAlignment="1">
      <alignment horizontal="right"/>
    </xf>
    <xf numFmtId="0" fontId="4" fillId="52" borderId="87" xfId="0" applyFont="1" applyFill="1" applyBorder="1" applyAlignment="1">
      <alignment horizontal="right"/>
    </xf>
    <xf numFmtId="0" fontId="4" fillId="53" borderId="87" xfId="0" applyFont="1" applyFill="1" applyBorder="1" applyAlignment="1">
      <alignment horizontal="right"/>
    </xf>
    <xf numFmtId="0" fontId="4" fillId="20" borderId="31" xfId="0" applyFont="1" applyFill="1" applyBorder="1" applyAlignment="1"/>
    <xf numFmtId="0" fontId="4" fillId="54" borderId="87" xfId="0" applyFont="1" applyFill="1" applyBorder="1" applyAlignment="1">
      <alignment horizontal="right"/>
    </xf>
    <xf numFmtId="0" fontId="4" fillId="55" borderId="87" xfId="0" applyFont="1" applyFill="1" applyBorder="1" applyAlignment="1">
      <alignment horizontal="right"/>
    </xf>
    <xf numFmtId="0" fontId="4" fillId="56" borderId="87" xfId="0" applyFont="1" applyFill="1" applyBorder="1" applyAlignment="1">
      <alignment horizontal="right"/>
    </xf>
    <xf numFmtId="0" fontId="4" fillId="57" borderId="87" xfId="0" applyFont="1" applyFill="1" applyBorder="1" applyAlignment="1">
      <alignment horizontal="right"/>
    </xf>
    <xf numFmtId="0" fontId="4" fillId="24" borderId="87" xfId="0" applyFont="1" applyFill="1" applyBorder="1" applyAlignment="1">
      <alignment horizontal="right"/>
    </xf>
    <xf numFmtId="0" fontId="4" fillId="58" borderId="87" xfId="0" applyFont="1" applyFill="1" applyBorder="1" applyAlignment="1">
      <alignment horizontal="right"/>
    </xf>
    <xf numFmtId="0" fontId="4" fillId="59" borderId="87" xfId="0" applyFont="1" applyFill="1" applyBorder="1" applyAlignment="1">
      <alignment horizontal="right"/>
    </xf>
    <xf numFmtId="0" fontId="4" fillId="60" borderId="87" xfId="0" applyFont="1" applyFill="1" applyBorder="1" applyAlignment="1">
      <alignment horizontal="right"/>
    </xf>
    <xf numFmtId="0" fontId="4" fillId="12" borderId="86" xfId="0" applyFont="1" applyFill="1" applyBorder="1" applyAlignment="1"/>
    <xf numFmtId="0" fontId="4" fillId="12" borderId="87" xfId="0" applyFont="1" applyFill="1" applyBorder="1" applyAlignment="1"/>
    <xf numFmtId="0" fontId="4" fillId="61" borderId="87" xfId="0" applyFont="1" applyFill="1" applyBorder="1" applyAlignment="1">
      <alignment horizontal="right"/>
    </xf>
    <xf numFmtId="0" fontId="4" fillId="62" borderId="87" xfId="0" applyFont="1" applyFill="1" applyBorder="1" applyAlignment="1">
      <alignment horizontal="right"/>
    </xf>
    <xf numFmtId="0" fontId="4" fillId="63" borderId="87" xfId="0" applyFont="1" applyFill="1" applyBorder="1" applyAlignment="1">
      <alignment horizontal="right"/>
    </xf>
    <xf numFmtId="0" fontId="4" fillId="64" borderId="87" xfId="0" applyFont="1" applyFill="1" applyBorder="1" applyAlignment="1">
      <alignment horizontal="right"/>
    </xf>
    <xf numFmtId="0" fontId="4" fillId="13" borderId="86" xfId="0" applyFont="1" applyFill="1" applyBorder="1" applyAlignment="1"/>
    <xf numFmtId="0" fontId="4" fillId="13" borderId="87" xfId="0" applyFont="1" applyFill="1" applyBorder="1" applyAlignment="1"/>
    <xf numFmtId="0" fontId="4" fillId="65" borderId="87" xfId="0" applyFont="1" applyFill="1" applyBorder="1" applyAlignment="1">
      <alignment horizontal="right"/>
    </xf>
    <xf numFmtId="0" fontId="4" fillId="66" borderId="87" xfId="0" applyFont="1" applyFill="1" applyBorder="1" applyAlignment="1">
      <alignment horizontal="right"/>
    </xf>
    <xf numFmtId="0" fontId="8" fillId="14" borderId="88" xfId="0" applyFont="1" applyFill="1" applyBorder="1" applyAlignment="1">
      <alignment horizontal="right"/>
    </xf>
    <xf numFmtId="0" fontId="4" fillId="67" borderId="87" xfId="0" applyFont="1" applyFill="1" applyBorder="1" applyAlignment="1">
      <alignment horizontal="right"/>
    </xf>
    <xf numFmtId="0" fontId="4" fillId="68" borderId="87" xfId="0" applyFont="1" applyFill="1" applyBorder="1" applyAlignment="1">
      <alignment horizontal="right"/>
    </xf>
    <xf numFmtId="0" fontId="4" fillId="69" borderId="87" xfId="0" applyFont="1" applyFill="1" applyBorder="1" applyAlignment="1">
      <alignment horizontal="right"/>
    </xf>
    <xf numFmtId="164" fontId="4" fillId="70" borderId="87" xfId="0" applyNumberFormat="1" applyFont="1" applyFill="1" applyBorder="1" applyAlignment="1">
      <alignment horizontal="right"/>
    </xf>
    <xf numFmtId="0" fontId="4" fillId="15" borderId="87" xfId="0" applyFont="1" applyFill="1" applyBorder="1" applyAlignment="1"/>
    <xf numFmtId="0" fontId="4" fillId="71" borderId="87" xfId="0" applyFont="1" applyFill="1" applyBorder="1" applyAlignment="1">
      <alignment horizontal="right"/>
    </xf>
    <xf numFmtId="0" fontId="4" fillId="72" borderId="87" xfId="0" applyFont="1" applyFill="1" applyBorder="1" applyAlignment="1">
      <alignment horizontal="right"/>
    </xf>
    <xf numFmtId="0" fontId="4" fillId="73" borderId="87" xfId="0" applyFont="1" applyFill="1" applyBorder="1" applyAlignment="1">
      <alignment horizontal="right"/>
    </xf>
    <xf numFmtId="0" fontId="1" fillId="20" borderId="56" xfId="0" applyFont="1" applyFill="1" applyBorder="1" applyAlignment="1"/>
    <xf numFmtId="0" fontId="4" fillId="74" borderId="87" xfId="0" applyFont="1" applyFill="1" applyBorder="1" applyAlignment="1">
      <alignment horizontal="right"/>
    </xf>
    <xf numFmtId="0" fontId="4" fillId="75" borderId="87" xfId="0" applyFont="1" applyFill="1" applyBorder="1" applyAlignment="1">
      <alignment horizontal="right"/>
    </xf>
    <xf numFmtId="0" fontId="6" fillId="45" borderId="87" xfId="0" applyFont="1" applyFill="1" applyBorder="1" applyAlignment="1">
      <alignment horizontal="right"/>
    </xf>
    <xf numFmtId="0" fontId="4" fillId="76" borderId="87" xfId="0" applyFont="1" applyFill="1" applyBorder="1" applyAlignment="1">
      <alignment horizontal="right"/>
    </xf>
    <xf numFmtId="0" fontId="4" fillId="77" borderId="87" xfId="0" applyFont="1" applyFill="1" applyBorder="1" applyAlignment="1">
      <alignment horizontal="right"/>
    </xf>
    <xf numFmtId="0" fontId="4" fillId="78" borderId="87" xfId="0" applyFont="1" applyFill="1" applyBorder="1" applyAlignment="1">
      <alignment horizontal="right"/>
    </xf>
    <xf numFmtId="0" fontId="4" fillId="79" borderId="87" xfId="0" applyFont="1" applyFill="1" applyBorder="1" applyAlignment="1">
      <alignment horizontal="right"/>
    </xf>
    <xf numFmtId="0" fontId="4" fillId="80" borderId="87" xfId="0" applyFont="1" applyFill="1" applyBorder="1" applyAlignment="1">
      <alignment horizontal="right"/>
    </xf>
    <xf numFmtId="0" fontId="4" fillId="81" borderId="87" xfId="0" applyFont="1" applyFill="1" applyBorder="1" applyAlignment="1">
      <alignment horizontal="right"/>
    </xf>
    <xf numFmtId="0" fontId="4" fillId="82" borderId="87" xfId="0" applyFont="1" applyFill="1" applyBorder="1" applyAlignment="1">
      <alignment horizontal="right"/>
    </xf>
    <xf numFmtId="0" fontId="4" fillId="17" borderId="86" xfId="0" applyFont="1" applyFill="1" applyBorder="1" applyAlignment="1"/>
    <xf numFmtId="0" fontId="4" fillId="17" borderId="87" xfId="0" applyFont="1" applyFill="1" applyBorder="1" applyAlignment="1"/>
    <xf numFmtId="0" fontId="4" fillId="83" borderId="87" xfId="0" applyFont="1" applyFill="1" applyBorder="1" applyAlignment="1">
      <alignment horizontal="right"/>
    </xf>
    <xf numFmtId="0" fontId="4" fillId="84" borderId="87" xfId="0" applyFont="1" applyFill="1" applyBorder="1" applyAlignment="1">
      <alignment horizontal="right"/>
    </xf>
    <xf numFmtId="0" fontId="8" fillId="17" borderId="88" xfId="0" applyFont="1" applyFill="1" applyBorder="1" applyAlignment="1">
      <alignment horizontal="right"/>
    </xf>
    <xf numFmtId="0" fontId="4" fillId="85" borderId="87" xfId="0" applyFont="1" applyFill="1" applyBorder="1" applyAlignment="1">
      <alignment horizontal="right"/>
    </xf>
    <xf numFmtId="0" fontId="4" fillId="86" borderId="87" xfId="0" applyFont="1" applyFill="1" applyBorder="1" applyAlignment="1">
      <alignment horizontal="right"/>
    </xf>
    <xf numFmtId="0" fontId="4" fillId="87" borderId="87" xfId="0" applyFont="1" applyFill="1" applyBorder="1" applyAlignment="1">
      <alignment horizontal="right"/>
    </xf>
    <xf numFmtId="0" fontId="4" fillId="88" borderId="87" xfId="0" applyFont="1" applyFill="1" applyBorder="1" applyAlignment="1">
      <alignment horizontal="right"/>
    </xf>
    <xf numFmtId="0" fontId="4" fillId="89" borderId="87" xfId="0" applyFont="1" applyFill="1" applyBorder="1" applyAlignment="1">
      <alignment horizontal="right"/>
    </xf>
    <xf numFmtId="0" fontId="4" fillId="90" borderId="87" xfId="0" applyFont="1" applyFill="1" applyBorder="1" applyAlignment="1">
      <alignment horizontal="right"/>
    </xf>
    <xf numFmtId="0" fontId="4" fillId="91" borderId="87" xfId="0" applyFont="1" applyFill="1" applyBorder="1" applyAlignment="1">
      <alignment horizontal="right"/>
    </xf>
    <xf numFmtId="0" fontId="4" fillId="92" borderId="87" xfId="0" applyFont="1" applyFill="1" applyBorder="1" applyAlignment="1">
      <alignment horizontal="right"/>
    </xf>
    <xf numFmtId="0" fontId="4" fillId="93" borderId="87" xfId="0" applyFont="1" applyFill="1" applyBorder="1" applyAlignment="1">
      <alignment horizontal="right"/>
    </xf>
    <xf numFmtId="0" fontId="4" fillId="94" borderId="87" xfId="0" applyFont="1" applyFill="1" applyBorder="1" applyAlignment="1">
      <alignment horizontal="right"/>
    </xf>
    <xf numFmtId="0" fontId="4" fillId="95" borderId="87" xfId="0" applyFont="1" applyFill="1" applyBorder="1" applyAlignment="1">
      <alignment horizontal="right"/>
    </xf>
    <xf numFmtId="0" fontId="4" fillId="96" borderId="87" xfId="0" applyFont="1" applyFill="1" applyBorder="1" applyAlignment="1">
      <alignment horizontal="right"/>
    </xf>
    <xf numFmtId="0" fontId="4" fillId="15" borderId="4" xfId="0" applyFont="1" applyFill="1" applyBorder="1"/>
    <xf numFmtId="0" fontId="4" fillId="97" borderId="87" xfId="0" applyFont="1" applyFill="1" applyBorder="1" applyAlignment="1">
      <alignment horizontal="right"/>
    </xf>
    <xf numFmtId="0" fontId="4" fillId="98" borderId="87" xfId="0" applyFont="1" applyFill="1" applyBorder="1" applyAlignment="1">
      <alignment horizontal="right"/>
    </xf>
    <xf numFmtId="0" fontId="14" fillId="12" borderId="86" xfId="0" applyFont="1" applyFill="1" applyBorder="1" applyAlignment="1"/>
    <xf numFmtId="164" fontId="4" fillId="66" borderId="87" xfId="0" applyNumberFormat="1" applyFont="1" applyFill="1" applyBorder="1" applyAlignment="1">
      <alignment horizontal="right"/>
    </xf>
    <xf numFmtId="0" fontId="4" fillId="99" borderId="87" xfId="0" applyFont="1" applyFill="1" applyBorder="1" applyAlignment="1">
      <alignment horizontal="right"/>
    </xf>
    <xf numFmtId="0" fontId="4" fillId="100" borderId="87" xfId="0" applyFont="1" applyFill="1" applyBorder="1" applyAlignment="1">
      <alignment horizontal="right"/>
    </xf>
    <xf numFmtId="0" fontId="4" fillId="101" borderId="87" xfId="0" applyFont="1" applyFill="1" applyBorder="1" applyAlignment="1">
      <alignment horizontal="right"/>
    </xf>
    <xf numFmtId="0" fontId="4" fillId="102" borderId="87" xfId="0" applyFont="1" applyFill="1" applyBorder="1" applyAlignment="1">
      <alignment horizontal="right"/>
    </xf>
    <xf numFmtId="0" fontId="4" fillId="103" borderId="87" xfId="0" applyFont="1" applyFill="1" applyBorder="1" applyAlignment="1">
      <alignment horizontal="right"/>
    </xf>
    <xf numFmtId="0" fontId="4" fillId="104" borderId="87" xfId="0" applyFont="1" applyFill="1" applyBorder="1" applyAlignment="1">
      <alignment horizontal="right"/>
    </xf>
    <xf numFmtId="0" fontId="4" fillId="105" borderId="87" xfId="0" applyFont="1" applyFill="1" applyBorder="1" applyAlignment="1">
      <alignment horizontal="right"/>
    </xf>
    <xf numFmtId="0" fontId="4" fillId="106" borderId="87" xfId="0" applyFont="1" applyFill="1" applyBorder="1" applyAlignment="1">
      <alignment horizontal="right"/>
    </xf>
    <xf numFmtId="0" fontId="4" fillId="18" borderId="86" xfId="0" applyFont="1" applyFill="1" applyBorder="1" applyAlignment="1"/>
    <xf numFmtId="0" fontId="4" fillId="18" borderId="87" xfId="0" applyFont="1" applyFill="1" applyBorder="1" applyAlignment="1"/>
    <xf numFmtId="0" fontId="4" fillId="28" borderId="87" xfId="0" applyFont="1" applyFill="1" applyBorder="1" applyAlignment="1">
      <alignment horizontal="right"/>
    </xf>
    <xf numFmtId="0" fontId="4" fillId="107" borderId="87" xfId="0" applyFont="1" applyFill="1" applyBorder="1" applyAlignment="1">
      <alignment horizontal="right"/>
    </xf>
    <xf numFmtId="0" fontId="4" fillId="18" borderId="88" xfId="0" applyFont="1" applyFill="1" applyBorder="1" applyAlignment="1">
      <alignment horizontal="right"/>
    </xf>
    <xf numFmtId="0" fontId="4" fillId="108" borderId="87" xfId="0" applyFont="1" applyFill="1" applyBorder="1" applyAlignment="1">
      <alignment horizontal="right"/>
    </xf>
    <xf numFmtId="0" fontId="4" fillId="109" borderId="87" xfId="0" applyFont="1" applyFill="1" applyBorder="1" applyAlignment="1">
      <alignment horizontal="right"/>
    </xf>
    <xf numFmtId="0" fontId="4" fillId="110" borderId="87" xfId="0" applyFont="1" applyFill="1" applyBorder="1" applyAlignment="1">
      <alignment horizontal="right"/>
    </xf>
    <xf numFmtId="0" fontId="4" fillId="111" borderId="87" xfId="0" applyFont="1" applyFill="1" applyBorder="1" applyAlignment="1">
      <alignment horizontal="right"/>
    </xf>
    <xf numFmtId="0" fontId="4" fillId="112" borderId="87" xfId="0" applyFont="1" applyFill="1" applyBorder="1" applyAlignment="1">
      <alignment horizontal="right"/>
    </xf>
    <xf numFmtId="0" fontId="4" fillId="113" borderId="87" xfId="0" applyFont="1" applyFill="1" applyBorder="1" applyAlignment="1">
      <alignment horizontal="right"/>
    </xf>
    <xf numFmtId="0" fontId="4" fillId="114" borderId="87" xfId="0" applyFont="1" applyFill="1" applyBorder="1" applyAlignment="1">
      <alignment horizontal="right"/>
    </xf>
    <xf numFmtId="0" fontId="4" fillId="115" borderId="87" xfId="0" applyFont="1" applyFill="1" applyBorder="1" applyAlignment="1">
      <alignment horizontal="right"/>
    </xf>
    <xf numFmtId="0" fontId="4" fillId="116" borderId="87" xfId="0" applyFont="1" applyFill="1" applyBorder="1" applyAlignment="1">
      <alignment horizontal="right"/>
    </xf>
    <xf numFmtId="0" fontId="4" fillId="117" borderId="87" xfId="0" applyFont="1" applyFill="1" applyBorder="1" applyAlignment="1">
      <alignment horizontal="right"/>
    </xf>
    <xf numFmtId="0" fontId="4" fillId="118" borderId="87" xfId="0" applyFont="1" applyFill="1" applyBorder="1" applyAlignment="1">
      <alignment horizontal="right"/>
    </xf>
    <xf numFmtId="0" fontId="4" fillId="119" borderId="87" xfId="0" applyFont="1" applyFill="1" applyBorder="1" applyAlignment="1">
      <alignment horizontal="right"/>
    </xf>
    <xf numFmtId="0" fontId="4" fillId="120" borderId="87" xfId="0" applyFont="1" applyFill="1" applyBorder="1" applyAlignment="1">
      <alignment horizontal="right"/>
    </xf>
    <xf numFmtId="0" fontId="4" fillId="121" borderId="87" xfId="0" applyFont="1" applyFill="1" applyBorder="1" applyAlignment="1">
      <alignment horizontal="right"/>
    </xf>
    <xf numFmtId="0" fontId="4" fillId="122" borderId="87" xfId="0" applyFont="1" applyFill="1" applyBorder="1" applyAlignment="1">
      <alignment horizontal="right"/>
    </xf>
    <xf numFmtId="0" fontId="4" fillId="123" borderId="87" xfId="0" applyFont="1" applyFill="1" applyBorder="1" applyAlignment="1">
      <alignment horizontal="right"/>
    </xf>
    <xf numFmtId="0" fontId="4" fillId="124" borderId="87" xfId="0" applyFont="1" applyFill="1" applyBorder="1" applyAlignment="1">
      <alignment horizontal="right"/>
    </xf>
    <xf numFmtId="0" fontId="4" fillId="125" borderId="87" xfId="0" applyFont="1" applyFill="1" applyBorder="1" applyAlignment="1">
      <alignment horizontal="right"/>
    </xf>
    <xf numFmtId="0" fontId="4" fillId="126" borderId="87" xfId="0" applyFont="1" applyFill="1" applyBorder="1" applyAlignment="1">
      <alignment horizontal="right"/>
    </xf>
    <xf numFmtId="0" fontId="4" fillId="127" borderId="87" xfId="0" applyFont="1" applyFill="1" applyBorder="1" applyAlignment="1">
      <alignment horizontal="right"/>
    </xf>
    <xf numFmtId="0" fontId="4" fillId="128" borderId="87" xfId="0" applyFont="1" applyFill="1" applyBorder="1" applyAlignment="1">
      <alignment horizontal="right"/>
    </xf>
    <xf numFmtId="0" fontId="4" fillId="129" borderId="87" xfId="0" applyFont="1" applyFill="1" applyBorder="1" applyAlignment="1">
      <alignment horizontal="right"/>
    </xf>
    <xf numFmtId="0" fontId="4" fillId="130" borderId="87" xfId="0" applyFont="1" applyFill="1" applyBorder="1" applyAlignment="1">
      <alignment horizontal="right"/>
    </xf>
    <xf numFmtId="0" fontId="4" fillId="131" borderId="87" xfId="0" applyFont="1" applyFill="1" applyBorder="1" applyAlignment="1">
      <alignment horizontal="right"/>
    </xf>
    <xf numFmtId="0" fontId="4" fillId="132" borderId="87" xfId="0" applyFont="1" applyFill="1" applyBorder="1" applyAlignment="1">
      <alignment horizontal="right"/>
    </xf>
    <xf numFmtId="0" fontId="4" fillId="133" borderId="87" xfId="0" applyFont="1" applyFill="1" applyBorder="1" applyAlignment="1">
      <alignment horizontal="right"/>
    </xf>
    <xf numFmtId="0" fontId="4" fillId="134" borderId="87" xfId="0" applyFont="1" applyFill="1" applyBorder="1" applyAlignment="1">
      <alignment horizontal="right"/>
    </xf>
    <xf numFmtId="0" fontId="4" fillId="135" borderId="87" xfId="0" applyFont="1" applyFill="1" applyBorder="1" applyAlignment="1">
      <alignment horizontal="right"/>
    </xf>
    <xf numFmtId="0" fontId="4" fillId="136" borderId="87" xfId="0" applyFont="1" applyFill="1" applyBorder="1" applyAlignment="1">
      <alignment horizontal="right"/>
    </xf>
    <xf numFmtId="0" fontId="4" fillId="137" borderId="87" xfId="0" applyFont="1" applyFill="1" applyBorder="1" applyAlignment="1">
      <alignment horizontal="right"/>
    </xf>
    <xf numFmtId="0" fontId="4" fillId="138" borderId="87" xfId="0" applyFont="1" applyFill="1" applyBorder="1" applyAlignment="1">
      <alignment horizontal="right"/>
    </xf>
    <xf numFmtId="0" fontId="4" fillId="139" borderId="87" xfId="0" applyFont="1" applyFill="1" applyBorder="1" applyAlignment="1">
      <alignment horizontal="right"/>
    </xf>
    <xf numFmtId="0" fontId="4" fillId="140" borderId="87" xfId="0" applyFont="1" applyFill="1" applyBorder="1" applyAlignment="1">
      <alignment horizontal="right"/>
    </xf>
    <xf numFmtId="0" fontId="4" fillId="141" borderId="87" xfId="0" applyFont="1" applyFill="1" applyBorder="1" applyAlignment="1">
      <alignment horizontal="right"/>
    </xf>
    <xf numFmtId="0" fontId="4" fillId="142" borderId="87" xfId="0" applyFont="1" applyFill="1" applyBorder="1" applyAlignment="1">
      <alignment horizontal="right"/>
    </xf>
    <xf numFmtId="0" fontId="4" fillId="143" borderId="87" xfId="0" applyFont="1" applyFill="1" applyBorder="1" applyAlignment="1">
      <alignment horizontal="right"/>
    </xf>
    <xf numFmtId="0" fontId="4" fillId="144" borderId="87" xfId="0" applyFont="1" applyFill="1" applyBorder="1" applyAlignment="1">
      <alignment horizontal="right"/>
    </xf>
    <xf numFmtId="0" fontId="4" fillId="145" borderId="87" xfId="0" applyFont="1" applyFill="1" applyBorder="1" applyAlignment="1">
      <alignment horizontal="right"/>
    </xf>
    <xf numFmtId="0" fontId="4" fillId="146" borderId="87" xfId="0" applyFont="1" applyFill="1" applyBorder="1" applyAlignment="1">
      <alignment horizontal="right"/>
    </xf>
    <xf numFmtId="0" fontId="4" fillId="147" borderId="87" xfId="0" applyFont="1" applyFill="1" applyBorder="1" applyAlignment="1">
      <alignment horizontal="right"/>
    </xf>
    <xf numFmtId="0" fontId="4" fillId="148" borderId="87" xfId="0" applyFont="1" applyFill="1" applyBorder="1" applyAlignment="1">
      <alignment horizontal="right"/>
    </xf>
    <xf numFmtId="0" fontId="4" fillId="149" borderId="87" xfId="0" applyFont="1" applyFill="1" applyBorder="1" applyAlignment="1">
      <alignment horizontal="right"/>
    </xf>
    <xf numFmtId="0" fontId="4" fillId="150" borderId="87" xfId="0" applyFont="1" applyFill="1" applyBorder="1" applyAlignment="1">
      <alignment horizontal="right"/>
    </xf>
    <xf numFmtId="0" fontId="4" fillId="151" borderId="87" xfId="0" applyFont="1" applyFill="1" applyBorder="1" applyAlignment="1">
      <alignment horizontal="right"/>
    </xf>
    <xf numFmtId="0" fontId="4" fillId="152" borderId="87" xfId="0" applyFont="1" applyFill="1" applyBorder="1" applyAlignment="1">
      <alignment horizontal="right"/>
    </xf>
    <xf numFmtId="0" fontId="4" fillId="153" borderId="87" xfId="0" applyFont="1" applyFill="1" applyBorder="1" applyAlignment="1">
      <alignment horizontal="right"/>
    </xf>
    <xf numFmtId="0" fontId="4" fillId="154" borderId="87" xfId="0" applyFont="1" applyFill="1" applyBorder="1" applyAlignment="1">
      <alignment horizontal="right"/>
    </xf>
    <xf numFmtId="0" fontId="4" fillId="18" borderId="89" xfId="0" applyFont="1" applyFill="1" applyBorder="1" applyAlignment="1"/>
    <xf numFmtId="0" fontId="4" fillId="18" borderId="90" xfId="0" applyFont="1" applyFill="1" applyBorder="1" applyAlignment="1"/>
    <xf numFmtId="0" fontId="4" fillId="18" borderId="90" xfId="0" applyFont="1" applyFill="1" applyBorder="1" applyAlignment="1">
      <alignment horizontal="right"/>
    </xf>
    <xf numFmtId="0" fontId="4" fillId="137" borderId="90" xfId="0" applyFont="1" applyFill="1" applyBorder="1" applyAlignment="1">
      <alignment horizontal="right"/>
    </xf>
    <xf numFmtId="0" fontId="4" fillId="18" borderId="37" xfId="0" applyFont="1" applyFill="1" applyBorder="1" applyAlignment="1">
      <alignment horizontal="right"/>
    </xf>
    <xf numFmtId="0" fontId="4" fillId="6" borderId="86" xfId="0" applyFont="1" applyFill="1" applyBorder="1" applyAlignment="1"/>
    <xf numFmtId="0" fontId="4" fillId="6" borderId="87" xfId="0" applyFont="1" applyFill="1" applyBorder="1" applyAlignment="1"/>
    <xf numFmtId="0" fontId="4" fillId="6" borderId="88" xfId="0" applyFont="1" applyFill="1" applyBorder="1" applyAlignment="1">
      <alignment horizontal="right"/>
    </xf>
    <xf numFmtId="0" fontId="4" fillId="155" borderId="87" xfId="0" applyFont="1" applyFill="1" applyBorder="1" applyAlignment="1">
      <alignment horizontal="right"/>
    </xf>
    <xf numFmtId="0" fontId="4" fillId="156" borderId="87" xfId="0" applyFont="1" applyFill="1" applyBorder="1" applyAlignment="1">
      <alignment horizontal="right"/>
    </xf>
    <xf numFmtId="0" fontId="4" fillId="157" borderId="87" xfId="0" applyFont="1" applyFill="1" applyBorder="1" applyAlignment="1">
      <alignment horizontal="right"/>
    </xf>
    <xf numFmtId="0" fontId="4" fillId="158" borderId="87" xfId="0" applyFont="1" applyFill="1" applyBorder="1" applyAlignment="1">
      <alignment horizontal="right"/>
    </xf>
    <xf numFmtId="0" fontId="4" fillId="159" borderId="87" xfId="0" applyFont="1" applyFill="1" applyBorder="1" applyAlignment="1">
      <alignment horizontal="right"/>
    </xf>
    <xf numFmtId="0" fontId="4" fillId="160" borderId="87" xfId="0" applyFont="1" applyFill="1" applyBorder="1" applyAlignment="1">
      <alignment horizontal="right"/>
    </xf>
    <xf numFmtId="0" fontId="4" fillId="161" borderId="87" xfId="0" applyFont="1" applyFill="1" applyBorder="1" applyAlignment="1">
      <alignment horizontal="right"/>
    </xf>
    <xf numFmtId="0" fontId="4" fillId="7" borderId="86" xfId="0" applyFont="1" applyFill="1" applyBorder="1" applyAlignment="1"/>
    <xf numFmtId="0" fontId="4" fillId="7" borderId="87" xfId="0" applyFont="1" applyFill="1" applyBorder="1" applyAlignment="1"/>
    <xf numFmtId="0" fontId="4" fillId="162" borderId="87" xfId="0" applyFont="1" applyFill="1" applyBorder="1" applyAlignment="1">
      <alignment horizontal="right"/>
    </xf>
    <xf numFmtId="0" fontId="4" fillId="163" borderId="87" xfId="0" applyFont="1" applyFill="1" applyBorder="1" applyAlignment="1">
      <alignment horizontal="right"/>
    </xf>
    <xf numFmtId="0" fontId="4" fillId="7" borderId="88" xfId="0" applyFont="1" applyFill="1" applyBorder="1" applyAlignment="1">
      <alignment horizontal="right"/>
    </xf>
    <xf numFmtId="0" fontId="4" fillId="8" borderId="86" xfId="0" applyFont="1" applyFill="1" applyBorder="1" applyAlignment="1"/>
    <xf numFmtId="0" fontId="4" fillId="9" borderId="87" xfId="0" applyFont="1" applyFill="1" applyBorder="1" applyAlignment="1"/>
    <xf numFmtId="0" fontId="4" fillId="164" borderId="87" xfId="0" applyFont="1" applyFill="1" applyBorder="1" applyAlignment="1">
      <alignment horizontal="right"/>
    </xf>
    <xf numFmtId="0" fontId="4" fillId="165" borderId="87" xfId="0" applyFont="1" applyFill="1" applyBorder="1" applyAlignment="1">
      <alignment horizontal="right"/>
    </xf>
    <xf numFmtId="0" fontId="4" fillId="9" borderId="88" xfId="0" applyFont="1" applyFill="1" applyBorder="1" applyAlignment="1">
      <alignment horizontal="right"/>
    </xf>
    <xf numFmtId="0" fontId="4" fillId="8" borderId="87" xfId="0" applyFont="1" applyFill="1" applyBorder="1" applyAlignment="1"/>
    <xf numFmtId="0" fontId="4" fillId="166" borderId="87" xfId="0" applyFont="1" applyFill="1" applyBorder="1" applyAlignment="1">
      <alignment horizontal="right"/>
    </xf>
    <xf numFmtId="0" fontId="4" fillId="167" borderId="87" xfId="0" applyFont="1" applyFill="1" applyBorder="1" applyAlignment="1">
      <alignment horizontal="right"/>
    </xf>
    <xf numFmtId="0" fontId="4" fillId="168" borderId="87" xfId="0" applyFont="1" applyFill="1" applyBorder="1" applyAlignment="1">
      <alignment horizontal="right"/>
    </xf>
    <xf numFmtId="0" fontId="4" fillId="10" borderId="87" xfId="0" applyFont="1" applyFill="1" applyBorder="1" applyAlignment="1"/>
    <xf numFmtId="0" fontId="4" fillId="10" borderId="88" xfId="0" applyFont="1" applyFill="1" applyBorder="1" applyAlignment="1">
      <alignment horizontal="right"/>
    </xf>
    <xf numFmtId="0" fontId="4" fillId="169" borderId="87" xfId="0" applyFont="1" applyFill="1" applyBorder="1" applyAlignment="1">
      <alignment horizontal="right"/>
    </xf>
    <xf numFmtId="0" fontId="4" fillId="170" borderId="87" xfId="0" applyFont="1" applyFill="1" applyBorder="1" applyAlignment="1">
      <alignment horizontal="right"/>
    </xf>
    <xf numFmtId="0" fontId="4" fillId="171" borderId="87" xfId="0" applyFont="1" applyFill="1" applyBorder="1" applyAlignment="1">
      <alignment horizontal="right"/>
    </xf>
    <xf numFmtId="0" fontId="4" fillId="172" borderId="87" xfId="0" applyFont="1" applyFill="1" applyBorder="1" applyAlignment="1">
      <alignment horizontal="right"/>
    </xf>
    <xf numFmtId="0" fontId="4" fillId="173" borderId="87" xfId="0" applyFont="1" applyFill="1" applyBorder="1" applyAlignment="1">
      <alignment horizontal="right"/>
    </xf>
    <xf numFmtId="0" fontId="4" fillId="174" borderId="87" xfId="0" applyFont="1" applyFill="1" applyBorder="1" applyAlignment="1">
      <alignment horizontal="right"/>
    </xf>
    <xf numFmtId="0" fontId="4" fillId="175" borderId="87" xfId="0" applyFont="1" applyFill="1" applyBorder="1" applyAlignment="1">
      <alignment horizontal="right"/>
    </xf>
    <xf numFmtId="0" fontId="4" fillId="176" borderId="87" xfId="0" applyFont="1" applyFill="1" applyBorder="1" applyAlignment="1">
      <alignment horizontal="right"/>
    </xf>
    <xf numFmtId="0" fontId="4" fillId="177" borderId="87" xfId="0" applyFont="1" applyFill="1" applyBorder="1" applyAlignment="1">
      <alignment horizontal="right"/>
    </xf>
    <xf numFmtId="0" fontId="4" fillId="178" borderId="87" xfId="0" applyFont="1" applyFill="1" applyBorder="1" applyAlignment="1">
      <alignment horizontal="right"/>
    </xf>
    <xf numFmtId="0" fontId="4" fillId="179" borderId="87" xfId="0" applyFont="1" applyFill="1" applyBorder="1" applyAlignment="1">
      <alignment horizontal="right"/>
    </xf>
    <xf numFmtId="0" fontId="4" fillId="9" borderId="86" xfId="0" applyFont="1" applyFill="1" applyBorder="1" applyAlignment="1"/>
    <xf numFmtId="0" fontId="4" fillId="180" borderId="87" xfId="0" applyFont="1" applyFill="1" applyBorder="1" applyAlignment="1">
      <alignment horizontal="right"/>
    </xf>
    <xf numFmtId="0" fontId="4" fillId="181" borderId="87" xfId="0" applyFont="1" applyFill="1" applyBorder="1" applyAlignment="1">
      <alignment horizontal="right"/>
    </xf>
    <xf numFmtId="0" fontId="4" fillId="16" borderId="86" xfId="0" applyFont="1" applyFill="1" applyBorder="1" applyAlignment="1"/>
    <xf numFmtId="0" fontId="4" fillId="16" borderId="87" xfId="0" applyFont="1" applyFill="1" applyBorder="1" applyAlignment="1"/>
    <xf numFmtId="0" fontId="4" fillId="182" borderId="87" xfId="0" applyFont="1" applyFill="1" applyBorder="1" applyAlignment="1">
      <alignment horizontal="right"/>
    </xf>
    <xf numFmtId="0" fontId="8" fillId="16" borderId="88" xfId="0" applyFont="1" applyFill="1" applyBorder="1" applyAlignment="1">
      <alignment horizontal="right"/>
    </xf>
    <xf numFmtId="0" fontId="4" fillId="183" borderId="87" xfId="0" applyFont="1" applyFill="1" applyBorder="1" applyAlignment="1">
      <alignment horizontal="right"/>
    </xf>
    <xf numFmtId="0" fontId="4" fillId="184" borderId="87" xfId="0" applyFont="1" applyFill="1" applyBorder="1" applyAlignment="1">
      <alignment horizontal="right"/>
    </xf>
    <xf numFmtId="0" fontId="4" fillId="185" borderId="87" xfId="0" applyFont="1" applyFill="1" applyBorder="1" applyAlignment="1">
      <alignment horizontal="right"/>
    </xf>
    <xf numFmtId="0" fontId="4" fillId="186" borderId="87" xfId="0" applyFont="1" applyFill="1" applyBorder="1" applyAlignment="1">
      <alignment horizontal="right"/>
    </xf>
    <xf numFmtId="0" fontId="4" fillId="187" borderId="87" xfId="0" applyFont="1" applyFill="1" applyBorder="1" applyAlignment="1">
      <alignment horizontal="right"/>
    </xf>
    <xf numFmtId="0" fontId="4" fillId="16" borderId="86" xfId="0" applyFont="1" applyFill="1" applyBorder="1" applyAlignment="1"/>
    <xf numFmtId="0" fontId="4" fillId="16" borderId="87" xfId="0" applyFont="1" applyFill="1" applyBorder="1" applyAlignment="1"/>
    <xf numFmtId="0" fontId="4" fillId="65" borderId="87" xfId="0" applyFont="1" applyFill="1" applyBorder="1" applyAlignment="1">
      <alignment horizontal="right"/>
    </xf>
    <xf numFmtId="0" fontId="4" fillId="52" borderId="87" xfId="0" applyFont="1" applyFill="1" applyBorder="1" applyAlignment="1">
      <alignment horizontal="right"/>
    </xf>
    <xf numFmtId="0" fontId="4" fillId="188" borderId="87" xfId="0" applyFont="1" applyFill="1" applyBorder="1" applyAlignment="1">
      <alignment horizontal="right"/>
    </xf>
    <xf numFmtId="0" fontId="4" fillId="16" borderId="89" xfId="0" applyFont="1" applyFill="1" applyBorder="1" applyAlignment="1"/>
    <xf numFmtId="0" fontId="4" fillId="16" borderId="90" xfId="0" applyFont="1" applyFill="1" applyBorder="1" applyAlignment="1"/>
    <xf numFmtId="0" fontId="4" fillId="54" borderId="90" xfId="0" applyFont="1" applyFill="1" applyBorder="1" applyAlignment="1">
      <alignment horizontal="right"/>
    </xf>
    <xf numFmtId="0" fontId="4" fillId="189" borderId="90" xfId="0" applyFont="1" applyFill="1" applyBorder="1" applyAlignment="1">
      <alignment horizontal="right"/>
    </xf>
    <xf numFmtId="0" fontId="8" fillId="16" borderId="37" xfId="0" applyFont="1" applyFill="1" applyBorder="1" applyAlignment="1">
      <alignment horizontal="right"/>
    </xf>
    <xf numFmtId="0" fontId="14" fillId="2" borderId="66" xfId="0" applyFont="1" applyFill="1" applyBorder="1" applyAlignment="1"/>
    <xf numFmtId="0" fontId="4" fillId="2" borderId="87" xfId="0" applyFont="1" applyFill="1" applyBorder="1" applyAlignment="1">
      <alignment horizontal="right"/>
    </xf>
    <xf numFmtId="0" fontId="4" fillId="5" borderId="87" xfId="0" applyFont="1" applyFill="1" applyBorder="1" applyAlignment="1">
      <alignment horizontal="right"/>
    </xf>
    <xf numFmtId="0" fontId="4" fillId="12" borderId="66" xfId="0" applyFont="1" applyFill="1" applyBorder="1" applyAlignment="1"/>
    <xf numFmtId="0" fontId="14" fillId="12" borderId="66" xfId="0" applyFont="1" applyFill="1" applyBorder="1" applyAlignment="1"/>
    <xf numFmtId="165" fontId="4" fillId="5" borderId="4" xfId="0" applyNumberFormat="1" applyFont="1" applyFill="1" applyBorder="1" applyAlignment="1">
      <alignment horizontal="right"/>
    </xf>
    <xf numFmtId="0" fontId="11" fillId="20" borderId="4" xfId="0" applyFont="1" applyFill="1" applyBorder="1"/>
    <xf numFmtId="2" fontId="4" fillId="20" borderId="22" xfId="0" applyNumberFormat="1" applyFont="1" applyFill="1" applyBorder="1"/>
    <xf numFmtId="0" fontId="6" fillId="20" borderId="22" xfId="0" applyFont="1" applyFill="1" applyBorder="1"/>
    <xf numFmtId="0" fontId="4" fillId="38" borderId="22" xfId="0" applyFont="1" applyFill="1" applyBorder="1" applyAlignment="1">
      <alignment horizontal="right"/>
    </xf>
    <xf numFmtId="0" fontId="1" fillId="44" borderId="26" xfId="0" applyFont="1" applyFill="1" applyBorder="1" applyAlignment="1">
      <alignment horizontal="right"/>
    </xf>
    <xf numFmtId="0" fontId="4" fillId="0" borderId="91" xfId="0" applyFont="1" applyBorder="1"/>
    <xf numFmtId="0" fontId="11" fillId="20" borderId="32" xfId="0" applyFont="1" applyFill="1" applyBorder="1" applyAlignment="1">
      <alignment horizontal="center"/>
    </xf>
    <xf numFmtId="0" fontId="11" fillId="20" borderId="30" xfId="0" applyFont="1" applyFill="1" applyBorder="1" applyAlignment="1">
      <alignment horizontal="center"/>
    </xf>
    <xf numFmtId="0" fontId="1" fillId="20" borderId="55" xfId="0" applyFont="1" applyFill="1" applyBorder="1"/>
    <xf numFmtId="0" fontId="4" fillId="20" borderId="92" xfId="0" applyFont="1" applyFill="1" applyBorder="1"/>
    <xf numFmtId="0" fontId="4" fillId="20" borderId="13" xfId="0" applyFont="1" applyFill="1" applyBorder="1"/>
    <xf numFmtId="0" fontId="4" fillId="20" borderId="93" xfId="0" applyFont="1" applyFill="1" applyBorder="1"/>
    <xf numFmtId="0" fontId="11" fillId="20" borderId="94" xfId="0" applyFont="1" applyFill="1" applyBorder="1"/>
    <xf numFmtId="0" fontId="1" fillId="44" borderId="23" xfId="0" applyFont="1" applyFill="1" applyBorder="1"/>
    <xf numFmtId="170" fontId="5" fillId="44" borderId="4" xfId="0" applyNumberFormat="1" applyFont="1" applyFill="1" applyBorder="1"/>
    <xf numFmtId="170" fontId="5" fillId="44" borderId="31" xfId="0" applyNumberFormat="1" applyFont="1" applyFill="1" applyBorder="1"/>
    <xf numFmtId="170" fontId="4" fillId="20" borderId="4" xfId="0" applyNumberFormat="1" applyFont="1" applyFill="1" applyBorder="1"/>
    <xf numFmtId="170" fontId="4" fillId="20" borderId="31" xfId="0" applyNumberFormat="1" applyFont="1" applyFill="1" applyBorder="1"/>
    <xf numFmtId="166" fontId="4" fillId="20" borderId="4" xfId="0" applyNumberFormat="1" applyFont="1" applyFill="1" applyBorder="1"/>
    <xf numFmtId="166" fontId="4" fillId="20" borderId="31" xfId="0" applyNumberFormat="1" applyFont="1" applyFill="1" applyBorder="1"/>
    <xf numFmtId="170" fontId="1" fillId="20" borderId="4" xfId="0" applyNumberFormat="1" applyFont="1" applyFill="1" applyBorder="1"/>
    <xf numFmtId="170" fontId="1" fillId="20" borderId="31" xfId="0" applyNumberFormat="1" applyFont="1" applyFill="1" applyBorder="1"/>
    <xf numFmtId="0" fontId="4" fillId="190" borderId="4" xfId="0" applyFont="1" applyFill="1" applyBorder="1"/>
    <xf numFmtId="0" fontId="4" fillId="0" borderId="0" xfId="0" applyFont="1" applyAlignment="1">
      <alignment horizontal="center" wrapText="1"/>
    </xf>
    <xf numFmtId="0" fontId="0" fillId="0" borderId="0" xfId="0" applyFont="1" applyAlignment="1"/>
    <xf numFmtId="0" fontId="4" fillId="0" borderId="0" xfId="0" applyFont="1" applyAlignment="1">
      <alignment horizontal="center" vertical="center"/>
    </xf>
    <xf numFmtId="0" fontId="4" fillId="0" borderId="5" xfId="0" applyFont="1" applyBorder="1" applyAlignment="1">
      <alignment horizontal="center"/>
    </xf>
    <xf numFmtId="0" fontId="7" fillId="0" borderId="5" xfId="0" applyFont="1" applyBorder="1"/>
    <xf numFmtId="0" fontId="4" fillId="0" borderId="0" xfId="0" applyFont="1" applyAlignment="1">
      <alignment horizontal="center"/>
    </xf>
    <xf numFmtId="0" fontId="11" fillId="0" borderId="6" xfId="0" applyFont="1" applyBorder="1" applyAlignment="1">
      <alignment horizontal="center"/>
    </xf>
    <xf numFmtId="0" fontId="7" fillId="0" borderId="6" xfId="0" applyFont="1" applyBorder="1"/>
    <xf numFmtId="0" fontId="15" fillId="0" borderId="33" xfId="0" applyFont="1" applyBorder="1" applyAlignment="1">
      <alignment horizontal="center"/>
    </xf>
    <xf numFmtId="0" fontId="7" fillId="0" borderId="34" xfId="0" applyFont="1" applyBorder="1"/>
    <xf numFmtId="0" fontId="7" fillId="0" borderId="35" xfId="0" applyFont="1" applyBorder="1"/>
    <xf numFmtId="0" fontId="7" fillId="0" borderId="36" xfId="0" applyFont="1" applyBorder="1"/>
    <xf numFmtId="0" fontId="7" fillId="0" borderId="37" xfId="0" applyFont="1" applyBorder="1"/>
    <xf numFmtId="0" fontId="11" fillId="30" borderId="0" xfId="0" applyFont="1" applyFill="1" applyAlignment="1">
      <alignment horizontal="center"/>
    </xf>
    <xf numFmtId="0" fontId="19" fillId="20" borderId="59" xfId="0" applyFont="1" applyFill="1" applyBorder="1" applyAlignment="1">
      <alignment horizontal="center" wrapText="1"/>
    </xf>
    <xf numFmtId="0" fontId="7" fillId="0" borderId="62" xfId="0" applyFont="1" applyBorder="1"/>
    <xf numFmtId="0" fontId="7" fillId="0" borderId="63" xfId="0" applyFont="1" applyBorder="1"/>
    <xf numFmtId="0" fontId="2" fillId="0" borderId="64" xfId="0" applyFont="1" applyBorder="1" applyAlignment="1">
      <alignment horizontal="center"/>
    </xf>
    <xf numFmtId="0" fontId="7" fillId="0" borderId="64" xfId="0" applyFont="1" applyBorder="1"/>
    <xf numFmtId="0" fontId="2" fillId="19" borderId="40" xfId="0" applyFont="1" applyFill="1" applyBorder="1" applyAlignment="1">
      <alignment horizontal="center"/>
    </xf>
    <xf numFmtId="0" fontId="7" fillId="0" borderId="41" xfId="0" applyFont="1" applyBorder="1"/>
    <xf numFmtId="0" fontId="11" fillId="19" borderId="40" xfId="0" applyFont="1" applyFill="1" applyBorder="1" applyAlignment="1">
      <alignment horizontal="center"/>
    </xf>
    <xf numFmtId="0" fontId="7" fillId="0" borderId="44" xfId="0" applyFont="1" applyBorder="1"/>
    <xf numFmtId="0" fontId="9" fillId="20" borderId="45" xfId="0" applyFont="1" applyFill="1" applyBorder="1" applyAlignment="1">
      <alignment horizontal="center"/>
    </xf>
    <xf numFmtId="0" fontId="7" fillId="0" borderId="46" xfId="0" applyFont="1" applyBorder="1"/>
    <xf numFmtId="0" fontId="7" fillId="0" borderId="47" xfId="0" applyFont="1" applyBorder="1"/>
    <xf numFmtId="0" fontId="9" fillId="20" borderId="48" xfId="0" applyFont="1" applyFill="1" applyBorder="1" applyAlignment="1">
      <alignment horizontal="center"/>
    </xf>
    <xf numFmtId="0" fontId="7" fillId="0" borderId="49" xfId="0" applyFont="1" applyBorder="1"/>
    <xf numFmtId="0" fontId="7" fillId="0" borderId="50" xfId="0" applyFont="1" applyBorder="1"/>
    <xf numFmtId="0" fontId="1" fillId="20" borderId="60" xfId="0" applyFont="1" applyFill="1" applyBorder="1" applyAlignment="1">
      <alignment horizontal="center"/>
    </xf>
    <xf numFmtId="0" fontId="11" fillId="19" borderId="67" xfId="0" applyFont="1" applyFill="1" applyBorder="1" applyAlignment="1">
      <alignment horizontal="center"/>
    </xf>
    <xf numFmtId="0" fontId="9" fillId="20" borderId="69" xfId="0" applyFont="1" applyFill="1" applyBorder="1" applyAlignment="1">
      <alignment horizontal="center"/>
    </xf>
    <xf numFmtId="0" fontId="9" fillId="20" borderId="60" xfId="0" applyFont="1" applyFill="1" applyBorder="1" applyAlignment="1">
      <alignment horizontal="center"/>
    </xf>
    <xf numFmtId="0" fontId="20" fillId="20" borderId="59" xfId="0" applyFont="1" applyFill="1" applyBorder="1" applyAlignment="1">
      <alignment horizontal="center" wrapText="1"/>
    </xf>
    <xf numFmtId="0" fontId="1" fillId="0" borderId="6" xfId="0" applyFont="1" applyBorder="1" applyAlignment="1">
      <alignment horizontal="center"/>
    </xf>
    <xf numFmtId="0" fontId="2" fillId="13" borderId="67" xfId="0" applyFont="1" applyFill="1" applyBorder="1" applyAlignment="1">
      <alignment horizontal="center"/>
    </xf>
    <xf numFmtId="0" fontId="2" fillId="13" borderId="40" xfId="0" applyFont="1" applyFill="1" applyBorder="1" applyAlignment="1">
      <alignment horizontal="center"/>
    </xf>
    <xf numFmtId="0" fontId="1" fillId="0" borderId="3" xfId="0" applyFont="1" applyBorder="1" applyAlignment="1">
      <alignment horizontal="center" vertical="top"/>
    </xf>
    <xf numFmtId="0" fontId="7" fillId="0" borderId="71" xfId="0" applyFont="1" applyBorder="1"/>
    <xf numFmtId="0" fontId="7" fillId="0" borderId="72" xfId="0" applyFont="1" applyBorder="1"/>
    <xf numFmtId="0" fontId="11" fillId="19" borderId="73" xfId="0" applyFont="1" applyFill="1" applyBorder="1" applyAlignment="1">
      <alignment horizontal="center"/>
    </xf>
    <xf numFmtId="0" fontId="7" fillId="0" borderId="74" xfId="0" applyFont="1" applyBorder="1"/>
    <xf numFmtId="0" fontId="7" fillId="0" borderId="75" xfId="0" applyFont="1" applyBorder="1"/>
    <xf numFmtId="0" fontId="4" fillId="20" borderId="59" xfId="0" applyFont="1" applyFill="1" applyBorder="1" applyAlignment="1">
      <alignment horizontal="center" vertical="center" wrapText="1"/>
    </xf>
    <xf numFmtId="0" fontId="4" fillId="20" borderId="59" xfId="0" applyFont="1" applyFill="1" applyBorder="1" applyAlignment="1">
      <alignment horizontal="center" wrapText="1"/>
    </xf>
    <xf numFmtId="0" fontId="21" fillId="20" borderId="59" xfId="0" applyFont="1" applyFill="1" applyBorder="1" applyAlignment="1">
      <alignment horizontal="center" vertical="center"/>
    </xf>
    <xf numFmtId="0" fontId="1" fillId="20" borderId="48" xfId="0" applyFont="1" applyFill="1" applyBorder="1" applyAlignment="1">
      <alignment horizontal="center"/>
    </xf>
    <xf numFmtId="0" fontId="9" fillId="20" borderId="45" xfId="0" applyFont="1" applyFill="1" applyBorder="1" applyAlignment="1">
      <alignment horizontal="left"/>
    </xf>
    <xf numFmtId="0" fontId="9" fillId="20" borderId="48" xfId="0" applyFont="1" applyFill="1" applyBorder="1" applyAlignment="1">
      <alignment horizontal="left"/>
    </xf>
    <xf numFmtId="0" fontId="1" fillId="20" borderId="48" xfId="0" applyFont="1" applyFill="1" applyBorder="1" applyAlignment="1">
      <alignment horizontal="left"/>
    </xf>
    <xf numFmtId="0" fontId="1" fillId="20" borderId="60" xfId="0" applyFont="1" applyFill="1" applyBorder="1" applyAlignment="1">
      <alignment horizontal="left"/>
    </xf>
    <xf numFmtId="0" fontId="24" fillId="20" borderId="58" xfId="0" applyFont="1" applyFill="1" applyBorder="1" applyAlignment="1">
      <alignment horizontal="center" vertical="center" wrapText="1"/>
    </xf>
    <xf numFmtId="0" fontId="7" fillId="0" borderId="78" xfId="0" applyFont="1" applyBorder="1"/>
    <xf numFmtId="0" fontId="11" fillId="19" borderId="79" xfId="0" applyFont="1" applyFill="1" applyBorder="1" applyAlignment="1">
      <alignment horizontal="center"/>
    </xf>
    <xf numFmtId="0" fontId="7" fillId="0" borderId="80" xfId="0" applyFont="1" applyBorder="1"/>
    <xf numFmtId="0" fontId="7" fillId="0" borderId="81" xfId="0" applyFont="1" applyBorder="1"/>
    <xf numFmtId="0" fontId="4" fillId="20" borderId="69" xfId="0" applyFont="1" applyFill="1" applyBorder="1" applyAlignment="1">
      <alignment horizontal="left"/>
    </xf>
    <xf numFmtId="0" fontId="4" fillId="20" borderId="84" xfId="0" applyFont="1" applyFill="1" applyBorder="1" applyAlignment="1">
      <alignment horizontal="center"/>
    </xf>
    <xf numFmtId="0" fontId="1" fillId="19" borderId="40" xfId="0" applyFont="1" applyFill="1" applyBorder="1" applyAlignment="1">
      <alignment horizontal="center"/>
    </xf>
    <xf numFmtId="0" fontId="11" fillId="20" borderId="48" xfId="0" applyFont="1" applyFill="1" applyBorder="1" applyAlignment="1">
      <alignment horizontal="center"/>
    </xf>
    <xf numFmtId="0" fontId="1" fillId="20" borderId="60" xfId="0" applyFont="1" applyFill="1" applyBorder="1" applyAlignment="1">
      <alignment horizontal="right"/>
    </xf>
    <xf numFmtId="0" fontId="1" fillId="20" borderId="84" xfId="0" applyFont="1" applyFill="1" applyBorder="1" applyAlignment="1">
      <alignment horizontal="center"/>
    </xf>
    <xf numFmtId="0" fontId="5" fillId="20" borderId="60" xfId="0" applyFont="1" applyFill="1" applyBorder="1" applyAlignment="1">
      <alignment horizontal="center"/>
    </xf>
    <xf numFmtId="0" fontId="27" fillId="20" borderId="60" xfId="0" applyFont="1" applyFill="1" applyBorder="1" applyAlignment="1">
      <alignment horizontal="center"/>
    </xf>
    <xf numFmtId="0" fontId="11" fillId="20" borderId="60" xfId="0" applyFont="1" applyFill="1" applyBorder="1" applyAlignment="1">
      <alignment horizontal="center"/>
    </xf>
    <xf numFmtId="0" fontId="11" fillId="20" borderId="95" xfId="0" applyFont="1" applyFill="1" applyBorder="1" applyAlignment="1">
      <alignment horizontal="center"/>
    </xf>
    <xf numFmtId="0" fontId="7" fillId="0" borderId="96" xfId="0" applyFont="1" applyBorder="1"/>
    <xf numFmtId="0" fontId="5" fillId="20" borderId="97" xfId="0" applyFont="1" applyFill="1" applyBorder="1" applyAlignment="1">
      <alignment horizontal="center" vertical="center"/>
    </xf>
    <xf numFmtId="0" fontId="7" fillId="0" borderId="98" xfId="0" applyFont="1" applyBorder="1"/>
    <xf numFmtId="0" fontId="26" fillId="20" borderId="59" xfId="0" applyFont="1" applyFill="1" applyBorder="1" applyAlignment="1">
      <alignment horizontal="center" vertical="center" wrapText="1"/>
    </xf>
    <xf numFmtId="0" fontId="0" fillId="0" borderId="99" xfId="0" pivotButton="1" applyFont="1" applyBorder="1" applyAlignment="1"/>
    <xf numFmtId="0" fontId="0" fillId="0" borderId="100" xfId="0" applyFont="1" applyBorder="1" applyAlignment="1"/>
    <xf numFmtId="0" fontId="0" fillId="0" borderId="101" xfId="0" applyFont="1" applyBorder="1" applyAlignment="1"/>
    <xf numFmtId="0" fontId="0" fillId="0" borderId="99" xfId="0" applyFont="1" applyBorder="1" applyAlignment="1"/>
    <xf numFmtId="0" fontId="0" fillId="0" borderId="102" xfId="0" applyFont="1" applyBorder="1" applyAlignment="1"/>
    <xf numFmtId="0" fontId="0" fillId="0" borderId="103" xfId="0" applyFont="1" applyBorder="1" applyAlignment="1"/>
    <xf numFmtId="0" fontId="0" fillId="0" borderId="99" xfId="0" applyNumberFormat="1" applyFont="1" applyBorder="1" applyAlignment="1"/>
    <xf numFmtId="0" fontId="0" fillId="0" borderId="102" xfId="0" applyNumberFormat="1" applyFont="1" applyBorder="1" applyAlignment="1"/>
    <xf numFmtId="0" fontId="0" fillId="0" borderId="103" xfId="0" applyNumberFormat="1" applyFont="1" applyBorder="1" applyAlignment="1"/>
    <xf numFmtId="0" fontId="0" fillId="0" borderId="104" xfId="0" applyFont="1" applyBorder="1" applyAlignment="1"/>
    <xf numFmtId="0" fontId="0" fillId="0" borderId="105" xfId="0" applyFont="1" applyBorder="1" applyAlignment="1"/>
    <xf numFmtId="0" fontId="0" fillId="0" borderId="105" xfId="0" applyNumberFormat="1" applyFont="1" applyBorder="1" applyAlignment="1"/>
    <xf numFmtId="0" fontId="0" fillId="0" borderId="87" xfId="0" applyNumberFormat="1" applyFont="1" applyBorder="1" applyAlignment="1"/>
    <xf numFmtId="0" fontId="0" fillId="0" borderId="106" xfId="0" applyNumberFormat="1" applyFont="1" applyBorder="1" applyAlignment="1"/>
    <xf numFmtId="0" fontId="0" fillId="0" borderId="107" xfId="0" applyFont="1" applyBorder="1" applyAlignment="1"/>
    <xf numFmtId="0" fontId="0" fillId="0" borderId="108" xfId="0" applyFont="1" applyBorder="1" applyAlignment="1"/>
    <xf numFmtId="0" fontId="0" fillId="0" borderId="107" xfId="0" applyNumberFormat="1" applyFont="1" applyBorder="1" applyAlignment="1"/>
    <xf numFmtId="0" fontId="0" fillId="0" borderId="109" xfId="0" applyNumberFormat="1" applyFont="1" applyBorder="1" applyAlignment="1"/>
    <xf numFmtId="0" fontId="0" fillId="0" borderId="27" xfId="0" applyNumberFormat="1" applyFont="1" applyBorder="1" applyAlignment="1"/>
    <xf numFmtId="0" fontId="0" fillId="0" borderId="27" xfId="0" pivotButton="1" applyFont="1" applyBorder="1" applyAlignment="1"/>
    <xf numFmtId="0" fontId="0" fillId="0" borderId="27" xfId="0" applyFont="1" applyBorder="1" applyAlignment="1"/>
  </cellXfs>
  <cellStyles count="1">
    <cellStyle name="Обычный" xfId="0" builtinId="0"/>
  </cellStyles>
  <dxfs count="5">
    <dxf>
      <fill>
        <patternFill patternType="solid">
          <fgColor rgb="FFFABF8F"/>
          <bgColor rgb="FFFABF8F"/>
        </patternFill>
      </fill>
    </dxf>
    <dxf>
      <fill>
        <patternFill patternType="solid">
          <fgColor rgb="FFC2D69B"/>
          <bgColor rgb="FFC2D69B"/>
        </patternFill>
      </fill>
    </dxf>
    <dxf>
      <fill>
        <patternFill patternType="solid">
          <fgColor rgb="FFEBE58C"/>
          <bgColor rgb="FFEBE58C"/>
        </patternFill>
      </fill>
    </dxf>
    <dxf>
      <fill>
        <patternFill patternType="solid">
          <fgColor rgb="FFFABF8F"/>
          <bgColor rgb="FFFABF8F"/>
        </patternFill>
      </fill>
    </dxf>
    <dxf>
      <fill>
        <patternFill patternType="solid">
          <fgColor rgb="FFC2D69B"/>
          <bgColor rgb="FFC2D69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title>
      <c:tx>
        <c:rich>
          <a:bodyPr/>
          <a:lstStyle/>
          <a:p>
            <a:pPr lvl="0">
              <a:defRPr sz="1400" b="0" i="0">
                <a:solidFill>
                  <a:srgbClr val="757575"/>
                </a:solidFill>
                <a:latin typeface="+mn-lt"/>
              </a:defRPr>
            </a:pPr>
            <a:r>
              <a:rPr sz="1400" b="0" i="0">
                <a:solidFill>
                  <a:srgbClr val="757575"/>
                </a:solidFill>
                <a:latin typeface="+mn-lt"/>
              </a:rPr>
              <a:t>Canonical ratio by language</a:t>
            </a:r>
          </a:p>
        </c:rich>
      </c:tx>
      <c:overlay val="0"/>
    </c:title>
    <c:autoTitleDeleted val="0"/>
    <c:plotArea>
      <c:layout/>
      <c:scatterChart>
        <c:scatterStyle val="lineMarker"/>
        <c:varyColors val="0"/>
        <c:ser>
          <c:idx val="0"/>
          <c:order val="0"/>
          <c:tx>
            <c:v>All &lt;50mo ; R2 = 0,3974</c:v>
          </c:tx>
          <c:spPr>
            <a:ln>
              <a:noFill/>
            </a:ln>
          </c:spPr>
          <c:marker>
            <c:symbol val="circle"/>
            <c:size val="7"/>
            <c:spPr>
              <a:solidFill>
                <a:schemeClr val="accent1"/>
              </a:solidFill>
              <a:ln cmpd="sng">
                <a:solidFill>
                  <a:schemeClr val="accent1"/>
                </a:solidFill>
              </a:ln>
            </c:spPr>
          </c:marker>
          <c:trendline>
            <c:name>Linear (All &lt;50mo ; R2 = 0,3974)</c:name>
            <c:spPr>
              <a:ln w="19050">
                <a:solidFill>
                  <a:srgbClr val="000000">
                    <a:alpha val="0"/>
                  </a:srgbClr>
                </a:solidFill>
              </a:ln>
            </c:spPr>
            <c:trendlineType val="linear"/>
            <c:dispRSqr val="0"/>
            <c:dispEq val="0"/>
          </c:trendline>
          <c:xVal>
            <c:numRef>
              <c:f>(Trendlines!$B$9,Trendlines!$B$11)</c:f>
              <c:numCache>
                <c:formatCode>General</c:formatCode>
                <c:ptCount val="2"/>
                <c:pt idx="0">
                  <c:v>1</c:v>
                </c:pt>
                <c:pt idx="1">
                  <c:v>48</c:v>
                </c:pt>
              </c:numCache>
            </c:numRef>
          </c:xVal>
          <c:yVal>
            <c:numRef>
              <c:f>(Trendlines!$B$10,Trendlines!$B$12)</c:f>
              <c:numCache>
                <c:formatCode>General</c:formatCode>
                <c:ptCount val="2"/>
                <c:pt idx="0">
                  <c:v>0.21439999999999998</c:v>
                </c:pt>
                <c:pt idx="1">
                  <c:v>0.7407999999999999</c:v>
                </c:pt>
              </c:numCache>
            </c:numRef>
          </c:yVal>
          <c:smooth val="1"/>
          <c:extLst>
            <c:ext xmlns:c16="http://schemas.microsoft.com/office/drawing/2014/chart" uri="{C3380CC4-5D6E-409C-BE32-E72D297353CC}">
              <c16:uniqueId val="{00000001-0226-4B37-95A4-1CA0EE313940}"/>
            </c:ext>
          </c:extLst>
        </c:ser>
        <c:dLbls>
          <c:showLegendKey val="0"/>
          <c:showVal val="0"/>
          <c:showCatName val="0"/>
          <c:showSerName val="0"/>
          <c:showPercent val="0"/>
          <c:showBubbleSize val="0"/>
        </c:dLbls>
        <c:axId val="807195742"/>
        <c:axId val="2088699146"/>
      </c:scatterChart>
      <c:valAx>
        <c:axId val="807195742"/>
        <c:scaling>
          <c:orientation val="minMax"/>
        </c:scaling>
        <c:delete val="0"/>
        <c:axPos val="b"/>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Age in months</a:t>
                </a:r>
              </a:p>
            </c:rich>
          </c:tx>
          <c:layout>
            <c:manualLayout>
              <c:xMode val="edge"/>
              <c:yMode val="edge"/>
              <c:x val="0.85282479940862577"/>
              <c:y val="0.91426980647636757"/>
            </c:manualLayout>
          </c:layout>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ru-RU"/>
          </a:p>
        </c:txPr>
        <c:crossAx val="2088699146"/>
        <c:crosses val="autoZero"/>
        <c:crossBetween val="midCat"/>
      </c:valAx>
      <c:valAx>
        <c:axId val="2088699146"/>
        <c:scaling>
          <c:orientation val="minMax"/>
        </c:scaling>
        <c:delete val="0"/>
        <c:axPos val="l"/>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CR</a:t>
                </a:r>
              </a:p>
            </c:rich>
          </c:tx>
          <c:layout>
            <c:manualLayout>
              <c:xMode val="edge"/>
              <c:yMode val="edge"/>
              <c:x val="1.3708566666810588E-2"/>
              <c:y val="9.4038470170296401E-2"/>
            </c:manualLayout>
          </c:layout>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ru-RU"/>
          </a:p>
        </c:txPr>
        <c:crossAx val="807195742"/>
        <c:crosses val="autoZero"/>
        <c:crossBetween val="midCat"/>
      </c:valAx>
    </c:plotArea>
    <c:legend>
      <c:legendPos val="b"/>
      <c:overlay val="0"/>
      <c:txPr>
        <a:bodyPr/>
        <a:lstStyle/>
        <a:p>
          <a:pPr lvl="0">
            <a:defRPr sz="900" b="0" i="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title>
      <c:tx>
        <c:rich>
          <a:bodyPr/>
          <a:lstStyle/>
          <a:p>
            <a:pPr lvl="0">
              <a:defRPr sz="1400" b="0" i="0">
                <a:solidFill>
                  <a:srgbClr val="757575"/>
                </a:solidFill>
                <a:latin typeface="+mn-lt"/>
              </a:defRPr>
            </a:pPr>
            <a:r>
              <a:rPr sz="1400" b="0" i="0">
                <a:solidFill>
                  <a:srgbClr val="757575"/>
                </a:solidFill>
                <a:latin typeface="+mn-lt"/>
              </a:rPr>
              <a:t>CR evolution in babies speaking languages with low vs. high complexity syllables</a:t>
            </a:r>
          </a:p>
        </c:rich>
      </c:tx>
      <c:overlay val="0"/>
    </c:title>
    <c:autoTitleDeleted val="0"/>
    <c:plotArea>
      <c:layout/>
      <c:scatterChart>
        <c:scatterStyle val="lineMarker"/>
        <c:varyColors val="0"/>
        <c:ser>
          <c:idx val="0"/>
          <c:order val="0"/>
          <c:tx>
            <c:v>low</c:v>
          </c:tx>
          <c:spPr>
            <a:ln>
              <a:noFill/>
            </a:ln>
          </c:spPr>
          <c:marker>
            <c:symbol val="circle"/>
            <c:size val="7"/>
            <c:spPr>
              <a:solidFill>
                <a:schemeClr val="accent1"/>
              </a:solidFill>
              <a:ln cmpd="sng">
                <a:solidFill>
                  <a:schemeClr val="accent1"/>
                </a:solidFill>
              </a:ln>
            </c:spPr>
          </c:marker>
          <c:dPt>
            <c:idx val="21"/>
            <c:marker>
              <c:symbol val="none"/>
            </c:marker>
            <c:bubble3D val="0"/>
            <c:extLst>
              <c:ext xmlns:c16="http://schemas.microsoft.com/office/drawing/2014/chart" uri="{C3380CC4-5D6E-409C-BE32-E72D297353CC}">
                <c16:uniqueId val="{00000000-EFF0-436F-8268-DB0569388B52}"/>
              </c:ext>
            </c:extLst>
          </c:dPt>
          <c:xVal>
            <c:numRef>
              <c:f>'ANCOVA Sylcomp'!$E$3:$E$105</c:f>
              <c:numCache>
                <c:formatCode>General</c:formatCode>
                <c:ptCount val="103"/>
                <c:pt idx="0">
                  <c:v>7</c:v>
                </c:pt>
                <c:pt idx="1">
                  <c:v>7</c:v>
                </c:pt>
                <c:pt idx="2">
                  <c:v>8</c:v>
                </c:pt>
                <c:pt idx="3">
                  <c:v>9</c:v>
                </c:pt>
                <c:pt idx="4">
                  <c:v>10</c:v>
                </c:pt>
                <c:pt idx="5">
                  <c:v>12</c:v>
                </c:pt>
                <c:pt idx="6">
                  <c:v>13</c:v>
                </c:pt>
                <c:pt idx="7">
                  <c:v>14</c:v>
                </c:pt>
                <c:pt idx="8">
                  <c:v>15</c:v>
                </c:pt>
                <c:pt idx="9">
                  <c:v>17</c:v>
                </c:pt>
                <c:pt idx="10">
                  <c:v>3</c:v>
                </c:pt>
                <c:pt idx="11">
                  <c:v>3</c:v>
                </c:pt>
                <c:pt idx="12">
                  <c:v>3</c:v>
                </c:pt>
                <c:pt idx="13">
                  <c:v>11.145083341552422</c:v>
                </c:pt>
                <c:pt idx="14">
                  <c:v>11.440970509912219</c:v>
                </c:pt>
                <c:pt idx="15">
                  <c:v>11.572475918072129</c:v>
                </c:pt>
                <c:pt idx="16">
                  <c:v>11.703981326232041</c:v>
                </c:pt>
                <c:pt idx="17">
                  <c:v>11.703981326232041</c:v>
                </c:pt>
                <c:pt idx="18">
                  <c:v>36</c:v>
                </c:pt>
                <c:pt idx="19">
                  <c:v>12</c:v>
                </c:pt>
                <c:pt idx="20">
                  <c:v>24</c:v>
                </c:pt>
                <c:pt idx="21">
                  <c:v>2</c:v>
                </c:pt>
                <c:pt idx="22">
                  <c:v>2</c:v>
                </c:pt>
                <c:pt idx="23">
                  <c:v>4</c:v>
                </c:pt>
                <c:pt idx="24">
                  <c:v>6</c:v>
                </c:pt>
                <c:pt idx="25">
                  <c:v>7</c:v>
                </c:pt>
                <c:pt idx="26">
                  <c:v>11</c:v>
                </c:pt>
                <c:pt idx="27">
                  <c:v>14</c:v>
                </c:pt>
                <c:pt idx="28">
                  <c:v>22</c:v>
                </c:pt>
                <c:pt idx="29">
                  <c:v>27</c:v>
                </c:pt>
                <c:pt idx="30">
                  <c:v>32</c:v>
                </c:pt>
                <c:pt idx="31">
                  <c:v>36</c:v>
                </c:pt>
                <c:pt idx="32">
                  <c:v>24</c:v>
                </c:pt>
                <c:pt idx="33">
                  <c:v>48</c:v>
                </c:pt>
                <c:pt idx="34">
                  <c:v>17</c:v>
                </c:pt>
                <c:pt idx="35">
                  <c:v>36</c:v>
                </c:pt>
                <c:pt idx="36">
                  <c:v>24</c:v>
                </c:pt>
                <c:pt idx="37">
                  <c:v>12</c:v>
                </c:pt>
                <c:pt idx="38">
                  <c:v>24</c:v>
                </c:pt>
                <c:pt idx="39">
                  <c:v>12</c:v>
                </c:pt>
                <c:pt idx="40">
                  <c:v>22</c:v>
                </c:pt>
                <c:pt idx="41">
                  <c:v>23</c:v>
                </c:pt>
                <c:pt idx="42">
                  <c:v>25</c:v>
                </c:pt>
                <c:pt idx="43">
                  <c:v>18</c:v>
                </c:pt>
                <c:pt idx="44">
                  <c:v>21</c:v>
                </c:pt>
                <c:pt idx="45">
                  <c:v>24</c:v>
                </c:pt>
                <c:pt idx="46">
                  <c:v>24</c:v>
                </c:pt>
                <c:pt idx="47">
                  <c:v>36</c:v>
                </c:pt>
                <c:pt idx="48">
                  <c:v>18</c:v>
                </c:pt>
                <c:pt idx="49">
                  <c:v>18</c:v>
                </c:pt>
                <c:pt idx="50">
                  <c:v>24</c:v>
                </c:pt>
                <c:pt idx="51">
                  <c:v>26</c:v>
                </c:pt>
                <c:pt idx="52">
                  <c:v>16</c:v>
                </c:pt>
                <c:pt idx="53">
                  <c:v>8</c:v>
                </c:pt>
                <c:pt idx="54">
                  <c:v>1</c:v>
                </c:pt>
                <c:pt idx="55">
                  <c:v>4</c:v>
                </c:pt>
                <c:pt idx="56">
                  <c:v>4</c:v>
                </c:pt>
                <c:pt idx="57">
                  <c:v>7.9</c:v>
                </c:pt>
                <c:pt idx="58">
                  <c:v>8</c:v>
                </c:pt>
                <c:pt idx="59">
                  <c:v>9</c:v>
                </c:pt>
                <c:pt idx="60">
                  <c:v>9</c:v>
                </c:pt>
                <c:pt idx="61">
                  <c:v>9.1999999999999993</c:v>
                </c:pt>
                <c:pt idx="62">
                  <c:v>12.6</c:v>
                </c:pt>
                <c:pt idx="63">
                  <c:v>13</c:v>
                </c:pt>
                <c:pt idx="64">
                  <c:v>13.1</c:v>
                </c:pt>
                <c:pt idx="65">
                  <c:v>13.7</c:v>
                </c:pt>
                <c:pt idx="66">
                  <c:v>14.5</c:v>
                </c:pt>
                <c:pt idx="67">
                  <c:v>15.1</c:v>
                </c:pt>
                <c:pt idx="68">
                  <c:v>15.5</c:v>
                </c:pt>
                <c:pt idx="69">
                  <c:v>16.2</c:v>
                </c:pt>
                <c:pt idx="70">
                  <c:v>16.600000000000001</c:v>
                </c:pt>
                <c:pt idx="71">
                  <c:v>17</c:v>
                </c:pt>
                <c:pt idx="72">
                  <c:v>20</c:v>
                </c:pt>
                <c:pt idx="73">
                  <c:v>20.2</c:v>
                </c:pt>
                <c:pt idx="74">
                  <c:v>23.5</c:v>
                </c:pt>
                <c:pt idx="75">
                  <c:v>26</c:v>
                </c:pt>
                <c:pt idx="76">
                  <c:v>26.1</c:v>
                </c:pt>
                <c:pt idx="77">
                  <c:v>26.3</c:v>
                </c:pt>
                <c:pt idx="78">
                  <c:v>27.6</c:v>
                </c:pt>
                <c:pt idx="79">
                  <c:v>29.1</c:v>
                </c:pt>
                <c:pt idx="80">
                  <c:v>32.5</c:v>
                </c:pt>
                <c:pt idx="81">
                  <c:v>34.9</c:v>
                </c:pt>
                <c:pt idx="82">
                  <c:v>36</c:v>
                </c:pt>
                <c:pt idx="83">
                  <c:v>7</c:v>
                </c:pt>
                <c:pt idx="84">
                  <c:v>8</c:v>
                </c:pt>
                <c:pt idx="85">
                  <c:v>15</c:v>
                </c:pt>
                <c:pt idx="86">
                  <c:v>15</c:v>
                </c:pt>
                <c:pt idx="87">
                  <c:v>15</c:v>
                </c:pt>
                <c:pt idx="88">
                  <c:v>16</c:v>
                </c:pt>
                <c:pt idx="89">
                  <c:v>16</c:v>
                </c:pt>
                <c:pt idx="90">
                  <c:v>17</c:v>
                </c:pt>
                <c:pt idx="91">
                  <c:v>18</c:v>
                </c:pt>
                <c:pt idx="92">
                  <c:v>19</c:v>
                </c:pt>
                <c:pt idx="93">
                  <c:v>23</c:v>
                </c:pt>
                <c:pt idx="94">
                  <c:v>24</c:v>
                </c:pt>
                <c:pt idx="95">
                  <c:v>24</c:v>
                </c:pt>
                <c:pt idx="96">
                  <c:v>30</c:v>
                </c:pt>
                <c:pt idx="97">
                  <c:v>32</c:v>
                </c:pt>
                <c:pt idx="98">
                  <c:v>32</c:v>
                </c:pt>
                <c:pt idx="99">
                  <c:v>32</c:v>
                </c:pt>
                <c:pt idx="100">
                  <c:v>20</c:v>
                </c:pt>
                <c:pt idx="101">
                  <c:v>48</c:v>
                </c:pt>
                <c:pt idx="102">
                  <c:v>35</c:v>
                </c:pt>
              </c:numCache>
            </c:numRef>
          </c:xVal>
          <c:yVal>
            <c:numRef>
              <c:f>'ANCOVA Sylcomp'!$F$3:$F$105</c:f>
              <c:numCache>
                <c:formatCode>General</c:formatCode>
                <c:ptCount val="103"/>
                <c:pt idx="0">
                  <c:v>0.3258426966292135</c:v>
                </c:pt>
                <c:pt idx="1">
                  <c:v>0.125</c:v>
                </c:pt>
                <c:pt idx="2">
                  <c:v>0.25316455696202528</c:v>
                </c:pt>
                <c:pt idx="3">
                  <c:v>0.36206896551724138</c:v>
                </c:pt>
                <c:pt idx="4">
                  <c:v>0.23529411764705879</c:v>
                </c:pt>
                <c:pt idx="5">
                  <c:v>0.33333333333333331</c:v>
                </c:pt>
                <c:pt idx="6">
                  <c:v>0.40952380952380951</c:v>
                </c:pt>
                <c:pt idx="7">
                  <c:v>0.43103448275862072</c:v>
                </c:pt>
                <c:pt idx="8">
                  <c:v>0.2105263157894737</c:v>
                </c:pt>
                <c:pt idx="9">
                  <c:v>0.26724137931034481</c:v>
                </c:pt>
                <c:pt idx="10">
                  <c:v>0.66153846153846152</c:v>
                </c:pt>
                <c:pt idx="11">
                  <c:v>0.5</c:v>
                </c:pt>
                <c:pt idx="12">
                  <c:v>0.63157894736842102</c:v>
                </c:pt>
                <c:pt idx="13">
                  <c:v>0</c:v>
                </c:pt>
                <c:pt idx="14">
                  <c:v>0.38297872340425532</c:v>
                </c:pt>
                <c:pt idx="15">
                  <c:v>0.375</c:v>
                </c:pt>
                <c:pt idx="16">
                  <c:v>0.30303030303030304</c:v>
                </c:pt>
                <c:pt idx="17">
                  <c:v>0.10606060606060606</c:v>
                </c:pt>
                <c:pt idx="18">
                  <c:v>0.80246913580246915</c:v>
                </c:pt>
                <c:pt idx="19">
                  <c:v>0.41666666666666669</c:v>
                </c:pt>
                <c:pt idx="20">
                  <c:v>0.765625</c:v>
                </c:pt>
                <c:pt idx="21">
                  <c:v>0.32</c:v>
                </c:pt>
                <c:pt idx="22">
                  <c:v>3.8461538461538457E-2</c:v>
                </c:pt>
                <c:pt idx="23">
                  <c:v>0.15584415584415581</c:v>
                </c:pt>
                <c:pt idx="24">
                  <c:v>8.1081081081081086E-2</c:v>
                </c:pt>
                <c:pt idx="25">
                  <c:v>5.3191489361702128E-2</c:v>
                </c:pt>
                <c:pt idx="26">
                  <c:v>0.41880341880341881</c:v>
                </c:pt>
                <c:pt idx="27">
                  <c:v>0.29166666666666669</c:v>
                </c:pt>
                <c:pt idx="28">
                  <c:v>0.36082474226804118</c:v>
                </c:pt>
                <c:pt idx="29">
                  <c:v>0.48888888888888887</c:v>
                </c:pt>
                <c:pt idx="30">
                  <c:v>0.49557522123893799</c:v>
                </c:pt>
                <c:pt idx="31">
                  <c:v>0.71176470588235297</c:v>
                </c:pt>
                <c:pt idx="32">
                  <c:v>0.48717948717948717</c:v>
                </c:pt>
                <c:pt idx="33">
                  <c:v>0.51219512195121952</c:v>
                </c:pt>
                <c:pt idx="34">
                  <c:v>0.36842105263157893</c:v>
                </c:pt>
                <c:pt idx="35">
                  <c:v>0.75384615384615383</c:v>
                </c:pt>
                <c:pt idx="36">
                  <c:v>0.48192771084337349</c:v>
                </c:pt>
                <c:pt idx="37">
                  <c:v>0.34482758600000002</c:v>
                </c:pt>
                <c:pt idx="38">
                  <c:v>0.85333333333333339</c:v>
                </c:pt>
                <c:pt idx="39">
                  <c:v>6.3492063492063489E-2</c:v>
                </c:pt>
                <c:pt idx="40">
                  <c:v>0.41025641025641019</c:v>
                </c:pt>
                <c:pt idx="41">
                  <c:v>0.58666666666666667</c:v>
                </c:pt>
                <c:pt idx="42">
                  <c:v>0.484375</c:v>
                </c:pt>
                <c:pt idx="43" formatCode="0.000000">
                  <c:v>0.47283813747228387</c:v>
                </c:pt>
                <c:pt idx="44">
                  <c:v>0.34146341463414637</c:v>
                </c:pt>
                <c:pt idx="45">
                  <c:v>0.57446799999999998</c:v>
                </c:pt>
                <c:pt idx="46">
                  <c:v>0.59868421052631582</c:v>
                </c:pt>
                <c:pt idx="47">
                  <c:v>0.78749999999999998</c:v>
                </c:pt>
                <c:pt idx="48">
                  <c:v>0.46153846153846156</c:v>
                </c:pt>
                <c:pt idx="49">
                  <c:v>0.45714285714285713</c:v>
                </c:pt>
                <c:pt idx="50">
                  <c:v>0.40939597300000002</c:v>
                </c:pt>
                <c:pt idx="51">
                  <c:v>0.62406015037593987</c:v>
                </c:pt>
                <c:pt idx="52">
                  <c:v>0.32857142857142857</c:v>
                </c:pt>
                <c:pt idx="53">
                  <c:v>0.4</c:v>
                </c:pt>
                <c:pt idx="54">
                  <c:v>5.8823529411764712E-2</c:v>
                </c:pt>
                <c:pt idx="55">
                  <c:v>0.1</c:v>
                </c:pt>
                <c:pt idx="56">
                  <c:v>0.19480519480519479</c:v>
                </c:pt>
                <c:pt idx="57">
                  <c:v>0.31818181818181818</c:v>
                </c:pt>
                <c:pt idx="58">
                  <c:v>0.22368421052631579</c:v>
                </c:pt>
                <c:pt idx="59">
                  <c:v>6.8627450980392163E-2</c:v>
                </c:pt>
                <c:pt idx="60">
                  <c:v>0.5494505494505495</c:v>
                </c:pt>
                <c:pt idx="61">
                  <c:v>0.37804878048780488</c:v>
                </c:pt>
                <c:pt idx="62">
                  <c:v>0.35</c:v>
                </c:pt>
                <c:pt idx="63">
                  <c:v>0.20224719101123589</c:v>
                </c:pt>
                <c:pt idx="64">
                  <c:v>0.45070422535211269</c:v>
                </c:pt>
                <c:pt idx="65">
                  <c:v>0.47457627118644069</c:v>
                </c:pt>
                <c:pt idx="66">
                  <c:v>0.35185185185185192</c:v>
                </c:pt>
                <c:pt idx="67">
                  <c:v>0.44871794871794868</c:v>
                </c:pt>
                <c:pt idx="68">
                  <c:v>0.67272727272727273</c:v>
                </c:pt>
                <c:pt idx="69">
                  <c:v>0.51351351351351349</c:v>
                </c:pt>
                <c:pt idx="70">
                  <c:v>0.41666666666666669</c:v>
                </c:pt>
                <c:pt idx="71">
                  <c:v>0.36936936936936943</c:v>
                </c:pt>
                <c:pt idx="72">
                  <c:v>0.39534883720930231</c:v>
                </c:pt>
                <c:pt idx="73">
                  <c:v>0.51111111111111107</c:v>
                </c:pt>
                <c:pt idx="74">
                  <c:v>0.54347826086956519</c:v>
                </c:pt>
                <c:pt idx="75">
                  <c:v>0.61627906976744184</c:v>
                </c:pt>
                <c:pt idx="76">
                  <c:v>0.73015873015873012</c:v>
                </c:pt>
                <c:pt idx="77">
                  <c:v>0.72</c:v>
                </c:pt>
                <c:pt idx="78">
                  <c:v>0.55384615384615388</c:v>
                </c:pt>
                <c:pt idx="79">
                  <c:v>0.62608695652173918</c:v>
                </c:pt>
                <c:pt idx="80">
                  <c:v>0.63247863247863245</c:v>
                </c:pt>
                <c:pt idx="81">
                  <c:v>0.51249999999999996</c:v>
                </c:pt>
                <c:pt idx="82">
                  <c:v>0.57777777777777772</c:v>
                </c:pt>
                <c:pt idx="83">
                  <c:v>0.28169014084507038</c:v>
                </c:pt>
                <c:pt idx="84">
                  <c:v>0.2429906542056075</c:v>
                </c:pt>
                <c:pt idx="85">
                  <c:v>0.21875</c:v>
                </c:pt>
                <c:pt idx="86">
                  <c:v>0.35789473684210532</c:v>
                </c:pt>
                <c:pt idx="87">
                  <c:v>0.2868217054263566</c:v>
                </c:pt>
                <c:pt idx="88">
                  <c:v>0.37096774193548387</c:v>
                </c:pt>
                <c:pt idx="89">
                  <c:v>0.45238095238095238</c:v>
                </c:pt>
                <c:pt idx="90">
                  <c:v>0.5</c:v>
                </c:pt>
                <c:pt idx="91">
                  <c:v>0.2808988764044944</c:v>
                </c:pt>
                <c:pt idx="92">
                  <c:v>0.25210084033613439</c:v>
                </c:pt>
                <c:pt idx="93">
                  <c:v>0.40145985401459849</c:v>
                </c:pt>
                <c:pt idx="94">
                  <c:v>0.35483870967741937</c:v>
                </c:pt>
                <c:pt idx="95">
                  <c:v>0.5161290322580645</c:v>
                </c:pt>
                <c:pt idx="96">
                  <c:v>0.34375</c:v>
                </c:pt>
                <c:pt idx="97">
                  <c:v>0.46464646464646459</c:v>
                </c:pt>
                <c:pt idx="98">
                  <c:v>0.22826086956521741</c:v>
                </c:pt>
                <c:pt idx="99">
                  <c:v>0.46808499999999997</c:v>
                </c:pt>
                <c:pt idx="100">
                  <c:v>0.227273</c:v>
                </c:pt>
                <c:pt idx="101">
                  <c:v>0.65168499999999996</c:v>
                </c:pt>
                <c:pt idx="102">
                  <c:v>0.69135800000000003</c:v>
                </c:pt>
              </c:numCache>
            </c:numRef>
          </c:yVal>
          <c:smooth val="1"/>
          <c:extLst>
            <c:ext xmlns:c16="http://schemas.microsoft.com/office/drawing/2014/chart" uri="{C3380CC4-5D6E-409C-BE32-E72D297353CC}">
              <c16:uniqueId val="{00000001-EFF0-436F-8268-DB0569388B52}"/>
            </c:ext>
          </c:extLst>
        </c:ser>
        <c:dLbls>
          <c:showLegendKey val="0"/>
          <c:showVal val="0"/>
          <c:showCatName val="0"/>
          <c:showSerName val="0"/>
          <c:showPercent val="0"/>
          <c:showBubbleSize val="0"/>
        </c:dLbls>
        <c:axId val="1609487539"/>
        <c:axId val="1435422675"/>
      </c:scatterChart>
      <c:valAx>
        <c:axId val="1609487539"/>
        <c:scaling>
          <c:orientation val="minMax"/>
        </c:scaling>
        <c:delete val="0"/>
        <c:axPos val="b"/>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Age in months</a:t>
                </a: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ru-RU"/>
          </a:p>
        </c:txPr>
        <c:crossAx val="1435422675"/>
        <c:crosses val="autoZero"/>
        <c:crossBetween val="midCat"/>
      </c:valAx>
      <c:valAx>
        <c:axId val="1435422675"/>
        <c:scaling>
          <c:orientation val="minMax"/>
        </c:scaling>
        <c:delete val="0"/>
        <c:axPos val="l"/>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CR</a:t>
                </a:r>
              </a:p>
            </c:rich>
          </c:tx>
          <c:layout>
            <c:manualLayout>
              <c:xMode val="edge"/>
              <c:yMode val="edge"/>
              <c:x val="1.5486725663716814E-2"/>
              <c:y val="0.11239835477070335"/>
            </c:manualLayout>
          </c:layout>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ru-RU"/>
          </a:p>
        </c:txPr>
        <c:crossAx val="1609487539"/>
        <c:crosses val="autoZero"/>
        <c:crossBetween val="midCat"/>
      </c:valAx>
    </c:plotArea>
    <c:legend>
      <c:legendPos val="r"/>
      <c:layout>
        <c:manualLayout>
          <c:xMode val="edge"/>
          <c:yMode val="edge"/>
          <c:x val="0.20898097958066653"/>
          <c:y val="0.15677534438528923"/>
        </c:manualLayout>
      </c:layout>
      <c:overlay val="0"/>
      <c:txPr>
        <a:bodyPr/>
        <a:lstStyle/>
        <a:p>
          <a:pPr lvl="0">
            <a:defRPr sz="900" b="0" i="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title>
      <c:tx>
        <c:rich>
          <a:bodyPr/>
          <a:lstStyle/>
          <a:p>
            <a:pPr lvl="0">
              <a:defRPr sz="1400" b="0" i="0">
                <a:solidFill>
                  <a:srgbClr val="757575"/>
                </a:solidFill>
                <a:latin typeface="+mn-lt"/>
              </a:defRPr>
            </a:pPr>
            <a:r>
              <a:rPr sz="1400" b="0" i="0">
                <a:solidFill>
                  <a:srgbClr val="757575"/>
                </a:solidFill>
                <a:latin typeface="+mn-lt"/>
              </a:rPr>
              <a:t>Residuals</a:t>
            </a:r>
          </a:p>
        </c:rich>
      </c:tx>
      <c:overlay val="0"/>
    </c:title>
    <c:autoTitleDeleted val="0"/>
    <c:plotArea>
      <c:layout/>
      <c:scatterChart>
        <c:scatterStyle val="lineMarker"/>
        <c:varyColors val="0"/>
        <c:ser>
          <c:idx val="0"/>
          <c:order val="0"/>
          <c:tx>
            <c:v>low</c:v>
          </c:tx>
          <c:spPr>
            <a:ln>
              <a:noFill/>
            </a:ln>
          </c:spPr>
          <c:marker>
            <c:symbol val="circle"/>
            <c:size val="7"/>
            <c:spPr>
              <a:solidFill>
                <a:schemeClr val="accent1"/>
              </a:solidFill>
              <a:ln cmpd="sng">
                <a:solidFill>
                  <a:schemeClr val="accent1"/>
                </a:solidFill>
              </a:ln>
            </c:spPr>
          </c:marker>
          <c:xVal>
            <c:numRef>
              <c:f>'ANCOVA Sylcomp'!$E$3:$E$73</c:f>
              <c:numCache>
                <c:formatCode>General</c:formatCode>
                <c:ptCount val="71"/>
                <c:pt idx="0">
                  <c:v>7</c:v>
                </c:pt>
                <c:pt idx="1">
                  <c:v>7</c:v>
                </c:pt>
                <c:pt idx="2">
                  <c:v>8</c:v>
                </c:pt>
                <c:pt idx="3">
                  <c:v>9</c:v>
                </c:pt>
                <c:pt idx="4">
                  <c:v>10</c:v>
                </c:pt>
                <c:pt idx="5">
                  <c:v>12</c:v>
                </c:pt>
                <c:pt idx="6">
                  <c:v>13</c:v>
                </c:pt>
                <c:pt idx="7">
                  <c:v>14</c:v>
                </c:pt>
                <c:pt idx="8">
                  <c:v>15</c:v>
                </c:pt>
                <c:pt idx="9">
                  <c:v>17</c:v>
                </c:pt>
                <c:pt idx="10">
                  <c:v>3</c:v>
                </c:pt>
                <c:pt idx="11">
                  <c:v>3</c:v>
                </c:pt>
                <c:pt idx="12">
                  <c:v>3</c:v>
                </c:pt>
                <c:pt idx="13">
                  <c:v>11.145083341552422</c:v>
                </c:pt>
                <c:pt idx="14">
                  <c:v>11.440970509912219</c:v>
                </c:pt>
                <c:pt idx="15">
                  <c:v>11.572475918072129</c:v>
                </c:pt>
                <c:pt idx="16">
                  <c:v>11.703981326232041</c:v>
                </c:pt>
                <c:pt idx="17">
                  <c:v>11.703981326232041</c:v>
                </c:pt>
                <c:pt idx="18">
                  <c:v>36</c:v>
                </c:pt>
                <c:pt idx="19">
                  <c:v>12</c:v>
                </c:pt>
                <c:pt idx="20">
                  <c:v>24</c:v>
                </c:pt>
                <c:pt idx="21">
                  <c:v>2</c:v>
                </c:pt>
                <c:pt idx="22">
                  <c:v>2</c:v>
                </c:pt>
                <c:pt idx="23">
                  <c:v>4</c:v>
                </c:pt>
                <c:pt idx="24">
                  <c:v>6</c:v>
                </c:pt>
                <c:pt idx="25">
                  <c:v>7</c:v>
                </c:pt>
                <c:pt idx="26">
                  <c:v>11</c:v>
                </c:pt>
                <c:pt idx="27">
                  <c:v>14</c:v>
                </c:pt>
                <c:pt idx="28">
                  <c:v>22</c:v>
                </c:pt>
                <c:pt idx="29">
                  <c:v>27</c:v>
                </c:pt>
                <c:pt idx="30">
                  <c:v>32</c:v>
                </c:pt>
                <c:pt idx="31">
                  <c:v>36</c:v>
                </c:pt>
                <c:pt idx="32">
                  <c:v>24</c:v>
                </c:pt>
                <c:pt idx="33">
                  <c:v>48</c:v>
                </c:pt>
                <c:pt idx="34">
                  <c:v>17</c:v>
                </c:pt>
                <c:pt idx="35">
                  <c:v>36</c:v>
                </c:pt>
                <c:pt idx="36">
                  <c:v>24</c:v>
                </c:pt>
                <c:pt idx="37">
                  <c:v>12</c:v>
                </c:pt>
                <c:pt idx="38">
                  <c:v>24</c:v>
                </c:pt>
                <c:pt idx="39">
                  <c:v>12</c:v>
                </c:pt>
                <c:pt idx="40">
                  <c:v>22</c:v>
                </c:pt>
                <c:pt idx="41">
                  <c:v>23</c:v>
                </c:pt>
                <c:pt idx="42">
                  <c:v>25</c:v>
                </c:pt>
                <c:pt idx="43">
                  <c:v>18</c:v>
                </c:pt>
                <c:pt idx="44">
                  <c:v>21</c:v>
                </c:pt>
                <c:pt idx="45">
                  <c:v>24</c:v>
                </c:pt>
                <c:pt idx="46">
                  <c:v>24</c:v>
                </c:pt>
                <c:pt idx="47">
                  <c:v>36</c:v>
                </c:pt>
                <c:pt idx="48">
                  <c:v>18</c:v>
                </c:pt>
                <c:pt idx="49">
                  <c:v>18</c:v>
                </c:pt>
                <c:pt idx="50">
                  <c:v>24</c:v>
                </c:pt>
                <c:pt idx="51">
                  <c:v>26</c:v>
                </c:pt>
                <c:pt idx="52">
                  <c:v>16</c:v>
                </c:pt>
                <c:pt idx="53">
                  <c:v>8</c:v>
                </c:pt>
                <c:pt idx="54">
                  <c:v>1</c:v>
                </c:pt>
                <c:pt idx="55">
                  <c:v>4</c:v>
                </c:pt>
                <c:pt idx="56">
                  <c:v>4</c:v>
                </c:pt>
                <c:pt idx="57">
                  <c:v>7.9</c:v>
                </c:pt>
                <c:pt idx="58">
                  <c:v>8</c:v>
                </c:pt>
                <c:pt idx="59">
                  <c:v>9</c:v>
                </c:pt>
                <c:pt idx="60">
                  <c:v>9</c:v>
                </c:pt>
                <c:pt idx="61">
                  <c:v>9.1999999999999993</c:v>
                </c:pt>
                <c:pt idx="62">
                  <c:v>12.6</c:v>
                </c:pt>
                <c:pt idx="63">
                  <c:v>13</c:v>
                </c:pt>
                <c:pt idx="64">
                  <c:v>13.1</c:v>
                </c:pt>
                <c:pt idx="65">
                  <c:v>13.7</c:v>
                </c:pt>
                <c:pt idx="66">
                  <c:v>14.5</c:v>
                </c:pt>
                <c:pt idx="67">
                  <c:v>15.1</c:v>
                </c:pt>
                <c:pt idx="68">
                  <c:v>15.5</c:v>
                </c:pt>
                <c:pt idx="69">
                  <c:v>16.2</c:v>
                </c:pt>
                <c:pt idx="70">
                  <c:v>16.600000000000001</c:v>
                </c:pt>
              </c:numCache>
            </c:numRef>
          </c:xVal>
          <c:yVal>
            <c:numRef>
              <c:f>'ANCOVA Sylcomp'!$J$3:$J$73</c:f>
              <c:numCache>
                <c:formatCode>General</c:formatCode>
                <c:ptCount val="71"/>
                <c:pt idx="0">
                  <c:v>4.4894561258394805E-2</c:v>
                </c:pt>
                <c:pt idx="1">
                  <c:v>-0.1559481353708187</c:v>
                </c:pt>
                <c:pt idx="2">
                  <c:v>-3.9802008420978363E-2</c:v>
                </c:pt>
                <c:pt idx="3">
                  <c:v>5.7083970122052796E-2</c:v>
                </c:pt>
                <c:pt idx="4">
                  <c:v>-8.1709307760314681E-2</c:v>
                </c:pt>
                <c:pt idx="5">
                  <c:v>-7.706952098410047E-3</c:v>
                </c:pt>
                <c:pt idx="6">
                  <c:v>5.6465094079881206E-2</c:v>
                </c:pt>
                <c:pt idx="7">
                  <c:v>6.5957337302507468E-2</c:v>
                </c:pt>
                <c:pt idx="8">
                  <c:v>-0.16656925967882444</c:v>
                </c:pt>
                <c:pt idx="9">
                  <c:v>-0.13389105618232322</c:v>
                </c:pt>
                <c:pt idx="10">
                  <c:v>0.42866404621638254</c:v>
                </c:pt>
                <c:pt idx="11">
                  <c:v>0.26712558467792102</c:v>
                </c:pt>
                <c:pt idx="12">
                  <c:v>0.39870453204634204</c:v>
                </c:pt>
                <c:pt idx="13">
                  <c:v>-0.33076552940594017</c:v>
                </c:pt>
                <c:pt idx="14">
                  <c:v>4.8657094773879361E-2</c:v>
                </c:pt>
                <c:pt idx="15">
                  <c:v>3.9097882825430363E-2</c:v>
                </c:pt>
                <c:pt idx="16">
                  <c:v>-3.4452302688460279E-2</c:v>
                </c:pt>
                <c:pt idx="17">
                  <c:v>-0.23142199965815724</c:v>
                </c:pt>
                <c:pt idx="18">
                  <c:v>0.17298653007828746</c:v>
                </c:pt>
                <c:pt idx="19">
                  <c:v>7.5626381234923323E-2</c:v>
                </c:pt>
                <c:pt idx="20">
                  <c:v>0.28036355442203748</c:v>
                </c:pt>
                <c:pt idx="21">
                  <c:v>9.9144014690105947E-2</c:v>
                </c:pt>
                <c:pt idx="22">
                  <c:v>-0.1823944468483556</c:v>
                </c:pt>
                <c:pt idx="23">
                  <c:v>-8.9048689490108107E-2</c:v>
                </c:pt>
                <c:pt idx="24">
                  <c:v>-0.18784862427755272</c:v>
                </c:pt>
                <c:pt idx="25">
                  <c:v>-0.22775664600911658</c:v>
                </c:pt>
                <c:pt idx="26">
                  <c:v>8.9781563383860397E-2</c:v>
                </c:pt>
                <c:pt idx="27">
                  <c:v>-7.3410478789446565E-2</c:v>
                </c:pt>
                <c:pt idx="28">
                  <c:v>-0.10039984328555146</c:v>
                </c:pt>
                <c:pt idx="29">
                  <c:v>-3.2427846725628429E-2</c:v>
                </c:pt>
                <c:pt idx="30">
                  <c:v>-8.5833664436504031E-2</c:v>
                </c:pt>
                <c:pt idx="31">
                  <c:v>8.2282100158171279E-2</c:v>
                </c:pt>
                <c:pt idx="32">
                  <c:v>1.9180416015246449E-3</c:v>
                </c:pt>
                <c:pt idx="33">
                  <c:v>-0.26150864391918138</c:v>
                </c:pt>
                <c:pt idx="34">
                  <c:v>-3.27113828610891E-2</c:v>
                </c:pt>
                <c:pt idx="35">
                  <c:v>0.12436354812197215</c:v>
                </c:pt>
                <c:pt idx="36">
                  <c:v>-3.3337347345890334E-3</c:v>
                </c:pt>
                <c:pt idx="37">
                  <c:v>3.7873005682566574E-3</c:v>
                </c:pt>
                <c:pt idx="38">
                  <c:v>0.36807188775537086</c:v>
                </c:pt>
                <c:pt idx="39">
                  <c:v>-0.27754822193967987</c:v>
                </c:pt>
                <c:pt idx="40">
                  <c:v>-5.096817529718245E-2</c:v>
                </c:pt>
                <c:pt idx="41">
                  <c:v>0.11342365110088909</c:v>
                </c:pt>
                <c:pt idx="42">
                  <c:v>-1.2904875590147469E-2</c:v>
                </c:pt>
                <c:pt idx="43" formatCode="0.000000">
                  <c:v>5.9687271967430955E-2</c:v>
                </c:pt>
                <c:pt idx="44">
                  <c:v>-0.10774274090726138</c:v>
                </c:pt>
                <c:pt idx="45">
                  <c:v>8.9206554422037454E-2</c:v>
                </c:pt>
                <c:pt idx="46">
                  <c:v>0.11342276494835329</c:v>
                </c:pt>
                <c:pt idx="47">
                  <c:v>0.15801739427581829</c:v>
                </c:pt>
                <c:pt idx="48">
                  <c:v>4.8387596033608649E-2</c:v>
                </c:pt>
                <c:pt idx="49">
                  <c:v>4.3991991638004213E-2</c:v>
                </c:pt>
                <c:pt idx="50">
                  <c:v>-7.5865472577962501E-2</c:v>
                </c:pt>
                <c:pt idx="51">
                  <c:v>0.11476184477360751</c:v>
                </c:pt>
                <c:pt idx="52">
                  <c:v>-6.0542576909054513E-2</c:v>
                </c:pt>
                <c:pt idx="53">
                  <c:v>0.10703343461699638</c:v>
                </c:pt>
                <c:pt idx="54">
                  <c:v>-0.15001402588594442</c:v>
                </c:pt>
                <c:pt idx="55">
                  <c:v>-0.14489284533426391</c:v>
                </c:pt>
                <c:pt idx="56">
                  <c:v>-5.0087650529069133E-2</c:v>
                </c:pt>
                <c:pt idx="57">
                  <c:v>2.6417095800033041E-2</c:v>
                </c:pt>
                <c:pt idx="58">
                  <c:v>-6.928235485668785E-2</c:v>
                </c:pt>
                <c:pt idx="59">
                  <c:v>-0.23635754441479642</c:v>
                </c:pt>
                <c:pt idx="60">
                  <c:v>0.24446555405536091</c:v>
                </c:pt>
                <c:pt idx="61">
                  <c:v>7.066009909017934E-2</c:v>
                </c:pt>
                <c:pt idx="62">
                  <c:v>1.7486565609456939E-3</c:v>
                </c:pt>
                <c:pt idx="63">
                  <c:v>-0.15081152443269241</c:v>
                </c:pt>
                <c:pt idx="64">
                  <c:v>9.6443666906965875E-2</c:v>
                </c:pt>
                <c:pt idx="65">
                  <c:v>0.11310465473398296</c:v>
                </c:pt>
                <c:pt idx="66">
                  <c:v>-1.9234508610353751E-2</c:v>
                </c:pt>
                <c:pt idx="67">
                  <c:v>7.0420530248432034E-2</c:v>
                </c:pt>
                <c:pt idx="68">
                  <c:v>0.28962248225288212</c:v>
                </c:pt>
                <c:pt idx="69">
                  <c:v>0.12199582203059345</c:v>
                </c:pt>
                <c:pt idx="70">
                  <c:v>2.0341603178872625E-2</c:v>
                </c:pt>
              </c:numCache>
            </c:numRef>
          </c:yVal>
          <c:smooth val="1"/>
          <c:extLst>
            <c:ext xmlns:c16="http://schemas.microsoft.com/office/drawing/2014/chart" uri="{C3380CC4-5D6E-409C-BE32-E72D297353CC}">
              <c16:uniqueId val="{00000000-BE73-47E9-BB45-DBF67169AAFA}"/>
            </c:ext>
          </c:extLst>
        </c:ser>
        <c:dLbls>
          <c:showLegendKey val="0"/>
          <c:showVal val="0"/>
          <c:showCatName val="0"/>
          <c:showSerName val="0"/>
          <c:showPercent val="0"/>
          <c:showBubbleSize val="0"/>
        </c:dLbls>
        <c:axId val="813122575"/>
        <c:axId val="17227158"/>
      </c:scatterChart>
      <c:valAx>
        <c:axId val="813122575"/>
        <c:scaling>
          <c:orientation val="minMax"/>
        </c:scaling>
        <c:delete val="0"/>
        <c:axPos val="b"/>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Age in months</a:t>
                </a: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ru-RU"/>
          </a:p>
        </c:txPr>
        <c:crossAx val="17227158"/>
        <c:crosses val="autoZero"/>
        <c:crossBetween val="midCat"/>
      </c:valAx>
      <c:valAx>
        <c:axId val="17227158"/>
        <c:scaling>
          <c:orientation val="minMax"/>
        </c:scaling>
        <c:delete val="0"/>
        <c:axPos val="l"/>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Residuals</a:t>
                </a: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ru-RU"/>
          </a:p>
        </c:txPr>
        <c:crossAx val="813122575"/>
        <c:crosses val="autoZero"/>
        <c:crossBetween val="midCat"/>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scatterChart>
        <c:scatterStyle val="lineMarker"/>
        <c:varyColors val="0"/>
        <c:ser>
          <c:idx val="0"/>
          <c:order val="0"/>
          <c:tx>
            <c:v>Scale-Location</c:v>
          </c:tx>
          <c:spPr>
            <a:ln>
              <a:noFill/>
            </a:ln>
          </c:spPr>
          <c:marker>
            <c:symbol val="circle"/>
            <c:size val="7"/>
            <c:spPr>
              <a:solidFill>
                <a:schemeClr val="accent1"/>
              </a:solidFill>
              <a:ln cmpd="sng">
                <a:solidFill>
                  <a:schemeClr val="accent1"/>
                </a:solidFill>
              </a:ln>
            </c:spPr>
          </c:marker>
          <c:xVal>
            <c:numRef>
              <c:f>'ANCOVA Sylcomp'!$I$3:$I$101</c:f>
              <c:numCache>
                <c:formatCode>General</c:formatCode>
                <c:ptCount val="99"/>
                <c:pt idx="0">
                  <c:v>0.2809481353708187</c:v>
                </c:pt>
                <c:pt idx="1">
                  <c:v>0.2809481353708187</c:v>
                </c:pt>
                <c:pt idx="2">
                  <c:v>0.29296656538300364</c:v>
                </c:pt>
                <c:pt idx="3">
                  <c:v>0.30498499539518859</c:v>
                </c:pt>
                <c:pt idx="4">
                  <c:v>0.31700342540737347</c:v>
                </c:pt>
                <c:pt idx="5">
                  <c:v>0.34104028543174336</c:v>
                </c:pt>
                <c:pt idx="6">
                  <c:v>0.35305871544392831</c:v>
                </c:pt>
                <c:pt idx="7">
                  <c:v>0.36507714545611325</c:v>
                </c:pt>
                <c:pt idx="8">
                  <c:v>0.37709557546829814</c:v>
                </c:pt>
                <c:pt idx="9">
                  <c:v>0.40113243549266803</c:v>
                </c:pt>
                <c:pt idx="10">
                  <c:v>0.23287441532207898</c:v>
                </c:pt>
                <c:pt idx="11">
                  <c:v>0.23287441532207898</c:v>
                </c:pt>
                <c:pt idx="12">
                  <c:v>0.23287441532207898</c:v>
                </c:pt>
                <c:pt idx="13">
                  <c:v>0.33076552940594017</c:v>
                </c:pt>
                <c:pt idx="14">
                  <c:v>0.33432162863037596</c:v>
                </c:pt>
                <c:pt idx="15">
                  <c:v>0.33590211717456964</c:v>
                </c:pt>
                <c:pt idx="16">
                  <c:v>0.33748260571876332</c:v>
                </c:pt>
                <c:pt idx="17">
                  <c:v>0.33748260571876332</c:v>
                </c:pt>
                <c:pt idx="18">
                  <c:v>0.62948260572418169</c:v>
                </c:pt>
                <c:pt idx="19">
                  <c:v>0.34104028543174336</c:v>
                </c:pt>
                <c:pt idx="20">
                  <c:v>0.48526144557796252</c:v>
                </c:pt>
                <c:pt idx="21">
                  <c:v>0.22085598530989406</c:v>
                </c:pt>
                <c:pt idx="22">
                  <c:v>0.22085598530989406</c:v>
                </c:pt>
                <c:pt idx="23">
                  <c:v>0.24489284533426392</c:v>
                </c:pt>
                <c:pt idx="24">
                  <c:v>0.26892970535863381</c:v>
                </c:pt>
                <c:pt idx="25">
                  <c:v>0.2809481353708187</c:v>
                </c:pt>
                <c:pt idx="26">
                  <c:v>0.32902185541955842</c:v>
                </c:pt>
                <c:pt idx="27">
                  <c:v>0.36507714545611325</c:v>
                </c:pt>
                <c:pt idx="28">
                  <c:v>0.46122458555359264</c:v>
                </c:pt>
                <c:pt idx="29">
                  <c:v>0.5213167356145173</c:v>
                </c:pt>
                <c:pt idx="30">
                  <c:v>0.58140888567544202</c:v>
                </c:pt>
                <c:pt idx="31">
                  <c:v>0.62948260572418169</c:v>
                </c:pt>
                <c:pt idx="32">
                  <c:v>0.48526144557796252</c:v>
                </c:pt>
                <c:pt idx="33">
                  <c:v>0.77370376587040091</c:v>
                </c:pt>
                <c:pt idx="34">
                  <c:v>0.40113243549266803</c:v>
                </c:pt>
                <c:pt idx="35">
                  <c:v>0.62948260572418169</c:v>
                </c:pt>
                <c:pt idx="36">
                  <c:v>0.48526144557796252</c:v>
                </c:pt>
                <c:pt idx="37">
                  <c:v>0.34104028543174336</c:v>
                </c:pt>
                <c:pt idx="38">
                  <c:v>0.48526144557796252</c:v>
                </c:pt>
                <c:pt idx="39">
                  <c:v>0.34104028543174336</c:v>
                </c:pt>
                <c:pt idx="40">
                  <c:v>0.46122458555359264</c:v>
                </c:pt>
                <c:pt idx="41">
                  <c:v>0.47324301556577758</c:v>
                </c:pt>
                <c:pt idx="42">
                  <c:v>0.49727987559014747</c:v>
                </c:pt>
                <c:pt idx="43">
                  <c:v>0.41315086550485292</c:v>
                </c:pt>
                <c:pt idx="44">
                  <c:v>0.44920615554140775</c:v>
                </c:pt>
                <c:pt idx="45">
                  <c:v>0.48526144557796252</c:v>
                </c:pt>
                <c:pt idx="46">
                  <c:v>0.48526144557796252</c:v>
                </c:pt>
                <c:pt idx="47">
                  <c:v>0.62948260572418169</c:v>
                </c:pt>
                <c:pt idx="48">
                  <c:v>0.41315086550485292</c:v>
                </c:pt>
                <c:pt idx="49">
                  <c:v>0.41315086550485292</c:v>
                </c:pt>
                <c:pt idx="50">
                  <c:v>0.48526144557796252</c:v>
                </c:pt>
                <c:pt idx="51">
                  <c:v>0.50929830560233236</c:v>
                </c:pt>
                <c:pt idx="52">
                  <c:v>0.38911400548048308</c:v>
                </c:pt>
                <c:pt idx="53">
                  <c:v>0.29296656538300364</c:v>
                </c:pt>
                <c:pt idx="54">
                  <c:v>0.20883755529770914</c:v>
                </c:pt>
                <c:pt idx="55">
                  <c:v>0.24489284533426392</c:v>
                </c:pt>
                <c:pt idx="56">
                  <c:v>0.24489284533426392</c:v>
                </c:pt>
                <c:pt idx="57">
                  <c:v>0.29176472238178514</c:v>
                </c:pt>
                <c:pt idx="58">
                  <c:v>0.29296656538300364</c:v>
                </c:pt>
                <c:pt idx="59">
                  <c:v>0.30498499539518859</c:v>
                </c:pt>
                <c:pt idx="60">
                  <c:v>0.30498499539518859</c:v>
                </c:pt>
                <c:pt idx="61">
                  <c:v>0.30738868139762554</c:v>
                </c:pt>
                <c:pt idx="62">
                  <c:v>0.34825134343905428</c:v>
                </c:pt>
                <c:pt idx="63">
                  <c:v>0.35305871544392831</c:v>
                </c:pt>
                <c:pt idx="64">
                  <c:v>0.35426055844514681</c:v>
                </c:pt>
                <c:pt idx="65">
                  <c:v>0.36147161645245773</c:v>
                </c:pt>
                <c:pt idx="66">
                  <c:v>0.37108636046220567</c:v>
                </c:pt>
                <c:pt idx="67">
                  <c:v>0.37829741846951664</c:v>
                </c:pt>
                <c:pt idx="68">
                  <c:v>0.38310479047439061</c:v>
                </c:pt>
                <c:pt idx="69">
                  <c:v>0.39151769148292004</c:v>
                </c:pt>
                <c:pt idx="70">
                  <c:v>0.39632506348779406</c:v>
                </c:pt>
                <c:pt idx="71">
                  <c:v>0.40113243549266803</c:v>
                </c:pt>
                <c:pt idx="72">
                  <c:v>0.4371877255292228</c:v>
                </c:pt>
                <c:pt idx="73">
                  <c:v>0.43959141153165981</c:v>
                </c:pt>
                <c:pt idx="74">
                  <c:v>0.47925223057187005</c:v>
                </c:pt>
                <c:pt idx="75">
                  <c:v>0.50929830560233236</c:v>
                </c:pt>
                <c:pt idx="76">
                  <c:v>0.51050014860355097</c:v>
                </c:pt>
                <c:pt idx="77">
                  <c:v>0.51290383460598787</c:v>
                </c:pt>
                <c:pt idx="78">
                  <c:v>0.52852779362182822</c:v>
                </c:pt>
                <c:pt idx="79">
                  <c:v>0.5465554386401057</c:v>
                </c:pt>
                <c:pt idx="80">
                  <c:v>0.58741810068153444</c:v>
                </c:pt>
                <c:pt idx="81">
                  <c:v>0.61626233271077824</c:v>
                </c:pt>
                <c:pt idx="82">
                  <c:v>0.62948260572418169</c:v>
                </c:pt>
                <c:pt idx="83">
                  <c:v>0.2809481353708187</c:v>
                </c:pt>
                <c:pt idx="84">
                  <c:v>0.29296656538300364</c:v>
                </c:pt>
                <c:pt idx="85">
                  <c:v>0.37709557546829814</c:v>
                </c:pt>
                <c:pt idx="86">
                  <c:v>0.37709557546829814</c:v>
                </c:pt>
                <c:pt idx="87">
                  <c:v>0.37709557546829814</c:v>
                </c:pt>
                <c:pt idx="88">
                  <c:v>0.38911400548048308</c:v>
                </c:pt>
                <c:pt idx="89">
                  <c:v>0.38911400548048308</c:v>
                </c:pt>
                <c:pt idx="90">
                  <c:v>0.40113243549266803</c:v>
                </c:pt>
                <c:pt idx="91">
                  <c:v>0.41315086550485292</c:v>
                </c:pt>
                <c:pt idx="92">
                  <c:v>0.42516929551703786</c:v>
                </c:pt>
                <c:pt idx="93">
                  <c:v>0.47324301556577758</c:v>
                </c:pt>
                <c:pt idx="94">
                  <c:v>0.48526144557796252</c:v>
                </c:pt>
                <c:pt idx="95">
                  <c:v>0.48526144557796252</c:v>
                </c:pt>
                <c:pt idx="96">
                  <c:v>0.55737202565107213</c:v>
                </c:pt>
                <c:pt idx="97">
                  <c:v>0.58140888567544202</c:v>
                </c:pt>
                <c:pt idx="98">
                  <c:v>0.58140888567544202</c:v>
                </c:pt>
              </c:numCache>
            </c:numRef>
          </c:xVal>
          <c:yVal>
            <c:numRef>
              <c:f>'ANCOVA Sylcomp'!$L$3:$L$101</c:f>
              <c:numCache>
                <c:formatCode>General</c:formatCode>
                <c:ptCount val="99"/>
                <c:pt idx="0">
                  <c:v>0.62435139221086833</c:v>
                </c:pt>
                <c:pt idx="1">
                  <c:v>1.1636498337953003</c:v>
                </c:pt>
                <c:pt idx="2">
                  <c:v>0.58787462165753701</c:v>
                </c:pt>
                <c:pt idx="3">
                  <c:v>0.7040269816831759</c:v>
                </c:pt>
                <c:pt idx="4">
                  <c:v>0.84230229540981705</c:v>
                </c:pt>
                <c:pt idx="5">
                  <c:v>0.25868637108305437</c:v>
                </c:pt>
                <c:pt idx="6">
                  <c:v>0.70020022610067623</c:v>
                </c:pt>
                <c:pt idx="7">
                  <c:v>0.75676977119475874</c:v>
                </c:pt>
                <c:pt idx="8">
                  <c:v>1.2026233903673884</c:v>
                </c:pt>
                <c:pt idx="9">
                  <c:v>1.0782215368275578</c:v>
                </c:pt>
                <c:pt idx="10">
                  <c:v>1.9292599471722927</c:v>
                </c:pt>
                <c:pt idx="11">
                  <c:v>1.5229651359959437</c:v>
                </c:pt>
                <c:pt idx="12">
                  <c:v>1.8606205134457723</c:v>
                </c:pt>
                <c:pt idx="13">
                  <c:v>1.694698091355523</c:v>
                </c:pt>
                <c:pt idx="14">
                  <c:v>0.64998795064216952</c:v>
                </c:pt>
                <c:pt idx="15">
                  <c:v>0.58265145992490475</c:v>
                </c:pt>
                <c:pt idx="16">
                  <c:v>0.54694208981482184</c:v>
                </c:pt>
                <c:pt idx="17">
                  <c:v>1.4175374441445219</c:v>
                </c:pt>
                <c:pt idx="18">
                  <c:v>1.2255706792164949</c:v>
                </c:pt>
                <c:pt idx="19">
                  <c:v>0.8103429879748798</c:v>
                </c:pt>
                <c:pt idx="20">
                  <c:v>1.5602457104955436</c:v>
                </c:pt>
                <c:pt idx="21">
                  <c:v>0.92782371571450428</c:v>
                </c:pt>
                <c:pt idx="22">
                  <c:v>1.2584559675147313</c:v>
                </c:pt>
                <c:pt idx="23">
                  <c:v>0.87931804334039043</c:v>
                </c:pt>
                <c:pt idx="24">
                  <c:v>1.2771332976201986</c:v>
                </c:pt>
                <c:pt idx="25">
                  <c:v>1.406266878258277</c:v>
                </c:pt>
                <c:pt idx="26">
                  <c:v>0.88292903835512682</c:v>
                </c:pt>
                <c:pt idx="27">
                  <c:v>0.79838293747881339</c:v>
                </c:pt>
                <c:pt idx="28">
                  <c:v>0.93368146198938329</c:v>
                </c:pt>
                <c:pt idx="29">
                  <c:v>0.53062935801415112</c:v>
                </c:pt>
                <c:pt idx="30">
                  <c:v>0.86329861784890216</c:v>
                </c:pt>
                <c:pt idx="31">
                  <c:v>0.84524946129383105</c:v>
                </c:pt>
                <c:pt idx="32">
                  <c:v>0.12905095713337864</c:v>
                </c:pt>
                <c:pt idx="33">
                  <c:v>1.5068681134082405</c:v>
                </c:pt>
                <c:pt idx="34">
                  <c:v>0.53294411474803227</c:v>
                </c:pt>
                <c:pt idx="35">
                  <c:v>1.0391512650773491</c:v>
                </c:pt>
                <c:pt idx="36">
                  <c:v>0.17013659569247402</c:v>
                </c:pt>
                <c:pt idx="37">
                  <c:v>0.18134145882169972</c:v>
                </c:pt>
                <c:pt idx="38">
                  <c:v>1.7877160651772945</c:v>
                </c:pt>
                <c:pt idx="39">
                  <c:v>1.5523921692307874</c:v>
                </c:pt>
                <c:pt idx="40">
                  <c:v>0.66524521819079785</c:v>
                </c:pt>
                <c:pt idx="41">
                  <c:v>0.99239377218026326</c:v>
                </c:pt>
                <c:pt idx="42">
                  <c:v>0.33474116992445835</c:v>
                </c:pt>
                <c:pt idx="43">
                  <c:v>0.71990150832295996</c:v>
                </c:pt>
                <c:pt idx="44">
                  <c:v>0.96722213842861771</c:v>
                </c:pt>
                <c:pt idx="45">
                  <c:v>0.8800971228328307</c:v>
                </c:pt>
                <c:pt idx="46">
                  <c:v>0.99238989550213286</c:v>
                </c:pt>
                <c:pt idx="47">
                  <c:v>1.1713445645319491</c:v>
                </c:pt>
                <c:pt idx="48">
                  <c:v>0.64818539579277079</c:v>
                </c:pt>
                <c:pt idx="49">
                  <c:v>0.61804348207268123</c:v>
                </c:pt>
                <c:pt idx="50">
                  <c:v>0.81162291900348171</c:v>
                </c:pt>
                <c:pt idx="51">
                  <c:v>0.99823083062773688</c:v>
                </c:pt>
                <c:pt idx="52">
                  <c:v>0.72504117315617589</c:v>
                </c:pt>
                <c:pt idx="53">
                  <c:v>0.9640331086707572</c:v>
                </c:pt>
                <c:pt idx="54">
                  <c:v>1.1412956231419837</c:v>
                </c:pt>
                <c:pt idx="55">
                  <c:v>1.1216456828533001</c:v>
                </c:pt>
                <c:pt idx="56">
                  <c:v>0.65947380402169997</c:v>
                </c:pt>
                <c:pt idx="57">
                  <c:v>0.47893299101952047</c:v>
                </c:pt>
                <c:pt idx="58">
                  <c:v>0.7756102484143218</c:v>
                </c:pt>
                <c:pt idx="59">
                  <c:v>1.4325736321007909</c:v>
                </c:pt>
                <c:pt idx="60">
                  <c:v>1.4569379498125723</c:v>
                </c:pt>
                <c:pt idx="61">
                  <c:v>0.7832841520653423</c:v>
                </c:pt>
                <c:pt idx="62">
                  <c:v>0.12322092920599285</c:v>
                </c:pt>
                <c:pt idx="63">
                  <c:v>1.1443252569796138</c:v>
                </c:pt>
                <c:pt idx="64">
                  <c:v>0.91510109672322471</c:v>
                </c:pt>
                <c:pt idx="65">
                  <c:v>0.99099726932883114</c:v>
                </c:pt>
                <c:pt idx="66">
                  <c:v>0.40867000816415244</c:v>
                </c:pt>
                <c:pt idx="67">
                  <c:v>0.78195518561805721</c:v>
                </c:pt>
                <c:pt idx="68">
                  <c:v>1.5857997838807265</c:v>
                </c:pt>
                <c:pt idx="69">
                  <c:v>1.029211659462308</c:v>
                </c:pt>
                <c:pt idx="70">
                  <c:v>0.42026653327090652</c:v>
                </c:pt>
                <c:pt idx="71">
                  <c:v>0.5251621624859637</c:v>
                </c:pt>
                <c:pt idx="72">
                  <c:v>0.60272927630769768</c:v>
                </c:pt>
                <c:pt idx="73">
                  <c:v>0.78803418818114324</c:v>
                </c:pt>
                <c:pt idx="74">
                  <c:v>0.74677154038911719</c:v>
                </c:pt>
                <c:pt idx="75">
                  <c:v>0.96379588229458646</c:v>
                </c:pt>
                <c:pt idx="76">
                  <c:v>1.3810401542539017</c:v>
                </c:pt>
                <c:pt idx="77">
                  <c:v>1.3409674848094013</c:v>
                </c:pt>
                <c:pt idx="78">
                  <c:v>0.46886736579806665</c:v>
                </c:pt>
                <c:pt idx="79">
                  <c:v>0.8310015889757485</c:v>
                </c:pt>
                <c:pt idx="80">
                  <c:v>0.62550440873321056</c:v>
                </c:pt>
                <c:pt idx="81">
                  <c:v>0.9491876566578592</c:v>
                </c:pt>
                <c:pt idx="82">
                  <c:v>0.6700354291236903</c:v>
                </c:pt>
                <c:pt idx="83">
                  <c:v>8.0266767475403261E-2</c:v>
                </c:pt>
                <c:pt idx="84">
                  <c:v>0.65873779106948083</c:v>
                </c:pt>
                <c:pt idx="85">
                  <c:v>1.1725602973659812</c:v>
                </c:pt>
                <c:pt idx="86">
                  <c:v>0.40831216331522235</c:v>
                </c:pt>
                <c:pt idx="87">
                  <c:v>0.88534644783176242</c:v>
                </c:pt>
                <c:pt idx="88">
                  <c:v>0.3969408776792881</c:v>
                </c:pt>
                <c:pt idx="89">
                  <c:v>0.74117482097561471</c:v>
                </c:pt>
                <c:pt idx="90">
                  <c:v>0.92652925488162718</c:v>
                </c:pt>
                <c:pt idx="91">
                  <c:v>1.0716015298505832</c:v>
                </c:pt>
                <c:pt idx="92">
                  <c:v>1.2258608553321308</c:v>
                </c:pt>
                <c:pt idx="93">
                  <c:v>0.7894843214335604</c:v>
                </c:pt>
                <c:pt idx="94">
                  <c:v>1.0641647567043016</c:v>
                </c:pt>
                <c:pt idx="95">
                  <c:v>0.51770642736211048</c:v>
                </c:pt>
                <c:pt idx="96">
                  <c:v>1.361931400658976</c:v>
                </c:pt>
                <c:pt idx="97">
                  <c:v>1.0068940263509272</c:v>
                </c:pt>
                <c:pt idx="98">
                  <c:v>1.7510986130484767</c:v>
                </c:pt>
              </c:numCache>
            </c:numRef>
          </c:yVal>
          <c:smooth val="1"/>
          <c:extLst>
            <c:ext xmlns:c16="http://schemas.microsoft.com/office/drawing/2014/chart" uri="{C3380CC4-5D6E-409C-BE32-E72D297353CC}">
              <c16:uniqueId val="{00000000-FCA8-45FA-B7E6-48D3DA882789}"/>
            </c:ext>
          </c:extLst>
        </c:ser>
        <c:dLbls>
          <c:showLegendKey val="0"/>
          <c:showVal val="0"/>
          <c:showCatName val="0"/>
          <c:showSerName val="0"/>
          <c:showPercent val="0"/>
          <c:showBubbleSize val="0"/>
        </c:dLbls>
        <c:axId val="493284835"/>
        <c:axId val="1752935396"/>
      </c:scatterChart>
      <c:valAx>
        <c:axId val="493284835"/>
        <c:scaling>
          <c:orientation val="minMax"/>
        </c:scaling>
        <c:delete val="0"/>
        <c:axPos val="b"/>
        <c:majorGridlines>
          <c:spPr>
            <a:ln>
              <a:solidFill>
                <a:srgbClr val="B7B7B7"/>
              </a:solidFill>
            </a:ln>
          </c:spPr>
        </c:majorGridlines>
        <c:title>
          <c:tx>
            <c:rich>
              <a:bodyPr/>
              <a:lstStyle/>
              <a:p>
                <a:pPr lvl="0">
                  <a:defRPr sz="1200" b="0" i="0">
                    <a:solidFill>
                      <a:srgbClr val="000000"/>
                    </a:solidFill>
                    <a:latin typeface="+mn-lt"/>
                  </a:defRPr>
                </a:pPr>
                <a:r>
                  <a:rPr sz="1200" b="0" i="0">
                    <a:solidFill>
                      <a:srgbClr val="000000"/>
                    </a:solidFill>
                    <a:latin typeface="+mn-lt"/>
                  </a:rPr>
                  <a:t>Fitted values</a:t>
                </a:r>
              </a:p>
            </c:rich>
          </c:tx>
          <c:overlay val="0"/>
        </c:title>
        <c:numFmt formatCode="General" sourceLinked="1"/>
        <c:majorTickMark val="none"/>
        <c:minorTickMark val="none"/>
        <c:tickLblPos val="nextTo"/>
        <c:spPr>
          <a:ln/>
        </c:spPr>
        <c:txPr>
          <a:bodyPr/>
          <a:lstStyle/>
          <a:p>
            <a:pPr lvl="0">
              <a:defRPr sz="1100" b="0" i="0">
                <a:solidFill>
                  <a:srgbClr val="000000"/>
                </a:solidFill>
                <a:latin typeface="+mn-lt"/>
              </a:defRPr>
            </a:pPr>
            <a:endParaRPr lang="ru-RU"/>
          </a:p>
        </c:txPr>
        <c:crossAx val="1752935396"/>
        <c:crosses val="autoZero"/>
        <c:crossBetween val="midCat"/>
      </c:valAx>
      <c:valAx>
        <c:axId val="1752935396"/>
        <c:scaling>
          <c:orientation val="minMax"/>
        </c:scaling>
        <c:delete val="0"/>
        <c:axPos val="l"/>
        <c:majorGridlines>
          <c:spPr>
            <a:ln>
              <a:solidFill>
                <a:srgbClr val="B7B7B7"/>
              </a:solidFill>
            </a:ln>
          </c:spPr>
        </c:majorGridlines>
        <c:title>
          <c:tx>
            <c:rich>
              <a:bodyPr/>
              <a:lstStyle/>
              <a:p>
                <a:pPr lvl="0">
                  <a:defRPr sz="1200" b="0" i="0">
                    <a:solidFill>
                      <a:srgbClr val="000000"/>
                    </a:solidFill>
                    <a:latin typeface="+mn-lt"/>
                  </a:defRPr>
                </a:pPr>
                <a:r>
                  <a:rPr sz="1200" b="0" i="0">
                    <a:solidFill>
                      <a:srgbClr val="000000"/>
                    </a:solidFill>
                    <a:latin typeface="+mn-lt"/>
                  </a:rPr>
                  <a:t>Square root of |Standardized Residuals|</a:t>
                </a:r>
              </a:p>
            </c:rich>
          </c:tx>
          <c:overlay val="0"/>
        </c:title>
        <c:numFmt formatCode="General" sourceLinked="1"/>
        <c:majorTickMark val="none"/>
        <c:minorTickMark val="none"/>
        <c:tickLblPos val="nextTo"/>
        <c:spPr>
          <a:ln/>
        </c:spPr>
        <c:txPr>
          <a:bodyPr/>
          <a:lstStyle/>
          <a:p>
            <a:pPr lvl="0">
              <a:defRPr sz="1100" b="0" i="0">
                <a:solidFill>
                  <a:srgbClr val="000000"/>
                </a:solidFill>
                <a:latin typeface="+mn-lt"/>
              </a:defRPr>
            </a:pPr>
            <a:endParaRPr lang="ru-RU"/>
          </a:p>
        </c:txPr>
        <c:crossAx val="493284835"/>
        <c:crosses val="autoZero"/>
        <c:crossBetween val="midCat"/>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scatterChart>
        <c:scatterStyle val="lineMarker"/>
        <c:varyColors val="0"/>
        <c:ser>
          <c:idx val="0"/>
          <c:order val="0"/>
          <c:tx>
            <c:v>Residuals vs. Fitted</c:v>
          </c:tx>
          <c:spPr>
            <a:ln>
              <a:noFill/>
            </a:ln>
          </c:spPr>
          <c:marker>
            <c:symbol val="circle"/>
            <c:size val="7"/>
            <c:spPr>
              <a:solidFill>
                <a:schemeClr val="accent1"/>
              </a:solidFill>
              <a:ln cmpd="sng">
                <a:solidFill>
                  <a:schemeClr val="accent1"/>
                </a:solidFill>
              </a:ln>
            </c:spPr>
          </c:marker>
          <c:xVal>
            <c:numRef>
              <c:f>'ANCOVA Sylcomp'!$I$3:$I$101</c:f>
              <c:numCache>
                <c:formatCode>General</c:formatCode>
                <c:ptCount val="99"/>
                <c:pt idx="0">
                  <c:v>0.2809481353708187</c:v>
                </c:pt>
                <c:pt idx="1">
                  <c:v>0.2809481353708187</c:v>
                </c:pt>
                <c:pt idx="2">
                  <c:v>0.29296656538300364</c:v>
                </c:pt>
                <c:pt idx="3">
                  <c:v>0.30498499539518859</c:v>
                </c:pt>
                <c:pt idx="4">
                  <c:v>0.31700342540737347</c:v>
                </c:pt>
                <c:pt idx="5">
                  <c:v>0.34104028543174336</c:v>
                </c:pt>
                <c:pt idx="6">
                  <c:v>0.35305871544392831</c:v>
                </c:pt>
                <c:pt idx="7">
                  <c:v>0.36507714545611325</c:v>
                </c:pt>
                <c:pt idx="8">
                  <c:v>0.37709557546829814</c:v>
                </c:pt>
                <c:pt idx="9">
                  <c:v>0.40113243549266803</c:v>
                </c:pt>
                <c:pt idx="10">
                  <c:v>0.23287441532207898</c:v>
                </c:pt>
                <c:pt idx="11">
                  <c:v>0.23287441532207898</c:v>
                </c:pt>
                <c:pt idx="12">
                  <c:v>0.23287441532207898</c:v>
                </c:pt>
                <c:pt idx="13">
                  <c:v>0.33076552940594017</c:v>
                </c:pt>
                <c:pt idx="14">
                  <c:v>0.33432162863037596</c:v>
                </c:pt>
                <c:pt idx="15">
                  <c:v>0.33590211717456964</c:v>
                </c:pt>
                <c:pt idx="16">
                  <c:v>0.33748260571876332</c:v>
                </c:pt>
                <c:pt idx="17">
                  <c:v>0.33748260571876332</c:v>
                </c:pt>
                <c:pt idx="18">
                  <c:v>0.62948260572418169</c:v>
                </c:pt>
                <c:pt idx="19">
                  <c:v>0.34104028543174336</c:v>
                </c:pt>
                <c:pt idx="20">
                  <c:v>0.48526144557796252</c:v>
                </c:pt>
                <c:pt idx="21">
                  <c:v>0.22085598530989406</c:v>
                </c:pt>
                <c:pt idx="22">
                  <c:v>0.22085598530989406</c:v>
                </c:pt>
                <c:pt idx="23">
                  <c:v>0.24489284533426392</c:v>
                </c:pt>
                <c:pt idx="24">
                  <c:v>0.26892970535863381</c:v>
                </c:pt>
                <c:pt idx="25">
                  <c:v>0.2809481353708187</c:v>
                </c:pt>
                <c:pt idx="26">
                  <c:v>0.32902185541955842</c:v>
                </c:pt>
                <c:pt idx="27">
                  <c:v>0.36507714545611325</c:v>
                </c:pt>
                <c:pt idx="28">
                  <c:v>0.46122458555359264</c:v>
                </c:pt>
                <c:pt idx="29">
                  <c:v>0.5213167356145173</c:v>
                </c:pt>
                <c:pt idx="30">
                  <c:v>0.58140888567544202</c:v>
                </c:pt>
                <c:pt idx="31">
                  <c:v>0.62948260572418169</c:v>
                </c:pt>
                <c:pt idx="32">
                  <c:v>0.48526144557796252</c:v>
                </c:pt>
                <c:pt idx="33">
                  <c:v>0.77370376587040091</c:v>
                </c:pt>
                <c:pt idx="34">
                  <c:v>0.40113243549266803</c:v>
                </c:pt>
                <c:pt idx="35">
                  <c:v>0.62948260572418169</c:v>
                </c:pt>
                <c:pt idx="36">
                  <c:v>0.48526144557796252</c:v>
                </c:pt>
                <c:pt idx="37">
                  <c:v>0.34104028543174336</c:v>
                </c:pt>
                <c:pt idx="38">
                  <c:v>0.48526144557796252</c:v>
                </c:pt>
                <c:pt idx="39">
                  <c:v>0.34104028543174336</c:v>
                </c:pt>
                <c:pt idx="40">
                  <c:v>0.46122458555359264</c:v>
                </c:pt>
                <c:pt idx="41">
                  <c:v>0.47324301556577758</c:v>
                </c:pt>
                <c:pt idx="42">
                  <c:v>0.49727987559014747</c:v>
                </c:pt>
                <c:pt idx="43">
                  <c:v>0.41315086550485292</c:v>
                </c:pt>
                <c:pt idx="44">
                  <c:v>0.44920615554140775</c:v>
                </c:pt>
                <c:pt idx="45">
                  <c:v>0.48526144557796252</c:v>
                </c:pt>
                <c:pt idx="46">
                  <c:v>0.48526144557796252</c:v>
                </c:pt>
                <c:pt idx="47">
                  <c:v>0.62948260572418169</c:v>
                </c:pt>
                <c:pt idx="48">
                  <c:v>0.41315086550485292</c:v>
                </c:pt>
                <c:pt idx="49">
                  <c:v>0.41315086550485292</c:v>
                </c:pt>
                <c:pt idx="50">
                  <c:v>0.48526144557796252</c:v>
                </c:pt>
                <c:pt idx="51">
                  <c:v>0.50929830560233236</c:v>
                </c:pt>
                <c:pt idx="52">
                  <c:v>0.38911400548048308</c:v>
                </c:pt>
                <c:pt idx="53">
                  <c:v>0.29296656538300364</c:v>
                </c:pt>
                <c:pt idx="54">
                  <c:v>0.20883755529770914</c:v>
                </c:pt>
                <c:pt idx="55">
                  <c:v>0.24489284533426392</c:v>
                </c:pt>
                <c:pt idx="56">
                  <c:v>0.24489284533426392</c:v>
                </c:pt>
                <c:pt idx="57">
                  <c:v>0.29176472238178514</c:v>
                </c:pt>
                <c:pt idx="58">
                  <c:v>0.29296656538300364</c:v>
                </c:pt>
                <c:pt idx="59">
                  <c:v>0.30498499539518859</c:v>
                </c:pt>
                <c:pt idx="60">
                  <c:v>0.30498499539518859</c:v>
                </c:pt>
                <c:pt idx="61">
                  <c:v>0.30738868139762554</c:v>
                </c:pt>
                <c:pt idx="62">
                  <c:v>0.34825134343905428</c:v>
                </c:pt>
                <c:pt idx="63">
                  <c:v>0.35305871544392831</c:v>
                </c:pt>
                <c:pt idx="64">
                  <c:v>0.35426055844514681</c:v>
                </c:pt>
                <c:pt idx="65">
                  <c:v>0.36147161645245773</c:v>
                </c:pt>
                <c:pt idx="66">
                  <c:v>0.37108636046220567</c:v>
                </c:pt>
                <c:pt idx="67">
                  <c:v>0.37829741846951664</c:v>
                </c:pt>
                <c:pt idx="68">
                  <c:v>0.38310479047439061</c:v>
                </c:pt>
                <c:pt idx="69">
                  <c:v>0.39151769148292004</c:v>
                </c:pt>
                <c:pt idx="70">
                  <c:v>0.39632506348779406</c:v>
                </c:pt>
                <c:pt idx="71">
                  <c:v>0.40113243549266803</c:v>
                </c:pt>
                <c:pt idx="72">
                  <c:v>0.4371877255292228</c:v>
                </c:pt>
                <c:pt idx="73">
                  <c:v>0.43959141153165981</c:v>
                </c:pt>
                <c:pt idx="74">
                  <c:v>0.47925223057187005</c:v>
                </c:pt>
                <c:pt idx="75">
                  <c:v>0.50929830560233236</c:v>
                </c:pt>
                <c:pt idx="76">
                  <c:v>0.51050014860355097</c:v>
                </c:pt>
                <c:pt idx="77">
                  <c:v>0.51290383460598787</c:v>
                </c:pt>
                <c:pt idx="78">
                  <c:v>0.52852779362182822</c:v>
                </c:pt>
                <c:pt idx="79">
                  <c:v>0.5465554386401057</c:v>
                </c:pt>
                <c:pt idx="80">
                  <c:v>0.58741810068153444</c:v>
                </c:pt>
                <c:pt idx="81">
                  <c:v>0.61626233271077824</c:v>
                </c:pt>
                <c:pt idx="82">
                  <c:v>0.62948260572418169</c:v>
                </c:pt>
                <c:pt idx="83">
                  <c:v>0.2809481353708187</c:v>
                </c:pt>
                <c:pt idx="84">
                  <c:v>0.29296656538300364</c:v>
                </c:pt>
                <c:pt idx="85">
                  <c:v>0.37709557546829814</c:v>
                </c:pt>
                <c:pt idx="86">
                  <c:v>0.37709557546829814</c:v>
                </c:pt>
                <c:pt idx="87">
                  <c:v>0.37709557546829814</c:v>
                </c:pt>
                <c:pt idx="88">
                  <c:v>0.38911400548048308</c:v>
                </c:pt>
                <c:pt idx="89">
                  <c:v>0.38911400548048308</c:v>
                </c:pt>
                <c:pt idx="90">
                  <c:v>0.40113243549266803</c:v>
                </c:pt>
                <c:pt idx="91">
                  <c:v>0.41315086550485292</c:v>
                </c:pt>
                <c:pt idx="92">
                  <c:v>0.42516929551703786</c:v>
                </c:pt>
                <c:pt idx="93">
                  <c:v>0.47324301556577758</c:v>
                </c:pt>
                <c:pt idx="94">
                  <c:v>0.48526144557796252</c:v>
                </c:pt>
                <c:pt idx="95">
                  <c:v>0.48526144557796252</c:v>
                </c:pt>
                <c:pt idx="96">
                  <c:v>0.55737202565107213</c:v>
                </c:pt>
                <c:pt idx="97">
                  <c:v>0.58140888567544202</c:v>
                </c:pt>
                <c:pt idx="98">
                  <c:v>0.58140888567544202</c:v>
                </c:pt>
              </c:numCache>
            </c:numRef>
          </c:xVal>
          <c:yVal>
            <c:numRef>
              <c:f>'ANCOVA Sylcomp'!$J$3:$J$101</c:f>
              <c:numCache>
                <c:formatCode>General</c:formatCode>
                <c:ptCount val="99"/>
                <c:pt idx="0">
                  <c:v>4.4894561258394805E-2</c:v>
                </c:pt>
                <c:pt idx="1">
                  <c:v>-0.1559481353708187</c:v>
                </c:pt>
                <c:pt idx="2">
                  <c:v>-3.9802008420978363E-2</c:v>
                </c:pt>
                <c:pt idx="3">
                  <c:v>5.7083970122052796E-2</c:v>
                </c:pt>
                <c:pt idx="4">
                  <c:v>-8.1709307760314681E-2</c:v>
                </c:pt>
                <c:pt idx="5">
                  <c:v>-7.706952098410047E-3</c:v>
                </c:pt>
                <c:pt idx="6">
                  <c:v>5.6465094079881206E-2</c:v>
                </c:pt>
                <c:pt idx="7">
                  <c:v>6.5957337302507468E-2</c:v>
                </c:pt>
                <c:pt idx="8">
                  <c:v>-0.16656925967882444</c:v>
                </c:pt>
                <c:pt idx="9">
                  <c:v>-0.13389105618232322</c:v>
                </c:pt>
                <c:pt idx="10">
                  <c:v>0.42866404621638254</c:v>
                </c:pt>
                <c:pt idx="11">
                  <c:v>0.26712558467792102</c:v>
                </c:pt>
                <c:pt idx="12">
                  <c:v>0.39870453204634204</c:v>
                </c:pt>
                <c:pt idx="13">
                  <c:v>-0.33076552940594017</c:v>
                </c:pt>
                <c:pt idx="14">
                  <c:v>4.8657094773879361E-2</c:v>
                </c:pt>
                <c:pt idx="15">
                  <c:v>3.9097882825430363E-2</c:v>
                </c:pt>
                <c:pt idx="16">
                  <c:v>-3.4452302688460279E-2</c:v>
                </c:pt>
                <c:pt idx="17">
                  <c:v>-0.23142199965815724</c:v>
                </c:pt>
                <c:pt idx="18">
                  <c:v>0.17298653007828746</c:v>
                </c:pt>
                <c:pt idx="19">
                  <c:v>7.5626381234923323E-2</c:v>
                </c:pt>
                <c:pt idx="20">
                  <c:v>0.28036355442203748</c:v>
                </c:pt>
                <c:pt idx="21">
                  <c:v>9.9144014690105947E-2</c:v>
                </c:pt>
                <c:pt idx="22">
                  <c:v>-0.1823944468483556</c:v>
                </c:pt>
                <c:pt idx="23">
                  <c:v>-8.9048689490108107E-2</c:v>
                </c:pt>
                <c:pt idx="24">
                  <c:v>-0.18784862427755272</c:v>
                </c:pt>
                <c:pt idx="25">
                  <c:v>-0.22775664600911658</c:v>
                </c:pt>
                <c:pt idx="26">
                  <c:v>8.9781563383860397E-2</c:v>
                </c:pt>
                <c:pt idx="27">
                  <c:v>-7.3410478789446565E-2</c:v>
                </c:pt>
                <c:pt idx="28">
                  <c:v>-0.10039984328555146</c:v>
                </c:pt>
                <c:pt idx="29">
                  <c:v>-3.2427846725628429E-2</c:v>
                </c:pt>
                <c:pt idx="30">
                  <c:v>-8.5833664436504031E-2</c:v>
                </c:pt>
                <c:pt idx="31">
                  <c:v>8.2282100158171279E-2</c:v>
                </c:pt>
                <c:pt idx="32">
                  <c:v>1.9180416015246449E-3</c:v>
                </c:pt>
                <c:pt idx="33">
                  <c:v>-0.26150864391918138</c:v>
                </c:pt>
                <c:pt idx="34">
                  <c:v>-3.27113828610891E-2</c:v>
                </c:pt>
                <c:pt idx="35">
                  <c:v>0.12436354812197215</c:v>
                </c:pt>
                <c:pt idx="36">
                  <c:v>-3.3337347345890334E-3</c:v>
                </c:pt>
                <c:pt idx="37">
                  <c:v>3.7873005682566574E-3</c:v>
                </c:pt>
                <c:pt idx="38">
                  <c:v>0.36807188775537086</c:v>
                </c:pt>
                <c:pt idx="39">
                  <c:v>-0.27754822193967987</c:v>
                </c:pt>
                <c:pt idx="40">
                  <c:v>-5.096817529718245E-2</c:v>
                </c:pt>
                <c:pt idx="41">
                  <c:v>0.11342365110088909</c:v>
                </c:pt>
                <c:pt idx="42">
                  <c:v>-1.2904875590147469E-2</c:v>
                </c:pt>
                <c:pt idx="43" formatCode="0.000000">
                  <c:v>5.9687271967430955E-2</c:v>
                </c:pt>
                <c:pt idx="44">
                  <c:v>-0.10774274090726138</c:v>
                </c:pt>
                <c:pt idx="45">
                  <c:v>8.9206554422037454E-2</c:v>
                </c:pt>
                <c:pt idx="46">
                  <c:v>0.11342276494835329</c:v>
                </c:pt>
                <c:pt idx="47">
                  <c:v>0.15801739427581829</c:v>
                </c:pt>
                <c:pt idx="48">
                  <c:v>4.8387596033608649E-2</c:v>
                </c:pt>
                <c:pt idx="49">
                  <c:v>4.3991991638004213E-2</c:v>
                </c:pt>
                <c:pt idx="50">
                  <c:v>-7.5865472577962501E-2</c:v>
                </c:pt>
                <c:pt idx="51">
                  <c:v>0.11476184477360751</c:v>
                </c:pt>
                <c:pt idx="52">
                  <c:v>-6.0542576909054513E-2</c:v>
                </c:pt>
                <c:pt idx="53">
                  <c:v>0.10703343461699638</c:v>
                </c:pt>
                <c:pt idx="54">
                  <c:v>-0.15001402588594442</c:v>
                </c:pt>
                <c:pt idx="55">
                  <c:v>-0.14489284533426391</c:v>
                </c:pt>
                <c:pt idx="56">
                  <c:v>-5.0087650529069133E-2</c:v>
                </c:pt>
                <c:pt idx="57">
                  <c:v>2.6417095800033041E-2</c:v>
                </c:pt>
                <c:pt idx="58">
                  <c:v>-6.928235485668785E-2</c:v>
                </c:pt>
                <c:pt idx="59">
                  <c:v>-0.23635754441479642</c:v>
                </c:pt>
                <c:pt idx="60">
                  <c:v>0.24446555405536091</c:v>
                </c:pt>
                <c:pt idx="61">
                  <c:v>7.066009909017934E-2</c:v>
                </c:pt>
                <c:pt idx="62">
                  <c:v>1.7486565609456939E-3</c:v>
                </c:pt>
                <c:pt idx="63">
                  <c:v>-0.15081152443269241</c:v>
                </c:pt>
                <c:pt idx="64">
                  <c:v>9.6443666906965875E-2</c:v>
                </c:pt>
                <c:pt idx="65">
                  <c:v>0.11310465473398296</c:v>
                </c:pt>
                <c:pt idx="66">
                  <c:v>-1.9234508610353751E-2</c:v>
                </c:pt>
                <c:pt idx="67">
                  <c:v>7.0420530248432034E-2</c:v>
                </c:pt>
                <c:pt idx="68">
                  <c:v>0.28962248225288212</c:v>
                </c:pt>
                <c:pt idx="69">
                  <c:v>0.12199582203059345</c:v>
                </c:pt>
                <c:pt idx="70">
                  <c:v>2.0341603178872625E-2</c:v>
                </c:pt>
                <c:pt idx="71">
                  <c:v>-3.17630661232986E-2</c:v>
                </c:pt>
                <c:pt idx="72">
                  <c:v>-4.1838888319920498E-2</c:v>
                </c:pt>
                <c:pt idx="73">
                  <c:v>7.1519699579451257E-2</c:v>
                </c:pt>
                <c:pt idx="74">
                  <c:v>6.4226030297695136E-2</c:v>
                </c:pt>
                <c:pt idx="75">
                  <c:v>0.10698076416510949</c:v>
                </c:pt>
                <c:pt idx="76">
                  <c:v>0.21965858155517914</c:v>
                </c:pt>
                <c:pt idx="77">
                  <c:v>0.2070961653940121</c:v>
                </c:pt>
                <c:pt idx="78">
                  <c:v>2.5318360224325653E-2</c:v>
                </c:pt>
                <c:pt idx="79">
                  <c:v>7.9531517881633484E-2</c:v>
                </c:pt>
                <c:pt idx="80">
                  <c:v>4.5060531797098013E-2</c:v>
                </c:pt>
                <c:pt idx="81">
                  <c:v>-0.10376233271077828</c:v>
                </c:pt>
                <c:pt idx="82">
                  <c:v>-5.1704827946403964E-2</c:v>
                </c:pt>
                <c:pt idx="83">
                  <c:v>7.4200547425168351E-4</c:v>
                </c:pt>
                <c:pt idx="84">
                  <c:v>-4.9975911177396137E-2</c:v>
                </c:pt>
                <c:pt idx="85">
                  <c:v>-0.15834557546829814</c:v>
                </c:pt>
                <c:pt idx="86">
                  <c:v>-1.9200838626192818E-2</c:v>
                </c:pt>
                <c:pt idx="87">
                  <c:v>-9.027387004194154E-2</c:v>
                </c:pt>
                <c:pt idx="88">
                  <c:v>-1.8146263544999208E-2</c:v>
                </c:pt>
                <c:pt idx="89">
                  <c:v>6.3266946900469301E-2</c:v>
                </c:pt>
                <c:pt idx="90">
                  <c:v>9.8867564507331973E-2</c:v>
                </c:pt>
                <c:pt idx="91">
                  <c:v>-0.13225198910035851</c:v>
                </c:pt>
                <c:pt idx="92">
                  <c:v>-0.17306845518090347</c:v>
                </c:pt>
                <c:pt idx="93">
                  <c:v>-7.1783161551179087E-2</c:v>
                </c:pt>
                <c:pt idx="94">
                  <c:v>-0.13042273590054315</c:v>
                </c:pt>
                <c:pt idx="95">
                  <c:v>3.0867586680101977E-2</c:v>
                </c:pt>
                <c:pt idx="96">
                  <c:v>-0.21362202565107213</c:v>
                </c:pt>
                <c:pt idx="97">
                  <c:v>-0.11676242102897744</c:v>
                </c:pt>
                <c:pt idx="98">
                  <c:v>-0.35314801611022462</c:v>
                </c:pt>
              </c:numCache>
            </c:numRef>
          </c:yVal>
          <c:smooth val="1"/>
          <c:extLst>
            <c:ext xmlns:c16="http://schemas.microsoft.com/office/drawing/2014/chart" uri="{C3380CC4-5D6E-409C-BE32-E72D297353CC}">
              <c16:uniqueId val="{00000000-8F32-4F81-915F-ACF0E262D6E9}"/>
            </c:ext>
          </c:extLst>
        </c:ser>
        <c:dLbls>
          <c:showLegendKey val="0"/>
          <c:showVal val="0"/>
          <c:showCatName val="0"/>
          <c:showSerName val="0"/>
          <c:showPercent val="0"/>
          <c:showBubbleSize val="0"/>
        </c:dLbls>
        <c:axId val="1583902163"/>
        <c:axId val="657945970"/>
      </c:scatterChart>
      <c:valAx>
        <c:axId val="1583902163"/>
        <c:scaling>
          <c:orientation val="minMax"/>
        </c:scaling>
        <c:delete val="0"/>
        <c:axPos val="b"/>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Fitted values</a:t>
                </a:r>
              </a:p>
            </c:rich>
          </c:tx>
          <c:overlay val="0"/>
        </c:title>
        <c:numFmt formatCode="General" sourceLinked="1"/>
        <c:majorTickMark val="none"/>
        <c:minorTickMark val="none"/>
        <c:tickLblPos val="nextTo"/>
        <c:spPr>
          <a:ln/>
        </c:spPr>
        <c:txPr>
          <a:bodyPr/>
          <a:lstStyle/>
          <a:p>
            <a:pPr lvl="0">
              <a:defRPr sz="1000" b="0" i="0">
                <a:solidFill>
                  <a:srgbClr val="000000"/>
                </a:solidFill>
                <a:latin typeface="+mn-lt"/>
              </a:defRPr>
            </a:pPr>
            <a:endParaRPr lang="ru-RU"/>
          </a:p>
        </c:txPr>
        <c:crossAx val="657945970"/>
        <c:crosses val="autoZero"/>
        <c:crossBetween val="midCat"/>
      </c:valAx>
      <c:valAx>
        <c:axId val="657945970"/>
        <c:scaling>
          <c:orientation val="minMax"/>
        </c:scaling>
        <c:delete val="0"/>
        <c:axPos val="l"/>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Residuals</a:t>
                </a:r>
              </a:p>
            </c:rich>
          </c:tx>
          <c:overlay val="0"/>
        </c:title>
        <c:numFmt formatCode="General" sourceLinked="1"/>
        <c:majorTickMark val="none"/>
        <c:minorTickMark val="none"/>
        <c:tickLblPos val="nextTo"/>
        <c:spPr>
          <a:ln/>
        </c:spPr>
        <c:txPr>
          <a:bodyPr/>
          <a:lstStyle/>
          <a:p>
            <a:pPr lvl="0">
              <a:defRPr sz="1000" b="0" i="0">
                <a:solidFill>
                  <a:srgbClr val="000000"/>
                </a:solidFill>
                <a:latin typeface="+mn-lt"/>
              </a:defRPr>
            </a:pPr>
            <a:endParaRPr lang="ru-RU"/>
          </a:p>
        </c:txPr>
        <c:crossAx val="1583902163"/>
        <c:crosses val="autoZero"/>
        <c:crossBetween val="midCat"/>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scatterChart>
        <c:scatterStyle val="lineMarker"/>
        <c:varyColors val="0"/>
        <c:ser>
          <c:idx val="0"/>
          <c:order val="0"/>
          <c:tx>
            <c:v>Residuals vs. Leverage</c:v>
          </c:tx>
          <c:spPr>
            <a:ln>
              <a:noFill/>
            </a:ln>
          </c:spPr>
          <c:marker>
            <c:symbol val="circle"/>
            <c:size val="7"/>
            <c:spPr>
              <a:solidFill>
                <a:schemeClr val="accent1"/>
              </a:solidFill>
              <a:ln cmpd="sng">
                <a:solidFill>
                  <a:schemeClr val="accent1"/>
                </a:solidFill>
              </a:ln>
            </c:spPr>
          </c:marker>
          <c:xVal>
            <c:numRef>
              <c:f>'ANCOVA Sylcomp'!$M$3:$M$101</c:f>
              <c:numCache>
                <c:formatCode>General</c:formatCode>
                <c:ptCount val="99"/>
                <c:pt idx="0">
                  <c:v>2.2203326772145773E-2</c:v>
                </c:pt>
                <c:pt idx="1">
                  <c:v>2.2203326772145773E-2</c:v>
                </c:pt>
                <c:pt idx="2">
                  <c:v>1.9995113808066057E-2</c:v>
                </c:pt>
                <c:pt idx="3">
                  <c:v>1.800914393666872E-2</c:v>
                </c:pt>
                <c:pt idx="4">
                  <c:v>1.6245417157953759E-2</c:v>
                </c:pt>
                <c:pt idx="5">
                  <c:v>1.3384692878570973E-2</c:v>
                </c:pt>
                <c:pt idx="6">
                  <c:v>1.2287695377903144E-2</c:v>
                </c:pt>
                <c:pt idx="7">
                  <c:v>1.1412940969917695E-2</c:v>
                </c:pt>
                <c:pt idx="8">
                  <c:v>1.0760429654614621E-2</c:v>
                </c:pt>
                <c:pt idx="9">
                  <c:v>1.0122136302055608E-2</c:v>
                </c:pt>
                <c:pt idx="10">
                  <c:v>3.32586095552884E-2</c:v>
                </c:pt>
                <c:pt idx="11">
                  <c:v>3.32586095552884E-2</c:v>
                </c:pt>
                <c:pt idx="12">
                  <c:v>3.32586095552884E-2</c:v>
                </c:pt>
                <c:pt idx="13">
                  <c:v>1.4498750770050564E-2</c:v>
                </c:pt>
                <c:pt idx="14">
                  <c:v>1.4094794089072923E-2</c:v>
                </c:pt>
                <c:pt idx="15">
                  <c:v>1.3921503310169045E-2</c:v>
                </c:pt>
                <c:pt idx="16">
                  <c:v>1.375205593049769E-2</c:v>
                </c:pt>
                <c:pt idx="17">
                  <c:v>1.375205593049769E-2</c:v>
                </c:pt>
                <c:pt idx="18">
                  <c:v>4.8395846442879267E-2</c:v>
                </c:pt>
                <c:pt idx="19">
                  <c:v>1.3384692878570973E-2</c:v>
                </c:pt>
                <c:pt idx="20">
                  <c:v>1.4888766987593949E-2</c:v>
                </c:pt>
                <c:pt idx="21">
                  <c:v>3.6578037982780004E-2</c:v>
                </c:pt>
                <c:pt idx="22">
                  <c:v>3.6578037982780004E-2</c:v>
                </c:pt>
                <c:pt idx="23">
                  <c:v>3.0161424220479183E-2</c:v>
                </c:pt>
                <c:pt idx="24">
                  <c:v>2.4633782828907866E-2</c:v>
                </c:pt>
                <c:pt idx="25">
                  <c:v>2.2203326772145773E-2</c:v>
                </c:pt>
                <c:pt idx="26">
                  <c:v>1.4703933471921178E-2</c:v>
                </c:pt>
                <c:pt idx="27">
                  <c:v>1.1412940969917695E-2</c:v>
                </c:pt>
                <c:pt idx="28">
                  <c:v>1.2415657042599677E-2</c:v>
                </c:pt>
                <c:pt idx="29">
                  <c:v>2.0265255100203182E-2</c:v>
                </c:pt>
                <c:pt idx="30">
                  <c:v>3.367093047486612E-2</c:v>
                </c:pt>
                <c:pt idx="31">
                  <c:v>4.8395846442879267E-2</c:v>
                </c:pt>
                <c:pt idx="32">
                  <c:v>1.4888766987593949E-2</c:v>
                </c:pt>
                <c:pt idx="33">
                  <c:v>0.11390593124442694</c:v>
                </c:pt>
                <c:pt idx="34">
                  <c:v>1.0122136302055608E-2</c:v>
                </c:pt>
                <c:pt idx="35">
                  <c:v>4.8395846442879267E-2</c:v>
                </c:pt>
                <c:pt idx="36">
                  <c:v>1.4888766987593949E-2</c:v>
                </c:pt>
                <c:pt idx="37">
                  <c:v>1.3384692878570973E-2</c:v>
                </c:pt>
                <c:pt idx="38">
                  <c:v>1.4888766987593949E-2</c:v>
                </c:pt>
                <c:pt idx="39">
                  <c:v>1.3384692878570973E-2</c:v>
                </c:pt>
                <c:pt idx="40">
                  <c:v>1.2415657042599677E-2</c:v>
                </c:pt>
                <c:pt idx="41">
                  <c:v>1.3541090468755623E-2</c:v>
                </c:pt>
                <c:pt idx="42">
                  <c:v>1.6458686599114647E-2</c:v>
                </c:pt>
                <c:pt idx="43">
                  <c:v>1.0136354264799667E-2</c:v>
                </c:pt>
                <c:pt idx="44">
                  <c:v>1.1512466709126109E-2</c:v>
                </c:pt>
                <c:pt idx="45">
                  <c:v>1.4888766987593949E-2</c:v>
                </c:pt>
                <c:pt idx="46">
                  <c:v>1.4888766987593949E-2</c:v>
                </c:pt>
                <c:pt idx="47">
                  <c:v>4.8395846442879267E-2</c:v>
                </c:pt>
                <c:pt idx="48">
                  <c:v>1.0136354264799667E-2</c:v>
                </c:pt>
                <c:pt idx="49">
                  <c:v>1.0136354264799667E-2</c:v>
                </c:pt>
                <c:pt idx="50">
                  <c:v>1.4888766987593949E-2</c:v>
                </c:pt>
                <c:pt idx="51">
                  <c:v>1.8250849303317725E-2</c:v>
                </c:pt>
                <c:pt idx="52">
                  <c:v>1.0330161431993926E-2</c:v>
                </c:pt>
                <c:pt idx="53">
                  <c:v>1.9995113808066057E-2</c:v>
                </c:pt>
                <c:pt idx="54">
                  <c:v>4.011970950295398E-2</c:v>
                </c:pt>
                <c:pt idx="55">
                  <c:v>3.0161424220479183E-2</c:v>
                </c:pt>
                <c:pt idx="56">
                  <c:v>3.0161424220479183E-2</c:v>
                </c:pt>
                <c:pt idx="57">
                  <c:v>2.0205934165303321E-2</c:v>
                </c:pt>
                <c:pt idx="58">
                  <c:v>1.9995113808066057E-2</c:v>
                </c:pt>
                <c:pt idx="59">
                  <c:v>1.800914393666872E-2</c:v>
                </c:pt>
                <c:pt idx="60">
                  <c:v>1.800914393666872E-2</c:v>
                </c:pt>
                <c:pt idx="61">
                  <c:v>1.7638619133511141E-2</c:v>
                </c:pt>
                <c:pt idx="62">
                  <c:v>1.269982520704839E-2</c:v>
                </c:pt>
                <c:pt idx="63">
                  <c:v>1.2287695377903144E-2</c:v>
                </c:pt>
                <c:pt idx="64">
                  <c:v>1.2190218997933893E-2</c:v>
                </c:pt>
                <c:pt idx="65">
                  <c:v>1.1652031767581681E-2</c:v>
                </c:pt>
                <c:pt idx="66">
                  <c:v>1.1058904925680861E-2</c:v>
                </c:pt>
                <c:pt idx="67">
                  <c:v>1.0707401893181845E-2</c:v>
                </c:pt>
                <c:pt idx="68">
                  <c:v>1.0517515156718976E-2</c:v>
                </c:pt>
                <c:pt idx="69">
                  <c:v>1.0270776958591672E-2</c:v>
                </c:pt>
                <c:pt idx="70">
                  <c:v>1.017867718290905E-2</c:v>
                </c:pt>
                <c:pt idx="71">
                  <c:v>1.0122136302055608E-2</c:v>
                </c:pt>
                <c:pt idx="72">
                  <c:v>1.0831519468334917E-2</c:v>
                </c:pt>
                <c:pt idx="73">
                  <c:v>1.0949929469078565E-2</c:v>
                </c:pt>
                <c:pt idx="74">
                  <c:v>1.4187148341589489E-2</c:v>
                </c:pt>
                <c:pt idx="75">
                  <c:v>1.8250849303317725E-2</c:v>
                </c:pt>
                <c:pt idx="76">
                  <c:v>1.8442288943835566E-2</c:v>
                </c:pt>
                <c:pt idx="77">
                  <c:v>1.8831835517651718E-2</c:v>
                </c:pt>
                <c:pt idx="78">
                  <c:v>2.1580575262821998E-2</c:v>
                </c:pt>
                <c:pt idx="79">
                  <c:v>2.5218908540343782E-2</c:v>
                </c:pt>
                <c:pt idx="80">
                  <c:v>3.5317082264770684E-2</c:v>
                </c:pt>
                <c:pt idx="81">
                  <c:v>4.3992016818847256E-2</c:v>
                </c:pt>
                <c:pt idx="82">
                  <c:v>4.8395846442879267E-2</c:v>
                </c:pt>
                <c:pt idx="83">
                  <c:v>2.2203326772145773E-2</c:v>
                </c:pt>
                <c:pt idx="84">
                  <c:v>1.9995113808066057E-2</c:v>
                </c:pt>
                <c:pt idx="85">
                  <c:v>1.0760429654614621E-2</c:v>
                </c:pt>
                <c:pt idx="86">
                  <c:v>1.0760429654614621E-2</c:v>
                </c:pt>
                <c:pt idx="87">
                  <c:v>1.0760429654614621E-2</c:v>
                </c:pt>
                <c:pt idx="88">
                  <c:v>1.0330161431993926E-2</c:v>
                </c:pt>
                <c:pt idx="89">
                  <c:v>1.0330161431993926E-2</c:v>
                </c:pt>
                <c:pt idx="90">
                  <c:v>1.0122136302055608E-2</c:v>
                </c:pt>
                <c:pt idx="91">
                  <c:v>1.0136354264799667E-2</c:v>
                </c:pt>
                <c:pt idx="92">
                  <c:v>1.0372815320226103E-2</c:v>
                </c:pt>
                <c:pt idx="93">
                  <c:v>1.3541090468755623E-2</c:v>
                </c:pt>
                <c:pt idx="94">
                  <c:v>1.4888766987593949E-2</c:v>
                </c:pt>
                <c:pt idx="95">
                  <c:v>1.4888766987593949E-2</c:v>
                </c:pt>
                <c:pt idx="96">
                  <c:v>2.7641931046953817E-2</c:v>
                </c:pt>
                <c:pt idx="97">
                  <c:v>3.367093047486612E-2</c:v>
                </c:pt>
                <c:pt idx="98">
                  <c:v>3.367093047486612E-2</c:v>
                </c:pt>
              </c:numCache>
            </c:numRef>
          </c:xVal>
          <c:yVal>
            <c:numRef>
              <c:f>'ANCOVA Sylcomp'!$K$3:$K$101</c:f>
              <c:numCache>
                <c:formatCode>General</c:formatCode>
                <c:ptCount val="99"/>
                <c:pt idx="0">
                  <c:v>0.38981466095564954</c:v>
                </c:pt>
                <c:pt idx="1">
                  <c:v>-1.3540809356918302</c:v>
                </c:pt>
                <c:pt idx="2">
                  <c:v>-0.34559657078899225</c:v>
                </c:pt>
                <c:pt idx="3">
                  <c:v>0.49565399093792284</c:v>
                </c:pt>
                <c:pt idx="4">
                  <c:v>-0.70947315685264667</c:v>
                </c:pt>
                <c:pt idx="5">
                  <c:v>-6.69186385841197E-2</c:v>
                </c:pt>
                <c:pt idx="6">
                  <c:v>0.49028035663143804</c:v>
                </c:pt>
                <c:pt idx="7">
                  <c:v>0.5727004865941675</c:v>
                </c:pt>
                <c:pt idx="8">
                  <c:v>-1.446303019058752</c:v>
                </c:pt>
                <c:pt idx="9">
                  <c:v>-1.1625616824787808</c:v>
                </c:pt>
                <c:pt idx="10">
                  <c:v>3.7220439437632376</c:v>
                </c:pt>
                <c:pt idx="11">
                  <c:v>2.3194228054591433</c:v>
                </c:pt>
                <c:pt idx="12">
                  <c:v>3.4619086950552096</c:v>
                </c:pt>
                <c:pt idx="13">
                  <c:v>-2.8720016208440526</c:v>
                </c:pt>
                <c:pt idx="14">
                  <c:v>0.42248433598000734</c:v>
                </c:pt>
                <c:pt idx="15">
                  <c:v>0.33948272375262289</c:v>
                </c:pt>
                <c:pt idx="16">
                  <c:v>-0.29914564961100465</c:v>
                </c:pt>
                <c:pt idx="17">
                  <c:v>-2.0094124055517835</c:v>
                </c:pt>
                <c:pt idx="18">
                  <c:v>1.5020234897551807</c:v>
                </c:pt>
                <c:pt idx="19">
                  <c:v>0.65665575816005628</c:v>
                </c:pt>
                <c:pt idx="20">
                  <c:v>2.4343666771197436</c:v>
                </c:pt>
                <c:pt idx="21">
                  <c:v>0.8608568474422692</c:v>
                </c:pt>
                <c:pt idx="22">
                  <c:v>-1.5837114221734383</c:v>
                </c:pt>
                <c:pt idx="23">
                  <c:v>-0.7732002213439727</c:v>
                </c:pt>
                <c:pt idx="24">
                  <c:v>-1.6310694598902424</c:v>
                </c:pt>
                <c:pt idx="25">
                  <c:v>-1.9775865328862796</c:v>
                </c:pt>
                <c:pt idx="26">
                  <c:v>0.77956368677070909</c:v>
                </c:pt>
                <c:pt idx="27">
                  <c:v>-0.63741531485729885</c:v>
                </c:pt>
                <c:pt idx="28">
                  <c:v>-0.87176107246263213</c:v>
                </c:pt>
                <c:pt idx="29">
                  <c:v>-0.28156751558651022</c:v>
                </c:pt>
                <c:pt idx="30">
                  <c:v>-0.7452845035798249</c:v>
                </c:pt>
                <c:pt idx="31">
                  <c:v>0.71444665181751155</c:v>
                </c:pt>
                <c:pt idx="32">
                  <c:v>1.665414953704113E-2</c:v>
                </c:pt>
                <c:pt idx="33">
                  <c:v>-2.2706515112065095</c:v>
                </c:pt>
                <c:pt idx="34">
                  <c:v>-0.28402942944456377</c:v>
                </c:pt>
                <c:pt idx="35">
                  <c:v>1.0798353517118551</c:v>
                </c:pt>
                <c:pt idx="36">
                  <c:v>-2.8946461193824373E-2</c:v>
                </c:pt>
                <c:pt idx="37">
                  <c:v>3.2884724687582217E-2</c:v>
                </c:pt>
                <c:pt idx="38">
                  <c:v>3.195928729692989</c:v>
                </c:pt>
                <c:pt idx="39">
                  <c:v>-2.4099214470890695</c:v>
                </c:pt>
                <c:pt idx="40">
                  <c:v>-0.44255120032572226</c:v>
                </c:pt>
                <c:pt idx="41">
                  <c:v>0.98484539906217217</c:v>
                </c:pt>
                <c:pt idx="42">
                  <c:v>-0.11205165084239511</c:v>
                </c:pt>
                <c:pt idx="43">
                  <c:v>0.51825818168567284</c:v>
                </c:pt>
                <c:pt idx="44">
                  <c:v>-0.93551866506642811</c:v>
                </c:pt>
                <c:pt idx="45">
                  <c:v>0.77457094561862672</c:v>
                </c:pt>
                <c:pt idx="46">
                  <c:v>0.98483770469473408</c:v>
                </c:pt>
                <c:pt idx="47">
                  <c:v>1.3720480888585413</c:v>
                </c:pt>
                <c:pt idx="48">
                  <c:v>0.42014430731903096</c:v>
                </c:pt>
                <c:pt idx="49">
                  <c:v>0.38197774573252463</c:v>
                </c:pt>
                <c:pt idx="50">
                  <c:v>-0.65873176265173228</c:v>
                </c:pt>
                <c:pt idx="51">
                  <c:v>0.9964647912157415</c:v>
                </c:pt>
                <c:pt idx="52">
                  <c:v>-0.52568470277168378</c:v>
                </c:pt>
                <c:pt idx="53">
                  <c:v>0.92935983461340399</c:v>
                </c:pt>
                <c:pt idx="54">
                  <c:v>-1.3025556994030487</c:v>
                </c:pt>
                <c:pt idx="55">
                  <c:v>-1.2580890378634459</c:v>
                </c:pt>
                <c:pt idx="56">
                  <c:v>-0.43490569819085151</c:v>
                </c:pt>
                <c:pt idx="57">
                  <c:v>0.22937680988690407</c:v>
                </c:pt>
                <c:pt idx="58">
                  <c:v>-0.60157125744532591</c:v>
                </c:pt>
                <c:pt idx="59">
                  <c:v>-2.0522672113904523</c:v>
                </c:pt>
                <c:pt idx="60">
                  <c:v>2.1226681896040613</c:v>
                </c:pt>
                <c:pt idx="61">
                  <c:v>0.6135340628767223</c:v>
                </c:pt>
                <c:pt idx="62">
                  <c:v>1.5183397394388305E-2</c:v>
                </c:pt>
                <c:pt idx="63">
                  <c:v>-1.3094802937614591</c:v>
                </c:pt>
                <c:pt idx="64">
                  <c:v>0.83741001722404862</c:v>
                </c:pt>
                <c:pt idx="65">
                  <c:v>0.98207558781719995</c:v>
                </c:pt>
                <c:pt idx="66">
                  <c:v>-0.16701117557288842</c:v>
                </c:pt>
                <c:pt idx="67">
                  <c:v>0.61145391231497026</c:v>
                </c:pt>
                <c:pt idx="68">
                  <c:v>2.5147609545561589</c:v>
                </c:pt>
                <c:pt idx="69">
                  <c:v>1.0592766399731577</c:v>
                </c:pt>
                <c:pt idx="70">
                  <c:v>0.17662395898754599</c:v>
                </c:pt>
                <c:pt idx="71">
                  <c:v>-0.27579529690693377</c:v>
                </c:pt>
                <c:pt idx="72">
                  <c:v>-0.36328258051840095</c:v>
                </c:pt>
                <c:pt idx="73">
                  <c:v>0.62099788174231341</c:v>
                </c:pt>
                <c:pt idx="74">
                  <c:v>0.55766773353513488</c:v>
                </c:pt>
                <c:pt idx="75">
                  <c:v>0.92890250272800035</c:v>
                </c:pt>
                <c:pt idx="76">
                  <c:v>1.9072719076616409</c:v>
                </c:pt>
                <c:pt idx="77">
                  <c:v>1.7981937953160521</c:v>
                </c:pt>
                <c:pt idx="78">
                  <c:v>0.21983660671041802</c:v>
                </c:pt>
                <c:pt idx="79">
                  <c:v>0.69056364088021882</c:v>
                </c:pt>
                <c:pt idx="80">
                  <c:v>0.39125576534468332</c:v>
                </c:pt>
                <c:pt idx="81">
                  <c:v>-0.90095720755163811</c:v>
                </c:pt>
                <c:pt idx="82">
                  <c:v>-0.44894747628096776</c:v>
                </c:pt>
                <c:pt idx="83">
                  <c:v>6.4427539609504545E-3</c:v>
                </c:pt>
                <c:pt idx="84">
                  <c:v>-0.43393547738309901</c:v>
                </c:pt>
                <c:pt idx="85">
                  <c:v>-1.3748976509589981</c:v>
                </c:pt>
                <c:pt idx="86">
                  <c:v>-0.16671882271115682</c:v>
                </c:pt>
                <c:pt idx="87">
                  <c:v>-0.78383833268831959</c:v>
                </c:pt>
                <c:pt idx="88">
                  <c:v>-0.15756206037280354</c:v>
                </c:pt>
                <c:pt idx="89">
                  <c:v>0.54934011524823445</c:v>
                </c:pt>
                <c:pt idx="90">
                  <c:v>0.85845646015150334</c:v>
                </c:pt>
                <c:pt idx="91">
                  <c:v>-1.1483298387781105</c:v>
                </c:pt>
                <c:pt idx="92">
                  <c:v>-1.5027348366356237</c:v>
                </c:pt>
                <c:pt idx="93">
                  <c:v>-0.62328549378940934</c:v>
                </c:pt>
                <c:pt idx="94">
                  <c:v>-1.1324466294115254</c:v>
                </c:pt>
                <c:pt idx="95">
                  <c:v>0.26801994493204012</c:v>
                </c:pt>
                <c:pt idx="96">
                  <c:v>-1.8548571401009202</c:v>
                </c:pt>
                <c:pt idx="97">
                  <c:v>-1.0138355803011816</c:v>
                </c:pt>
                <c:pt idx="98">
                  <c:v>-3.0663463526202985</c:v>
                </c:pt>
              </c:numCache>
            </c:numRef>
          </c:yVal>
          <c:smooth val="1"/>
          <c:extLst>
            <c:ext xmlns:c16="http://schemas.microsoft.com/office/drawing/2014/chart" uri="{C3380CC4-5D6E-409C-BE32-E72D297353CC}">
              <c16:uniqueId val="{00000000-0487-4336-96D6-D4999E1779D1}"/>
            </c:ext>
          </c:extLst>
        </c:ser>
        <c:dLbls>
          <c:showLegendKey val="0"/>
          <c:showVal val="0"/>
          <c:showCatName val="0"/>
          <c:showSerName val="0"/>
          <c:showPercent val="0"/>
          <c:showBubbleSize val="0"/>
        </c:dLbls>
        <c:axId val="201772440"/>
        <c:axId val="1260592425"/>
      </c:scatterChart>
      <c:valAx>
        <c:axId val="201772440"/>
        <c:scaling>
          <c:orientation val="minMax"/>
        </c:scaling>
        <c:delete val="0"/>
        <c:axPos val="b"/>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Leverage</a:t>
                </a: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ru-RU"/>
          </a:p>
        </c:txPr>
        <c:crossAx val="1260592425"/>
        <c:crosses val="autoZero"/>
        <c:crossBetween val="midCat"/>
      </c:valAx>
      <c:valAx>
        <c:axId val="1260592425"/>
        <c:scaling>
          <c:orientation val="minMax"/>
        </c:scaling>
        <c:delete val="0"/>
        <c:axPos val="l"/>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Standardized residuals</a:t>
                </a: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ru-RU"/>
          </a:p>
        </c:txPr>
        <c:crossAx val="201772440"/>
        <c:crosses val="autoZero"/>
        <c:crossBetween val="midCat"/>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scatterChart>
        <c:scatterStyle val="lineMarker"/>
        <c:varyColors val="0"/>
        <c:ser>
          <c:idx val="0"/>
          <c:order val="0"/>
          <c:tx>
            <c:v>QQ Plot</c:v>
          </c:tx>
          <c:spPr>
            <a:ln>
              <a:noFill/>
            </a:ln>
          </c:spPr>
          <c:marker>
            <c:symbol val="circle"/>
            <c:size val="7"/>
            <c:spPr>
              <a:solidFill>
                <a:schemeClr val="accent1"/>
              </a:solidFill>
              <a:ln cmpd="sng">
                <a:solidFill>
                  <a:schemeClr val="accent1"/>
                </a:solidFill>
              </a:ln>
            </c:spPr>
          </c:marker>
          <c:xVal>
            <c:numRef>
              <c:f>'ANCOVA Sylcomp'!$M$111:$M$198</c:f>
              <c:numCache>
                <c:formatCode>General</c:formatCode>
                <c:ptCount val="88"/>
                <c:pt idx="0">
                  <c:v>-2.5313130908994506</c:v>
                </c:pt>
                <c:pt idx="1">
                  <c:v>-2.1189947682877439</c:v>
                </c:pt>
                <c:pt idx="2">
                  <c:v>-1.9047068981567317</c:v>
                </c:pt>
                <c:pt idx="3">
                  <c:v>-1.7533295587879703</c:v>
                </c:pt>
                <c:pt idx="4">
                  <c:v>-1.6339339161209507</c:v>
                </c:pt>
                <c:pt idx="5">
                  <c:v>-1.5341205443525459</c:v>
                </c:pt>
                <c:pt idx="6">
                  <c:v>-1.4476059980540612</c:v>
                </c:pt>
                <c:pt idx="7">
                  <c:v>-1.370744730967556</c:v>
                </c:pt>
                <c:pt idx="8">
                  <c:v>-1.3012239250892597</c:v>
                </c:pt>
                <c:pt idx="9">
                  <c:v>-1.2374795794240132</c:v>
                </c:pt>
                <c:pt idx="10">
                  <c:v>-1.1784020429997191</c:v>
                </c:pt>
                <c:pt idx="11">
                  <c:v>-1.1231739206269666</c:v>
                </c:pt>
                <c:pt idx="12">
                  <c:v>-1.0711746468263743</c:v>
                </c:pt>
                <c:pt idx="13">
                  <c:v>-1.0219212334923036</c:v>
                </c:pt>
                <c:pt idx="14">
                  <c:v>-0.97502984780811075</c:v>
                </c:pt>
                <c:pt idx="15">
                  <c:v>-0.93018998319682389</c:v>
                </c:pt>
                <c:pt idx="16">
                  <c:v>-0.88714655901887607</c:v>
                </c:pt>
                <c:pt idx="17">
                  <c:v>-0.84568718722657388</c:v>
                </c:pt>
                <c:pt idx="18">
                  <c:v>-0.80563290730518677</c:v>
                </c:pt>
                <c:pt idx="19">
                  <c:v>-0.76683130989518566</c:v>
                </c:pt>
                <c:pt idx="20">
                  <c:v>-0.72915134305229301</c:v>
                </c:pt>
                <c:pt idx="21">
                  <c:v>-0.69247932764821996</c:v>
                </c:pt>
                <c:pt idx="22">
                  <c:v>-0.65671585720597359</c:v>
                </c:pt>
                <c:pt idx="23">
                  <c:v>-0.6217733550157325</c:v>
                </c:pt>
                <c:pt idx="24">
                  <c:v>-0.58757412674663445</c:v>
                </c:pt>
                <c:pt idx="25">
                  <c:v>-0.55404879144233621</c:v>
                </c:pt>
                <c:pt idx="26">
                  <c:v>-0.52113500486411635</c:v>
                </c:pt>
                <c:pt idx="27">
                  <c:v>-0.48877641111466941</c:v>
                </c:pt>
                <c:pt idx="28">
                  <c:v>-0.45692177423763397</c:v>
                </c:pt>
                <c:pt idx="29">
                  <c:v>-0.425524252949535</c:v>
                </c:pt>
                <c:pt idx="30">
                  <c:v>-0.3945407900989984</c:v>
                </c:pt>
                <c:pt idx="31">
                  <c:v>-0.36393159473103959</c:v>
                </c:pt>
                <c:pt idx="32">
                  <c:v>-0.33365969936120454</c:v>
                </c:pt>
                <c:pt idx="33">
                  <c:v>-0.30369057865445637</c:v>
                </c:pt>
                <c:pt idx="34">
                  <c:v>-0.27399181845380061</c:v>
                </c:pt>
                <c:pt idx="35">
                  <c:v>-0.24453282622639833</c:v>
                </c:pt>
                <c:pt idx="36">
                  <c:v>-0.21528457564427503</c:v>
                </c:pt>
                <c:pt idx="37">
                  <c:v>-0.18621937930523477</c:v>
                </c:pt>
                <c:pt idx="38">
                  <c:v>-0.1573106846101707</c:v>
                </c:pt>
                <c:pt idx="39">
                  <c:v>-0.12853288860722628</c:v>
                </c:pt>
                <c:pt idx="40">
                  <c:v>-9.9861168237163553E-2</c:v>
                </c:pt>
                <c:pt idx="41">
                  <c:v>-7.127132290229457E-2</c:v>
                </c:pt>
                <c:pt idx="42">
                  <c:v>-4.2739626659217211E-2</c:v>
                </c:pt>
                <c:pt idx="43">
                  <c:v>-1.42426876225898E-2</c:v>
                </c:pt>
                <c:pt idx="44">
                  <c:v>1.4242687622589938E-2</c:v>
                </c:pt>
                <c:pt idx="45">
                  <c:v>4.2739626659217343E-2</c:v>
                </c:pt>
                <c:pt idx="46">
                  <c:v>7.1271322902294709E-2</c:v>
                </c:pt>
                <c:pt idx="47">
                  <c:v>9.9861168237163553E-2</c:v>
                </c:pt>
                <c:pt idx="48">
                  <c:v>0.12853288860722628</c:v>
                </c:pt>
                <c:pt idx="49">
                  <c:v>0.1573106846101707</c:v>
                </c:pt>
                <c:pt idx="50">
                  <c:v>0.18621937930523477</c:v>
                </c:pt>
                <c:pt idx="51">
                  <c:v>0.21528457564427503</c:v>
                </c:pt>
                <c:pt idx="52">
                  <c:v>0.24453282622639816</c:v>
                </c:pt>
                <c:pt idx="53">
                  <c:v>0.27399181845380044</c:v>
                </c:pt>
                <c:pt idx="54">
                  <c:v>0.30369057865445626</c:v>
                </c:pt>
                <c:pt idx="55">
                  <c:v>0.33365969936120471</c:v>
                </c:pt>
                <c:pt idx="56">
                  <c:v>0.3639315947310397</c:v>
                </c:pt>
                <c:pt idx="57">
                  <c:v>0.39454079009899856</c:v>
                </c:pt>
                <c:pt idx="58">
                  <c:v>0.425524252949535</c:v>
                </c:pt>
                <c:pt idx="59">
                  <c:v>0.45692177423763397</c:v>
                </c:pt>
                <c:pt idx="60">
                  <c:v>0.48877641111466941</c:v>
                </c:pt>
                <c:pt idx="61">
                  <c:v>0.52113500486411635</c:v>
                </c:pt>
                <c:pt idx="62">
                  <c:v>0.55404879144233621</c:v>
                </c:pt>
                <c:pt idx="63">
                  <c:v>0.58757412674663412</c:v>
                </c:pt>
                <c:pt idx="64">
                  <c:v>0.62177335501573239</c:v>
                </c:pt>
                <c:pt idx="65">
                  <c:v>0.65671585720597314</c:v>
                </c:pt>
                <c:pt idx="66">
                  <c:v>0.69247932764822007</c:v>
                </c:pt>
                <c:pt idx="67">
                  <c:v>0.72915134305229301</c:v>
                </c:pt>
                <c:pt idx="68">
                  <c:v>0.76683130989518566</c:v>
                </c:pt>
                <c:pt idx="69">
                  <c:v>0.80563290730518677</c:v>
                </c:pt>
                <c:pt idx="70">
                  <c:v>0.84568718722657388</c:v>
                </c:pt>
                <c:pt idx="71">
                  <c:v>0.88714655901887607</c:v>
                </c:pt>
                <c:pt idx="72">
                  <c:v>0.93018998319682389</c:v>
                </c:pt>
                <c:pt idx="73">
                  <c:v>0.97502984780811075</c:v>
                </c:pt>
                <c:pt idx="74">
                  <c:v>1.0219212334923036</c:v>
                </c:pt>
                <c:pt idx="75">
                  <c:v>1.0711746468263743</c:v>
                </c:pt>
                <c:pt idx="76">
                  <c:v>1.123173920626966</c:v>
                </c:pt>
                <c:pt idx="77">
                  <c:v>1.1784020429997195</c:v>
                </c:pt>
                <c:pt idx="78">
                  <c:v>1.2374795794240139</c:v>
                </c:pt>
                <c:pt idx="79">
                  <c:v>1.3012239250892597</c:v>
                </c:pt>
                <c:pt idx="80">
                  <c:v>1.370744730967556</c:v>
                </c:pt>
                <c:pt idx="81">
                  <c:v>1.4476059980540619</c:v>
                </c:pt>
                <c:pt idx="82">
                  <c:v>1.5341205443525465</c:v>
                </c:pt>
                <c:pt idx="83">
                  <c:v>1.6339339161209507</c:v>
                </c:pt>
                <c:pt idx="84">
                  <c:v>1.7533295587879703</c:v>
                </c:pt>
                <c:pt idx="85">
                  <c:v>1.904706898156731</c:v>
                </c:pt>
                <c:pt idx="86">
                  <c:v>2.118994768287743</c:v>
                </c:pt>
                <c:pt idx="87">
                  <c:v>2.531313090899447</c:v>
                </c:pt>
              </c:numCache>
            </c:numRef>
          </c:xVal>
          <c:yVal>
            <c:numRef>
              <c:f>'ANCOVA Sylcomp'!$L$111:$L$198</c:f>
              <c:numCache>
                <c:formatCode>0.00000</c:formatCode>
                <c:ptCount val="88"/>
                <c:pt idx="0">
                  <c:v>5.681818181818182E-3</c:v>
                </c:pt>
                <c:pt idx="1">
                  <c:v>1.7045454545454544E-2</c:v>
                </c:pt>
                <c:pt idx="2">
                  <c:v>2.8409090909090908E-2</c:v>
                </c:pt>
                <c:pt idx="3">
                  <c:v>3.9772727272727272E-2</c:v>
                </c:pt>
                <c:pt idx="4">
                  <c:v>5.113636363636364E-2</c:v>
                </c:pt>
                <c:pt idx="5">
                  <c:v>6.25E-2</c:v>
                </c:pt>
                <c:pt idx="6">
                  <c:v>7.3863636363636367E-2</c:v>
                </c:pt>
                <c:pt idx="7">
                  <c:v>8.5227272727272721E-2</c:v>
                </c:pt>
                <c:pt idx="8">
                  <c:v>9.6590909090909088E-2</c:v>
                </c:pt>
                <c:pt idx="9">
                  <c:v>0.10795454545454546</c:v>
                </c:pt>
                <c:pt idx="10">
                  <c:v>0.11931818181818182</c:v>
                </c:pt>
                <c:pt idx="11">
                  <c:v>0.13068181818181818</c:v>
                </c:pt>
                <c:pt idx="12">
                  <c:v>0.14204545454545456</c:v>
                </c:pt>
                <c:pt idx="13">
                  <c:v>0.15340909090909091</c:v>
                </c:pt>
                <c:pt idx="14">
                  <c:v>0.16477272727272727</c:v>
                </c:pt>
                <c:pt idx="15">
                  <c:v>0.17613636363636365</c:v>
                </c:pt>
                <c:pt idx="16">
                  <c:v>0.1875</c:v>
                </c:pt>
                <c:pt idx="17">
                  <c:v>0.19886363636363635</c:v>
                </c:pt>
                <c:pt idx="18">
                  <c:v>0.21022727272727273</c:v>
                </c:pt>
                <c:pt idx="19">
                  <c:v>0.22159090909090909</c:v>
                </c:pt>
                <c:pt idx="20">
                  <c:v>0.23295454545454544</c:v>
                </c:pt>
                <c:pt idx="21">
                  <c:v>0.24431818181818182</c:v>
                </c:pt>
                <c:pt idx="22">
                  <c:v>0.25568181818181818</c:v>
                </c:pt>
                <c:pt idx="23">
                  <c:v>0.26704545454545453</c:v>
                </c:pt>
                <c:pt idx="24">
                  <c:v>0.27840909090909088</c:v>
                </c:pt>
                <c:pt idx="25">
                  <c:v>0.28977272727272729</c:v>
                </c:pt>
                <c:pt idx="26">
                  <c:v>0.30113636363636365</c:v>
                </c:pt>
                <c:pt idx="27">
                  <c:v>0.3125</c:v>
                </c:pt>
                <c:pt idx="28">
                  <c:v>0.32386363636363635</c:v>
                </c:pt>
                <c:pt idx="29">
                  <c:v>0.33522727272727271</c:v>
                </c:pt>
                <c:pt idx="30">
                  <c:v>0.34659090909090912</c:v>
                </c:pt>
                <c:pt idx="31">
                  <c:v>0.35795454545454547</c:v>
                </c:pt>
                <c:pt idx="32">
                  <c:v>0.36931818181818182</c:v>
                </c:pt>
                <c:pt idx="33">
                  <c:v>0.38068181818181818</c:v>
                </c:pt>
                <c:pt idx="34">
                  <c:v>0.39204545454545453</c:v>
                </c:pt>
                <c:pt idx="35">
                  <c:v>0.40340909090909088</c:v>
                </c:pt>
                <c:pt idx="36">
                  <c:v>0.41477272727272729</c:v>
                </c:pt>
                <c:pt idx="37">
                  <c:v>0.42613636363636365</c:v>
                </c:pt>
                <c:pt idx="38">
                  <c:v>0.4375</c:v>
                </c:pt>
                <c:pt idx="39">
                  <c:v>0.44886363636363635</c:v>
                </c:pt>
                <c:pt idx="40">
                  <c:v>0.46022727272727271</c:v>
                </c:pt>
                <c:pt idx="41">
                  <c:v>0.47159090909090912</c:v>
                </c:pt>
                <c:pt idx="42">
                  <c:v>0.48295454545454547</c:v>
                </c:pt>
                <c:pt idx="43">
                  <c:v>0.49431818181818182</c:v>
                </c:pt>
                <c:pt idx="44">
                  <c:v>0.50568181818181823</c:v>
                </c:pt>
                <c:pt idx="45">
                  <c:v>0.51704545454545459</c:v>
                </c:pt>
                <c:pt idx="46">
                  <c:v>0.52840909090909094</c:v>
                </c:pt>
                <c:pt idx="47">
                  <c:v>0.53977272727272729</c:v>
                </c:pt>
                <c:pt idx="48">
                  <c:v>0.55113636363636365</c:v>
                </c:pt>
                <c:pt idx="49">
                  <c:v>0.5625</c:v>
                </c:pt>
                <c:pt idx="50">
                  <c:v>0.57386363636363635</c:v>
                </c:pt>
                <c:pt idx="51">
                  <c:v>0.58522727272727271</c:v>
                </c:pt>
                <c:pt idx="52">
                  <c:v>0.59659090909090906</c:v>
                </c:pt>
                <c:pt idx="53">
                  <c:v>0.60795454545454541</c:v>
                </c:pt>
                <c:pt idx="54">
                  <c:v>0.61931818181818177</c:v>
                </c:pt>
                <c:pt idx="55">
                  <c:v>0.63068181818181823</c:v>
                </c:pt>
                <c:pt idx="56">
                  <c:v>0.64204545454545459</c:v>
                </c:pt>
                <c:pt idx="57">
                  <c:v>0.65340909090909094</c:v>
                </c:pt>
                <c:pt idx="58">
                  <c:v>0.66477272727272729</c:v>
                </c:pt>
                <c:pt idx="59">
                  <c:v>0.67613636363636365</c:v>
                </c:pt>
                <c:pt idx="60">
                  <c:v>0.6875</c:v>
                </c:pt>
                <c:pt idx="61">
                  <c:v>0.69886363636363635</c:v>
                </c:pt>
                <c:pt idx="62">
                  <c:v>0.71022727272727271</c:v>
                </c:pt>
                <c:pt idx="63">
                  <c:v>0.72159090909090906</c:v>
                </c:pt>
                <c:pt idx="64">
                  <c:v>0.73295454545454541</c:v>
                </c:pt>
                <c:pt idx="65">
                  <c:v>0.74431818181818177</c:v>
                </c:pt>
                <c:pt idx="66">
                  <c:v>0.75568181818181823</c:v>
                </c:pt>
                <c:pt idx="67">
                  <c:v>0.76704545454545459</c:v>
                </c:pt>
                <c:pt idx="68">
                  <c:v>0.77840909090909094</c:v>
                </c:pt>
                <c:pt idx="69">
                  <c:v>0.78977272727272729</c:v>
                </c:pt>
                <c:pt idx="70">
                  <c:v>0.80113636363636365</c:v>
                </c:pt>
                <c:pt idx="71">
                  <c:v>0.8125</c:v>
                </c:pt>
                <c:pt idx="72">
                  <c:v>0.82386363636363635</c:v>
                </c:pt>
                <c:pt idx="73">
                  <c:v>0.83522727272727271</c:v>
                </c:pt>
                <c:pt idx="74">
                  <c:v>0.84659090909090906</c:v>
                </c:pt>
                <c:pt idx="75">
                  <c:v>0.85795454545454541</c:v>
                </c:pt>
                <c:pt idx="76">
                  <c:v>0.86931818181818177</c:v>
                </c:pt>
                <c:pt idx="77">
                  <c:v>0.88068181818181823</c:v>
                </c:pt>
                <c:pt idx="78">
                  <c:v>0.89204545454545459</c:v>
                </c:pt>
                <c:pt idx="79">
                  <c:v>0.90340909090909094</c:v>
                </c:pt>
                <c:pt idx="80">
                  <c:v>0.91477272727272729</c:v>
                </c:pt>
                <c:pt idx="81">
                  <c:v>0.92613636363636365</c:v>
                </c:pt>
                <c:pt idx="82">
                  <c:v>0.9375</c:v>
                </c:pt>
                <c:pt idx="83">
                  <c:v>0.94886363636363635</c:v>
                </c:pt>
                <c:pt idx="84">
                  <c:v>0.96022727272727271</c:v>
                </c:pt>
                <c:pt idx="85">
                  <c:v>0.97159090909090906</c:v>
                </c:pt>
                <c:pt idx="86">
                  <c:v>0.98295454545454541</c:v>
                </c:pt>
                <c:pt idx="87">
                  <c:v>0.99431818181818177</c:v>
                </c:pt>
              </c:numCache>
            </c:numRef>
          </c:yVal>
          <c:smooth val="1"/>
          <c:extLst>
            <c:ext xmlns:c16="http://schemas.microsoft.com/office/drawing/2014/chart" uri="{C3380CC4-5D6E-409C-BE32-E72D297353CC}">
              <c16:uniqueId val="{00000000-2CAD-49A3-83C0-BDF2BE30A858}"/>
            </c:ext>
          </c:extLst>
        </c:ser>
        <c:dLbls>
          <c:showLegendKey val="0"/>
          <c:showVal val="0"/>
          <c:showCatName val="0"/>
          <c:showSerName val="0"/>
          <c:showPercent val="0"/>
          <c:showBubbleSize val="0"/>
        </c:dLbls>
        <c:axId val="1304526785"/>
        <c:axId val="1678619995"/>
      </c:scatterChart>
      <c:valAx>
        <c:axId val="1304526785"/>
        <c:scaling>
          <c:orientation val="minMax"/>
        </c:scaling>
        <c:delete val="0"/>
        <c:axPos val="b"/>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Theoretical quantiles</a:t>
                </a: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ru-RU"/>
          </a:p>
        </c:txPr>
        <c:crossAx val="1678619995"/>
        <c:crosses val="autoZero"/>
        <c:crossBetween val="midCat"/>
      </c:valAx>
      <c:valAx>
        <c:axId val="1678619995"/>
        <c:scaling>
          <c:orientation val="minMax"/>
        </c:scaling>
        <c:delete val="0"/>
        <c:axPos val="l"/>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Empirical quantiles</a:t>
                </a:r>
              </a:p>
            </c:rich>
          </c:tx>
          <c:overlay val="0"/>
        </c:title>
        <c:numFmt formatCode="0.0" sourceLinked="0"/>
        <c:majorTickMark val="none"/>
        <c:minorTickMark val="none"/>
        <c:tickLblPos val="nextTo"/>
        <c:spPr>
          <a:ln/>
        </c:spPr>
        <c:txPr>
          <a:bodyPr/>
          <a:lstStyle/>
          <a:p>
            <a:pPr lvl="0">
              <a:defRPr sz="900" b="0" i="0">
                <a:solidFill>
                  <a:srgbClr val="000000"/>
                </a:solidFill>
                <a:latin typeface="+mn-lt"/>
              </a:defRPr>
            </a:pPr>
            <a:endParaRPr lang="ru-RU"/>
          </a:p>
        </c:txPr>
        <c:crossAx val="1304526785"/>
        <c:crosses val="autoZero"/>
        <c:crossBetween val="midCat"/>
      </c:valAx>
    </c:plotArea>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title>
      <c:tx>
        <c:rich>
          <a:bodyPr/>
          <a:lstStyle/>
          <a:p>
            <a:pPr lvl="0">
              <a:defRPr sz="1400" b="0" i="0">
                <a:solidFill>
                  <a:srgbClr val="757575"/>
                </a:solidFill>
                <a:latin typeface="+mn-lt"/>
              </a:defRPr>
            </a:pPr>
            <a:r>
              <a:rPr sz="1400" b="0" i="0">
                <a:solidFill>
                  <a:srgbClr val="757575"/>
                </a:solidFill>
                <a:latin typeface="+mn-lt"/>
              </a:rPr>
              <a:t>CR evolution in multilingual vs. monolingual babies </a:t>
            </a:r>
          </a:p>
        </c:rich>
      </c:tx>
      <c:overlay val="0"/>
    </c:title>
    <c:autoTitleDeleted val="0"/>
    <c:plotArea>
      <c:layout/>
      <c:scatterChart>
        <c:scatterStyle val="lineMarker"/>
        <c:varyColors val="0"/>
        <c:ser>
          <c:idx val="0"/>
          <c:order val="0"/>
          <c:tx>
            <c:v>M+</c:v>
          </c:tx>
          <c:spPr>
            <a:ln>
              <a:noFill/>
            </a:ln>
          </c:spPr>
          <c:marker>
            <c:symbol val="circle"/>
            <c:size val="7"/>
            <c:spPr>
              <a:solidFill>
                <a:schemeClr val="accent1"/>
              </a:solidFill>
              <a:ln cmpd="sng">
                <a:solidFill>
                  <a:schemeClr val="accent1"/>
                </a:solidFill>
              </a:ln>
            </c:spPr>
          </c:marker>
          <c:xVal>
            <c:numRef>
              <c:f>'ANCOVA Multilingualism'!$A$2:$A$45</c:f>
              <c:numCache>
                <c:formatCode>General</c:formatCode>
                <c:ptCount val="44"/>
                <c:pt idx="0">
                  <c:v>24</c:v>
                </c:pt>
                <c:pt idx="1">
                  <c:v>36</c:v>
                </c:pt>
                <c:pt idx="2">
                  <c:v>12</c:v>
                </c:pt>
                <c:pt idx="3">
                  <c:v>22</c:v>
                </c:pt>
                <c:pt idx="4">
                  <c:v>23</c:v>
                </c:pt>
                <c:pt idx="5">
                  <c:v>25</c:v>
                </c:pt>
                <c:pt idx="6">
                  <c:v>18</c:v>
                </c:pt>
                <c:pt idx="7">
                  <c:v>21</c:v>
                </c:pt>
                <c:pt idx="8">
                  <c:v>24</c:v>
                </c:pt>
                <c:pt idx="9">
                  <c:v>24</c:v>
                </c:pt>
                <c:pt idx="10">
                  <c:v>36</c:v>
                </c:pt>
                <c:pt idx="11">
                  <c:v>18</c:v>
                </c:pt>
                <c:pt idx="12">
                  <c:v>7</c:v>
                </c:pt>
                <c:pt idx="13">
                  <c:v>8</c:v>
                </c:pt>
                <c:pt idx="14">
                  <c:v>15</c:v>
                </c:pt>
                <c:pt idx="15">
                  <c:v>15</c:v>
                </c:pt>
                <c:pt idx="16">
                  <c:v>15</c:v>
                </c:pt>
                <c:pt idx="17">
                  <c:v>16</c:v>
                </c:pt>
                <c:pt idx="18">
                  <c:v>16</c:v>
                </c:pt>
                <c:pt idx="19">
                  <c:v>17</c:v>
                </c:pt>
                <c:pt idx="20">
                  <c:v>18</c:v>
                </c:pt>
                <c:pt idx="21">
                  <c:v>19</c:v>
                </c:pt>
                <c:pt idx="22">
                  <c:v>23</c:v>
                </c:pt>
                <c:pt idx="23">
                  <c:v>24</c:v>
                </c:pt>
                <c:pt idx="24">
                  <c:v>24</c:v>
                </c:pt>
                <c:pt idx="25">
                  <c:v>30</c:v>
                </c:pt>
                <c:pt idx="26">
                  <c:v>32</c:v>
                </c:pt>
                <c:pt idx="27">
                  <c:v>32</c:v>
                </c:pt>
                <c:pt idx="28">
                  <c:v>18</c:v>
                </c:pt>
                <c:pt idx="29">
                  <c:v>24</c:v>
                </c:pt>
                <c:pt idx="30">
                  <c:v>26</c:v>
                </c:pt>
                <c:pt idx="31">
                  <c:v>3</c:v>
                </c:pt>
                <c:pt idx="32">
                  <c:v>3</c:v>
                </c:pt>
                <c:pt idx="33">
                  <c:v>3</c:v>
                </c:pt>
                <c:pt idx="34">
                  <c:v>2</c:v>
                </c:pt>
                <c:pt idx="35">
                  <c:v>4</c:v>
                </c:pt>
                <c:pt idx="36">
                  <c:v>6</c:v>
                </c:pt>
                <c:pt idx="37">
                  <c:v>7</c:v>
                </c:pt>
                <c:pt idx="38">
                  <c:v>11</c:v>
                </c:pt>
                <c:pt idx="39">
                  <c:v>14</c:v>
                </c:pt>
                <c:pt idx="40">
                  <c:v>22</c:v>
                </c:pt>
                <c:pt idx="41">
                  <c:v>27</c:v>
                </c:pt>
                <c:pt idx="42">
                  <c:v>32</c:v>
                </c:pt>
                <c:pt idx="43">
                  <c:v>36</c:v>
                </c:pt>
              </c:numCache>
            </c:numRef>
          </c:xVal>
          <c:yVal>
            <c:numRef>
              <c:f>'ANCOVA Multilingualism'!$B$2:$B$45</c:f>
              <c:numCache>
                <c:formatCode>General</c:formatCode>
                <c:ptCount val="44"/>
                <c:pt idx="0">
                  <c:v>0.48717948717948717</c:v>
                </c:pt>
                <c:pt idx="1">
                  <c:v>0.75384615384615383</c:v>
                </c:pt>
                <c:pt idx="2">
                  <c:v>0.34482758600000002</c:v>
                </c:pt>
                <c:pt idx="3">
                  <c:v>0.41025641025641019</c:v>
                </c:pt>
                <c:pt idx="4">
                  <c:v>0.58666666666666667</c:v>
                </c:pt>
                <c:pt idx="5">
                  <c:v>0.484375</c:v>
                </c:pt>
                <c:pt idx="6" formatCode="0.000000">
                  <c:v>0.47283813747228387</c:v>
                </c:pt>
                <c:pt idx="7">
                  <c:v>0.34146341463414637</c:v>
                </c:pt>
                <c:pt idx="8">
                  <c:v>0.57446799999999998</c:v>
                </c:pt>
                <c:pt idx="9">
                  <c:v>0.59868421052631582</c:v>
                </c:pt>
                <c:pt idx="10">
                  <c:v>0.78749999999999998</c:v>
                </c:pt>
                <c:pt idx="11">
                  <c:v>0.46153846153846156</c:v>
                </c:pt>
                <c:pt idx="12">
                  <c:v>0.28169014084507038</c:v>
                </c:pt>
                <c:pt idx="13">
                  <c:v>0.2429906542056075</c:v>
                </c:pt>
                <c:pt idx="14">
                  <c:v>0.21875</c:v>
                </c:pt>
                <c:pt idx="15">
                  <c:v>0.35789473684210532</c:v>
                </c:pt>
                <c:pt idx="16">
                  <c:v>0.2868217054263566</c:v>
                </c:pt>
                <c:pt idx="17">
                  <c:v>0.37096774193548387</c:v>
                </c:pt>
                <c:pt idx="18">
                  <c:v>0.45238095238095238</c:v>
                </c:pt>
                <c:pt idx="19">
                  <c:v>0.5</c:v>
                </c:pt>
                <c:pt idx="20">
                  <c:v>0.2808988764044944</c:v>
                </c:pt>
                <c:pt idx="21">
                  <c:v>0.25210084033613439</c:v>
                </c:pt>
                <c:pt idx="22">
                  <c:v>0.40145985401459849</c:v>
                </c:pt>
                <c:pt idx="23">
                  <c:v>0.35483870967741937</c:v>
                </c:pt>
                <c:pt idx="24">
                  <c:v>0.5161290322580645</c:v>
                </c:pt>
                <c:pt idx="25">
                  <c:v>0.34375</c:v>
                </c:pt>
                <c:pt idx="26">
                  <c:v>0.46464646464646459</c:v>
                </c:pt>
                <c:pt idx="27">
                  <c:v>0.22826086956521741</c:v>
                </c:pt>
                <c:pt idx="28">
                  <c:v>0.45714285714285713</c:v>
                </c:pt>
                <c:pt idx="29">
                  <c:v>0.40939597300000002</c:v>
                </c:pt>
                <c:pt idx="30">
                  <c:v>0.62406015037593987</c:v>
                </c:pt>
                <c:pt idx="31">
                  <c:v>0.66153846153846152</c:v>
                </c:pt>
                <c:pt idx="32">
                  <c:v>0.5</c:v>
                </c:pt>
                <c:pt idx="33">
                  <c:v>0.63157894736842102</c:v>
                </c:pt>
                <c:pt idx="34">
                  <c:v>3.8461538461538457E-2</c:v>
                </c:pt>
                <c:pt idx="35">
                  <c:v>0.15584415584415581</c:v>
                </c:pt>
                <c:pt idx="36">
                  <c:v>8.1081081081081086E-2</c:v>
                </c:pt>
                <c:pt idx="37">
                  <c:v>5.3191489361702128E-2</c:v>
                </c:pt>
                <c:pt idx="38">
                  <c:v>0.41880341880341881</c:v>
                </c:pt>
                <c:pt idx="39">
                  <c:v>0.29166666666666669</c:v>
                </c:pt>
                <c:pt idx="40">
                  <c:v>0.36082474226804118</c:v>
                </c:pt>
                <c:pt idx="41">
                  <c:v>0.48888888888888887</c:v>
                </c:pt>
                <c:pt idx="42">
                  <c:v>0.49557522123893799</c:v>
                </c:pt>
                <c:pt idx="43">
                  <c:v>0.71176470588235297</c:v>
                </c:pt>
              </c:numCache>
            </c:numRef>
          </c:yVal>
          <c:smooth val="1"/>
          <c:extLst>
            <c:ext xmlns:c16="http://schemas.microsoft.com/office/drawing/2014/chart" uri="{C3380CC4-5D6E-409C-BE32-E72D297353CC}">
              <c16:uniqueId val="{00000000-46F0-4A4E-A74A-4A94FE070485}"/>
            </c:ext>
          </c:extLst>
        </c:ser>
        <c:dLbls>
          <c:showLegendKey val="0"/>
          <c:showVal val="0"/>
          <c:showCatName val="0"/>
          <c:showSerName val="0"/>
          <c:showPercent val="0"/>
          <c:showBubbleSize val="0"/>
        </c:dLbls>
        <c:axId val="1806325688"/>
        <c:axId val="1948525855"/>
      </c:scatterChart>
      <c:valAx>
        <c:axId val="1806325688"/>
        <c:scaling>
          <c:orientation val="minMax"/>
        </c:scaling>
        <c:delete val="0"/>
        <c:axPos val="b"/>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Age in months</a:t>
                </a: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ru-RU"/>
          </a:p>
        </c:txPr>
        <c:crossAx val="1948525855"/>
        <c:crosses val="autoZero"/>
        <c:crossBetween val="midCat"/>
      </c:valAx>
      <c:valAx>
        <c:axId val="1948525855"/>
        <c:scaling>
          <c:orientation val="minMax"/>
        </c:scaling>
        <c:delete val="0"/>
        <c:axPos val="l"/>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CR</a:t>
                </a:r>
              </a:p>
            </c:rich>
          </c:tx>
          <c:layout>
            <c:manualLayout>
              <c:xMode val="edge"/>
              <c:yMode val="edge"/>
              <c:x val="1.7601760176017601E-2"/>
              <c:y val="0.12023323690798947"/>
            </c:manualLayout>
          </c:layout>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ru-RU"/>
          </a:p>
        </c:txPr>
        <c:crossAx val="1806325688"/>
        <c:crosses val="autoZero"/>
        <c:crossBetween val="midCat"/>
      </c:valAx>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title>
      <c:tx>
        <c:rich>
          <a:bodyPr/>
          <a:lstStyle/>
          <a:p>
            <a:pPr lvl="0">
              <a:defRPr sz="1400" b="0" i="0">
                <a:solidFill>
                  <a:srgbClr val="757575"/>
                </a:solidFill>
                <a:latin typeface="+mn-lt"/>
              </a:defRPr>
            </a:pPr>
            <a:r>
              <a:rPr sz="1400" b="0" i="0">
                <a:solidFill>
                  <a:srgbClr val="757575"/>
                </a:solidFill>
                <a:latin typeface="+mn-lt"/>
              </a:rPr>
              <a:t>Residuals</a:t>
            </a:r>
          </a:p>
        </c:rich>
      </c:tx>
      <c:overlay val="0"/>
    </c:title>
    <c:autoTitleDeleted val="0"/>
    <c:plotArea>
      <c:layout/>
      <c:scatterChart>
        <c:scatterStyle val="lineMarker"/>
        <c:varyColors val="0"/>
        <c:ser>
          <c:idx val="0"/>
          <c:order val="0"/>
          <c:tx>
            <c:v>Mono</c:v>
          </c:tx>
          <c:spPr>
            <a:ln>
              <a:noFill/>
            </a:ln>
          </c:spPr>
          <c:marker>
            <c:symbol val="circle"/>
            <c:size val="7"/>
            <c:spPr>
              <a:solidFill>
                <a:schemeClr val="accent1"/>
              </a:solidFill>
              <a:ln cmpd="sng">
                <a:solidFill>
                  <a:schemeClr val="accent1"/>
                </a:solidFill>
              </a:ln>
            </c:spPr>
          </c:marker>
          <c:xVal>
            <c:numRef>
              <c:f>'ANCOVA Multilingualism'!$A$46:$A$89</c:f>
              <c:numCache>
                <c:formatCode>General</c:formatCode>
                <c:ptCount val="44"/>
                <c:pt idx="0">
                  <c:v>1</c:v>
                </c:pt>
                <c:pt idx="1">
                  <c:v>4</c:v>
                </c:pt>
                <c:pt idx="2">
                  <c:v>4</c:v>
                </c:pt>
                <c:pt idx="3">
                  <c:v>7.9</c:v>
                </c:pt>
                <c:pt idx="4">
                  <c:v>8</c:v>
                </c:pt>
                <c:pt idx="5">
                  <c:v>9</c:v>
                </c:pt>
                <c:pt idx="6">
                  <c:v>9</c:v>
                </c:pt>
                <c:pt idx="7">
                  <c:v>9.1999999999999993</c:v>
                </c:pt>
                <c:pt idx="8">
                  <c:v>12.6</c:v>
                </c:pt>
                <c:pt idx="9">
                  <c:v>13</c:v>
                </c:pt>
                <c:pt idx="10">
                  <c:v>13.1</c:v>
                </c:pt>
                <c:pt idx="11">
                  <c:v>13.7</c:v>
                </c:pt>
                <c:pt idx="12">
                  <c:v>14.5</c:v>
                </c:pt>
                <c:pt idx="13">
                  <c:v>15.1</c:v>
                </c:pt>
                <c:pt idx="14">
                  <c:v>15.5</c:v>
                </c:pt>
                <c:pt idx="15">
                  <c:v>16.2</c:v>
                </c:pt>
                <c:pt idx="16">
                  <c:v>16.600000000000001</c:v>
                </c:pt>
                <c:pt idx="17">
                  <c:v>17</c:v>
                </c:pt>
                <c:pt idx="18">
                  <c:v>20</c:v>
                </c:pt>
                <c:pt idx="19">
                  <c:v>20.2</c:v>
                </c:pt>
                <c:pt idx="20">
                  <c:v>23.5</c:v>
                </c:pt>
                <c:pt idx="21">
                  <c:v>26</c:v>
                </c:pt>
                <c:pt idx="22">
                  <c:v>26.1</c:v>
                </c:pt>
                <c:pt idx="23">
                  <c:v>26.3</c:v>
                </c:pt>
                <c:pt idx="24">
                  <c:v>27.6</c:v>
                </c:pt>
                <c:pt idx="25">
                  <c:v>29.1</c:v>
                </c:pt>
                <c:pt idx="26">
                  <c:v>32.5</c:v>
                </c:pt>
                <c:pt idx="27">
                  <c:v>34.9</c:v>
                </c:pt>
                <c:pt idx="28">
                  <c:v>36</c:v>
                </c:pt>
                <c:pt idx="29">
                  <c:v>7</c:v>
                </c:pt>
                <c:pt idx="30">
                  <c:v>7</c:v>
                </c:pt>
                <c:pt idx="31">
                  <c:v>8</c:v>
                </c:pt>
                <c:pt idx="32">
                  <c:v>9</c:v>
                </c:pt>
                <c:pt idx="33">
                  <c:v>10</c:v>
                </c:pt>
                <c:pt idx="34">
                  <c:v>12</c:v>
                </c:pt>
                <c:pt idx="35">
                  <c:v>13</c:v>
                </c:pt>
                <c:pt idx="36">
                  <c:v>14</c:v>
                </c:pt>
                <c:pt idx="37">
                  <c:v>15</c:v>
                </c:pt>
                <c:pt idx="38">
                  <c:v>17</c:v>
                </c:pt>
                <c:pt idx="39">
                  <c:v>11.440970509912219</c:v>
                </c:pt>
                <c:pt idx="40">
                  <c:v>11.145083341552422</c:v>
                </c:pt>
                <c:pt idx="41">
                  <c:v>11.703981326232041</c:v>
                </c:pt>
                <c:pt idx="42">
                  <c:v>11.703981326232041</c:v>
                </c:pt>
                <c:pt idx="43">
                  <c:v>11.572475918072129</c:v>
                </c:pt>
              </c:numCache>
            </c:numRef>
          </c:xVal>
          <c:yVal>
            <c:numRef>
              <c:f>'ANCOVA Multilingualism'!$F$46:$F$89</c:f>
              <c:numCache>
                <c:formatCode>General</c:formatCode>
                <c:ptCount val="44"/>
                <c:pt idx="0">
                  <c:v>-0.14084829047193079</c:v>
                </c:pt>
                <c:pt idx="1">
                  <c:v>-0.13644576064258099</c:v>
                </c:pt>
                <c:pt idx="2">
                  <c:v>-4.1640565837386206E-2</c:v>
                </c:pt>
                <c:pt idx="3">
                  <c:v>3.3929934552686003E-2</c:v>
                </c:pt>
                <c:pt idx="4">
                  <c:v>-6.1793471128112537E-2</c:v>
                </c:pt>
                <c:pt idx="5">
                  <c:v>-0.22910821092699804</c:v>
                </c:pt>
                <c:pt idx="6">
                  <c:v>0.25171488754315929</c:v>
                </c:pt>
                <c:pt idx="7">
                  <c:v>7.7861522529822313E-2</c:v>
                </c:pt>
                <c:pt idx="8">
                  <c:v>8.1356091819471676E-3</c:v>
                </c:pt>
                <c:pt idx="9">
                  <c:v>-0.14452039190800164</c:v>
                </c:pt>
                <c:pt idx="10">
                  <c:v>0.10271084440757899</c:v>
                </c:pt>
                <c:pt idx="11">
                  <c:v>0.11922810209012985</c:v>
                </c:pt>
                <c:pt idx="12">
                  <c:v>-1.330270144682838E-2</c:v>
                </c:pt>
                <c:pt idx="13">
                  <c:v>7.6208607267491291E-2</c:v>
                </c:pt>
                <c:pt idx="14">
                  <c:v>0.29531473917563056</c:v>
                </c:pt>
                <c:pt idx="15">
                  <c:v>0.12752039378479807</c:v>
                </c:pt>
                <c:pt idx="16">
                  <c:v>2.577035483676654E-2</c:v>
                </c:pt>
                <c:pt idx="17">
                  <c:v>-2.6430134561715446E-2</c:v>
                </c:pt>
                <c:pt idx="18">
                  <c:v>-3.7224607480668082E-2</c:v>
                </c:pt>
                <c:pt idx="19">
                  <c:v>7.608607037054832E-2</c:v>
                </c:pt>
                <c:pt idx="20">
                  <c:v>6.8001885294228348E-2</c:v>
                </c:pt>
                <c:pt idx="21">
                  <c:v>0.11015774355970043</c:v>
                </c:pt>
                <c:pt idx="22">
                  <c:v>0.22281160592569249</c:v>
                </c:pt>
                <c:pt idx="23">
                  <c:v>0.21020127971636993</c:v>
                </c:pt>
                <c:pt idx="24">
                  <c:v>2.8112059233673437E-2</c:v>
                </c:pt>
                <c:pt idx="25">
                  <c:v>8.1965891529816037E-2</c:v>
                </c:pt>
                <c:pt idx="26">
                  <c:v>4.6680434626639067E-2</c:v>
                </c:pt>
                <c:pt idx="27">
                  <c:v>-0.1027173504591018</c:v>
                </c:pt>
                <c:pt idx="28">
                  <c:v>-5.0923350959582114E-2</c:v>
                </c:pt>
                <c:pt idx="29">
                  <c:v>5.2622995227746994E-2</c:v>
                </c:pt>
                <c:pt idx="30">
                  <c:v>-0.14821970140146651</c:v>
                </c:pt>
                <c:pt idx="31">
                  <c:v>-3.231312469240305E-2</c:v>
                </c:pt>
                <c:pt idx="32">
                  <c:v>6.4333303609851178E-2</c:v>
                </c:pt>
                <c:pt idx="33">
                  <c:v>-7.4699524513293231E-2</c:v>
                </c:pt>
                <c:pt idx="34">
                  <c:v>-1.1762693329424034E-3</c:v>
                </c:pt>
                <c:pt idx="35">
                  <c:v>6.2756226604571974E-2</c:v>
                </c:pt>
                <c:pt idx="36">
                  <c:v>7.200891958642136E-2</c:v>
                </c:pt>
                <c:pt idx="37">
                  <c:v>-0.16075722763568753</c:v>
                </c:pt>
                <c:pt idx="38">
                  <c:v>-0.12855812462074007</c:v>
                </c:pt>
                <c:pt idx="39">
                  <c:v>5.5321693188298937E-2</c:v>
                </c:pt>
                <c:pt idx="40">
                  <c:v>-0.32403005114909716</c:v>
                </c:pt>
                <c:pt idx="41">
                  <c:v>-2.7850708578417038E-2</c:v>
                </c:pt>
                <c:pt idx="42">
                  <c:v>-0.224820405548114</c:v>
                </c:pt>
                <c:pt idx="43">
                  <c:v>4.5730979087661772E-2</c:v>
                </c:pt>
              </c:numCache>
            </c:numRef>
          </c:yVal>
          <c:smooth val="1"/>
          <c:extLst>
            <c:ext xmlns:c16="http://schemas.microsoft.com/office/drawing/2014/chart" uri="{C3380CC4-5D6E-409C-BE32-E72D297353CC}">
              <c16:uniqueId val="{00000000-00A0-46C4-B595-0F5BFF9E7A1D}"/>
            </c:ext>
          </c:extLst>
        </c:ser>
        <c:dLbls>
          <c:showLegendKey val="0"/>
          <c:showVal val="0"/>
          <c:showCatName val="0"/>
          <c:showSerName val="0"/>
          <c:showPercent val="0"/>
          <c:showBubbleSize val="0"/>
        </c:dLbls>
        <c:axId val="1187831171"/>
        <c:axId val="932325373"/>
      </c:scatterChart>
      <c:valAx>
        <c:axId val="1187831171"/>
        <c:scaling>
          <c:orientation val="minMax"/>
        </c:scaling>
        <c:delete val="0"/>
        <c:axPos val="b"/>
        <c:title>
          <c:tx>
            <c:rich>
              <a:bodyPr/>
              <a:lstStyle/>
              <a:p>
                <a:pPr lvl="0">
                  <a:defRPr sz="1000" b="0" i="0">
                    <a:solidFill>
                      <a:srgbClr val="000000"/>
                    </a:solidFill>
                    <a:latin typeface="+mn-lt"/>
                  </a:defRPr>
                </a:pPr>
                <a:r>
                  <a:rPr sz="1000" b="0" i="0">
                    <a:solidFill>
                      <a:srgbClr val="000000"/>
                    </a:solidFill>
                    <a:latin typeface="+mn-lt"/>
                  </a:rPr>
                  <a:t>Age in months</a:t>
                </a: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ru-RU"/>
          </a:p>
        </c:txPr>
        <c:crossAx val="932325373"/>
        <c:crosses val="autoZero"/>
        <c:crossBetween val="midCat"/>
      </c:valAx>
      <c:valAx>
        <c:axId val="932325373"/>
        <c:scaling>
          <c:orientation val="minMax"/>
        </c:scaling>
        <c:delete val="0"/>
        <c:axPos val="l"/>
        <c:majorGridlines>
          <c:spPr>
            <a:ln>
              <a:solidFill>
                <a:srgbClr val="B7B7B7"/>
              </a:solidFill>
            </a:ln>
          </c:spPr>
        </c:majorGridlines>
        <c:title>
          <c:tx>
            <c:rich>
              <a:bodyPr/>
              <a:lstStyle/>
              <a:p>
                <a:pPr lvl="0">
                  <a:defRPr sz="1000" b="0" i="0">
                    <a:solidFill>
                      <a:srgbClr val="000000"/>
                    </a:solidFill>
                    <a:latin typeface="+mn-lt"/>
                  </a:defRPr>
                </a:pPr>
                <a:r>
                  <a:rPr sz="1000" b="0" i="0">
                    <a:solidFill>
                      <a:srgbClr val="000000"/>
                    </a:solidFill>
                    <a:latin typeface="+mn-lt"/>
                  </a:rPr>
                  <a:t>Residuals</a:t>
                </a: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ru-RU"/>
          </a:p>
        </c:txPr>
        <c:crossAx val="1187831171"/>
        <c:crosses val="autoZero"/>
        <c:crossBetween val="midCat"/>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4</xdr:col>
      <xdr:colOff>314325</xdr:colOff>
      <xdr:row>14</xdr:row>
      <xdr:rowOff>171450</xdr:rowOff>
    </xdr:from>
    <xdr:ext cx="8353425" cy="6124575"/>
    <xdr:graphicFrame macro="">
      <xdr:nvGraphicFramePr>
        <xdr:cNvPr id="1074200749" name="Chart 1">
          <a:extLst>
            <a:ext uri="{FF2B5EF4-FFF2-40B4-BE49-F238E27FC236}">
              <a16:creationId xmlns:a16="http://schemas.microsoft.com/office/drawing/2014/main" id="{00000000-0008-0000-0100-0000AD000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13</xdr:col>
      <xdr:colOff>533400</xdr:colOff>
      <xdr:row>2</xdr:row>
      <xdr:rowOff>0</xdr:rowOff>
    </xdr:from>
    <xdr:ext cx="5391150" cy="5124450"/>
    <xdr:graphicFrame macro="">
      <xdr:nvGraphicFramePr>
        <xdr:cNvPr id="479909092" name="Chart 2" title="Chart">
          <a:extLst>
            <a:ext uri="{FF2B5EF4-FFF2-40B4-BE49-F238E27FC236}">
              <a16:creationId xmlns:a16="http://schemas.microsoft.com/office/drawing/2014/main" id="{00000000-0008-0000-0400-0000E4D49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13</xdr:col>
      <xdr:colOff>542925</xdr:colOff>
      <xdr:row>31</xdr:row>
      <xdr:rowOff>133350</xdr:rowOff>
    </xdr:from>
    <xdr:ext cx="9267825" cy="2828925"/>
    <xdr:graphicFrame macro="">
      <xdr:nvGraphicFramePr>
        <xdr:cNvPr id="87831457" name="Chart 3">
          <a:extLst>
            <a:ext uri="{FF2B5EF4-FFF2-40B4-BE49-F238E27FC236}">
              <a16:creationId xmlns:a16="http://schemas.microsoft.com/office/drawing/2014/main" id="{00000000-0008-0000-0400-0000A1333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26</xdr:col>
      <xdr:colOff>276225</xdr:colOff>
      <xdr:row>93</xdr:row>
      <xdr:rowOff>133350</xdr:rowOff>
    </xdr:from>
    <xdr:ext cx="7972425" cy="7829550"/>
    <xdr:graphicFrame macro="">
      <xdr:nvGraphicFramePr>
        <xdr:cNvPr id="1363261136" name="Chart 4">
          <a:extLst>
            <a:ext uri="{FF2B5EF4-FFF2-40B4-BE49-F238E27FC236}">
              <a16:creationId xmlns:a16="http://schemas.microsoft.com/office/drawing/2014/main" id="{00000000-0008-0000-0400-0000D0B64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26</xdr:col>
      <xdr:colOff>247650</xdr:colOff>
      <xdr:row>53</xdr:row>
      <xdr:rowOff>104775</xdr:rowOff>
    </xdr:from>
    <xdr:ext cx="7972425" cy="7639050"/>
    <xdr:graphicFrame macro="">
      <xdr:nvGraphicFramePr>
        <xdr:cNvPr id="440803493" name="Chart 5">
          <a:extLst>
            <a:ext uri="{FF2B5EF4-FFF2-40B4-BE49-F238E27FC236}">
              <a16:creationId xmlns:a16="http://schemas.microsoft.com/office/drawing/2014/main" id="{00000000-0008-0000-0400-0000A52046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37</xdr:col>
      <xdr:colOff>361950</xdr:colOff>
      <xdr:row>93</xdr:row>
      <xdr:rowOff>114300</xdr:rowOff>
    </xdr:from>
    <xdr:ext cx="7953375" cy="7886700"/>
    <xdr:graphicFrame macro="">
      <xdr:nvGraphicFramePr>
        <xdr:cNvPr id="1784629957" name="Chart 6">
          <a:extLst>
            <a:ext uri="{FF2B5EF4-FFF2-40B4-BE49-F238E27FC236}">
              <a16:creationId xmlns:a16="http://schemas.microsoft.com/office/drawing/2014/main" id="{00000000-0008-0000-0400-0000C54A5F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37</xdr:col>
      <xdr:colOff>352425</xdr:colOff>
      <xdr:row>53</xdr:row>
      <xdr:rowOff>104775</xdr:rowOff>
    </xdr:from>
    <xdr:ext cx="7924800" cy="7610475"/>
    <xdr:graphicFrame macro="">
      <xdr:nvGraphicFramePr>
        <xdr:cNvPr id="25181761" name="Chart 7">
          <a:extLst>
            <a:ext uri="{FF2B5EF4-FFF2-40B4-BE49-F238E27FC236}">
              <a16:creationId xmlns:a16="http://schemas.microsoft.com/office/drawing/2014/main" id="{00000000-0008-0000-0400-0000413E8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8</xdr:col>
      <xdr:colOff>28575</xdr:colOff>
      <xdr:row>0</xdr:row>
      <xdr:rowOff>123825</xdr:rowOff>
    </xdr:from>
    <xdr:ext cx="5181600" cy="4610100"/>
    <xdr:graphicFrame macro="">
      <xdr:nvGraphicFramePr>
        <xdr:cNvPr id="1373382080" name="Chart 8">
          <a:extLst>
            <a:ext uri="{FF2B5EF4-FFF2-40B4-BE49-F238E27FC236}">
              <a16:creationId xmlns:a16="http://schemas.microsoft.com/office/drawing/2014/main" id="{00000000-0008-0000-0500-0000C025D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390525</xdr:colOff>
      <xdr:row>43</xdr:row>
      <xdr:rowOff>0</xdr:rowOff>
    </xdr:from>
    <xdr:ext cx="9191625" cy="2143125"/>
    <xdr:graphicFrame macro="">
      <xdr:nvGraphicFramePr>
        <xdr:cNvPr id="1120715475" name="Chart 9">
          <a:extLst>
            <a:ext uri="{FF2B5EF4-FFF2-40B4-BE49-F238E27FC236}">
              <a16:creationId xmlns:a16="http://schemas.microsoft.com/office/drawing/2014/main" id="{00000000-0008-0000-0500-0000D3C2CC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Lenovo" refreshedDate="44261.943725694444" refreshedVersion="6" recordCount="2802" xr:uid="{00000000-000A-0000-FFFF-FFFF00000000}">
  <cacheSource type="worksheet">
    <worksheetSource ref="A1:G2803" sheet="French babies"/>
  </cacheSource>
  <cacheFields count="7">
    <cacheField name="Subtier" numFmtId="0">
      <sharedItems count="26">
        <s v="code"/>
        <s v="notes"/>
        <s v="CHI"/>
        <s v="xds@MA1"/>
        <s v="vcm@CHI"/>
        <s v="remember-me"/>
        <s v="on_off"/>
        <s v="lex@CHI"/>
        <s v="vcm@MA1"/>
        <s v="FA1"/>
        <s v="context"/>
        <s v="vcm@FA1"/>
        <s v="code_num"/>
        <s v="MA1"/>
        <s v="xds@FA1"/>
        <s v="mwu@CHI"/>
        <s v="UC1"/>
        <s v="xds@MA2"/>
        <s v="vcm@UC1"/>
        <s v="vcm@MA2"/>
        <s v="FA2"/>
        <s v="vcm@FA2"/>
        <s v="xds@FA2"/>
        <s v="MA2"/>
        <s v="xds@MC1"/>
        <s v="MC1"/>
      </sharedItems>
    </cacheField>
    <cacheField name="Tier" numFmtId="0">
      <sharedItems containsBlank="1" count="8">
        <m/>
        <s v="CHI"/>
        <s v="MA1"/>
        <s v="FA1"/>
        <s v="UC1"/>
        <s v="MA2"/>
        <s v="FA2"/>
        <s v="MC1"/>
      </sharedItems>
    </cacheField>
    <cacheField name="ON" numFmtId="0">
      <sharedItems containsSemiMixedTypes="0" containsString="0" containsNumber="1" minValue="660" maxValue="51900"/>
    </cacheField>
    <cacheField name="OFF" numFmtId="0">
      <sharedItems containsSemiMixedTypes="0" containsString="0" containsNumber="1" minValue="721.44200000000001" maxValue="52020"/>
    </cacheField>
    <cacheField name="Duration" numFmtId="0">
      <sharedItems containsSemiMixedTypes="0" containsString="0" containsNumber="1" minValue="0.14799999999999999" maxValue="180"/>
    </cacheField>
    <cacheField name="Annotation" numFmtId="0">
      <sharedItems containsBlank="1" containsMixedTypes="1" containsNumber="1" containsInteger="1" minValue="0" maxValue="1" count="601">
        <m/>
        <s v="son ettouffé par des vetements."/>
        <n v="0"/>
        <s v="A"/>
        <s v="U"/>
        <s v="B"/>
        <s v="C"/>
        <s v="N"/>
        <s v="Y"/>
        <s v="L"/>
        <s v="maman"/>
        <s v="3780000_3840000"/>
        <s v="4260000_4320000"/>
        <s v="6900000_6960000"/>
        <s v="10620000_10680000"/>
        <s v="15180000_15240000"/>
        <s v="20160000_20220000"/>
        <s v="20880000_20940000"/>
        <s v="28560000_28620000"/>
        <s v="29400000_29460000"/>
        <s v="34680000_34740000"/>
        <s v="là il y en a une."/>
        <s v="xxx mais c'est bon."/>
        <s v="tiens regarde ça c'est fait exprès."/>
        <s v="pour mordre."/>
        <s v="après ca peut te faire du bien."/>
        <s v="ça ça peut faire du bien."/>
        <s v="aux gensives."/>
        <s v="um."/>
        <s v="de mordre fort fort fort fort fort."/>
        <s v="et oui."/>
        <s v="on a ce xxx aussi."/>
        <s v="aller xxx."/>
        <s v="aller."/>
        <s v="xxx."/>
        <s v="arrête tu vas tomber."/>
        <s v="ça m'enerve en fait."/>
        <s v="oui mais en même temps."/>
        <s v="ça m'enerve."/>
        <s v="vroum vroum."/>
        <s v="vroum."/>
        <s v="en terme de fatigue non."/>
        <s v="dans les plans."/>
        <s v="et euh."/>
        <s v="je n'ai pas de regret en terme de fatigue."/>
        <s v="xxx je me dis finalement."/>
        <s v="on ecrit."/>
        <s v="si il est allumé."/>
        <s v="par contre là je ne sais plus où on en est."/>
        <s v="Ah."/>
        <s v="on fait le dos maintenant."/>
        <s v="attention je fais le dos."/>
        <s v="oh c'est un peu frais."/>
        <s v="oh lala."/>
        <s v="xxx maman?"/>
        <s v="hop"/>
        <s v="le bras la main."/>
        <s v="les doigts."/>
        <s v="bah oui."/>
        <s v="qu'est ce qu'il y a bin c'est pas grave."/>
        <s v="xxx à chaque fois mais c'est pas très grave."/>
        <s v="tu vas pouvoir la reprendre après."/>
        <s v="on fait l'autre bras."/>
        <s v="et la main."/>
        <s v="ton cou."/>
        <s v="on va mettre plus fort."/>
        <s v="qui c'est que tu as apperçut?"/>
        <s v="c'est Papa?"/>
        <s v="remets ça là."/>
        <s v="je suis en train de m'habiller."/>
        <s v="dans les bras de son Papa."/>
        <s v="et le bébé."/>
        <s v="comme Paul."/>
        <s v="tout à l'heure qui se cacahait."/>
        <s v="et la Maman."/>
        <s v="le Papa."/>
        <s v="et voilà tu l'as caché le bébé."/>
        <s v="tu les décaches."/>
        <s v="et voilà on le voit."/>
        <s v="c'est fini."/>
        <s v="il est fini le livre."/>
        <s v="on lit un autre petit."/>
        <s v="xxx et le poisson qui dit non."/>
        <s v="petit poisson rouge a faim."/>
        <s v="oh j'ai faim j'ai faim j'ai envie de manger."/>
        <s v="qu'est ce qu'il a envie de manger le poisson?"/>
        <s v="il a faim d'un bonbon."/>
        <s v="random1"/>
        <s v="random2"/>
        <s v="random3"/>
        <s v="random4"/>
        <s v="random5"/>
        <s v="random6"/>
        <s v="random7"/>
        <s v="random8"/>
        <s v="random9"/>
        <s v="random10"/>
        <s v="quoi?"/>
        <s v="ouais je sais."/>
        <s v="non ce n'est plus vroum maintenant."/>
        <s v="maintenant c'est."/>
        <s v="ouh!"/>
        <s v="oui!"/>
        <s v="viouh!"/>
        <s v="vouh!"/>
        <s v="ouh."/>
        <s v="xxx bruit d'aspirateur."/>
        <s v="ooh!"/>
        <s v="tu es fatigué?"/>
        <s v="souvent fatigué et euh."/>
        <s v="xxx mieux gérer."/>
        <s v="xxx et on peut."/>
        <s v="monter à."/>
        <s v="et Paul."/>
        <s v="[!=siffler]."/>
        <s v="oh oh!"/>
        <s v="ah putain."/>
        <s v="ah regarde."/>
        <s v="ah!"/>
        <s v="si tu savais ce que ça hydratait là d'un seul coup Paul, c'est un truc de ouf."/>
        <s v="tu l'as mis en route là le dictaphone?"/>
        <s v="ah ouais."/>
        <s v="euh alors."/>
        <s v="je vais peut être te le donner en dessert ce soir."/>
        <s v="du calme."/>
        <s v="boh!"/>
        <s v="[!=grogner]"/>
        <s v="on pleure sur papa."/>
        <s v="de toute façon on va changer le pull."/>
        <s v="s'il n'y a pas la place je suis bon pour manger seul."/>
        <s v="non."/>
        <s v="est ce que tu-."/>
        <s v="le nom &quot;Alma&quot; est dit dans ce fragment : nom du target child"/>
        <s v="Alma a été dit"/>
        <s v="les paroles du père sont en bruit de fond au loin."/>
        <s v="l'enregistreur doit surement être sous un un manteau, le son n'est pas nette : on entend le père et la mère."/>
        <s v="papa."/>
        <s v="[!=chante]."/>
        <s v="nono."/>
        <s v="xxx Maman."/>
        <s v="Maman."/>
        <s v="O"/>
        <n v="1"/>
        <s v="maman, elle parle à son enfant."/>
        <s v="papa"/>
        <s v="2460000_2520000"/>
        <s v="2700000_2760000"/>
        <s v="11520000_11580000"/>
        <s v="12240000_12300000"/>
        <s v="13800000_13860000"/>
        <s v="15000000_15060000"/>
        <s v="23640000_23700000"/>
        <s v="24000000_24060000"/>
        <s v="25200000_25260000"/>
        <s v="28260000_28320000"/>
        <s v="W"/>
        <s v="bon pour manger du dessert en guise de repas."/>
        <s v="mama."/>
        <s v="Tu veux de l'au mon chat?"/>
        <s v="Tu veux l'eau."/>
        <s v="non?"/>
        <s v="tu manges la tétine?"/>
        <s v="tu bois voilà."/>
        <s v="voilà."/>
        <s v="tu veux encore xxx."/>
        <s v="il faut en lever le couvercle mon chat."/>
        <s v="ouais."/>
        <s v="non non non."/>
        <s v="non Alma."/>
        <s v="&lt;le nutella&gt;[!=rire]"/>
        <s v="elle est &lt;ouf&gt; [!=fou] elle veut manger tout les petits pois maintenant."/>
        <s v="oui mais quand même."/>
        <s v="tu veux maman."/>
        <s v="tu veux les pâtes?"/>
        <s v="mais les pâtes tu sais, c'est des morceaux ma chérie, tu peux pas les-."/>
        <s v="je veux bien te donner."/>
        <s v="il y a des nature des pâtes encore."/>
        <s v="il doit en rester des nature des pâtes?"/>
        <s v="xxx sauce soja."/>
        <s v="ce soir elle en aura."/>
        <s v="qu'est ce qu'il y a chérie?"/>
        <s v="qu'est ce qu'il y a mon coeur?"/>
        <s v="[!=rire]."/>
        <s v="il va faire construire?"/>
        <s v="tu veux montrer à Tonton Karim comme tu avance avec ton chariot?"/>
        <s v="tu veux montrer avec ton chariot?"/>
        <s v="comment tu avances avec ton chariot?"/>
        <s v="ça y est tu veux montrer comment elle avance avec son chariot?"/>
        <s v="ça y est elle y est là."/>
        <s v="vas y vas y chérie, vite vite vite!"/>
        <s v="tu vois ou pas?"/>
        <s v="on attache les cheveux Alma."/>
        <s v="on est bien."/>
        <s v="bébé coeur."/>
        <s v="aller on se coiffe."/>
        <s v="on se coiffe?"/>
        <s v="xxx c'est plus facile pour mettre les wagons."/>
        <s v="merci mon coeur."/>
        <s v="tu es prête?"/>
        <s v="tu prends ça ou pas."/>
        <s v="d'accord."/>
        <s v="on va prendre le goûter?"/>
        <s v="Papa il prend la douche."/>
        <s v="et nous on prend le goûter."/>
        <s v="après on va se promener."/>
        <s v="d'accord mon chat."/>
        <s v="alors."/>
        <s v="on a besoin de quoi pour le goûter."/>
        <s v="une cuillère!"/>
        <s v="on prend la cuillère verte."/>
        <s v="tu l'as prends?"/>
        <s v="ah ok."/>
        <s v="on prend la cuillère."/>
        <s v="ça on prend ça."/>
        <s v="cassis attend on va demander à Papa de l'ouvrir."/>
        <s v="chat tu peux ouvrir le petit pot s'il te plaît."/>
        <s v="tu peux venir ouvrir le petit pot s'il te plait."/>
        <s v="[!=miauler]."/>
        <s v="[!=bêler]."/>
        <s v="[!=hennir]."/>
        <s v=" [!=grouiner]."/>
        <s v="le cochon."/>
        <s v="Oh il manque la poule!"/>
        <s v="la poule là!"/>
        <s v="là elle est laà la poule."/>
        <s v="ti mets la poule."/>
        <s v="qui est lç regarde?"/>
        <s v="Papa!"/>
        <s v="tu sais que elle-."/>
        <s v="Elle guêtait devant la porte."/>
        <s v="Et elle regardait même sous la porte."/>
        <s v="Doudou!"/>
        <s v="tiens sa sucette."/>
        <s v="prends sa sucette."/>
        <s v="on ferme le manteau."/>
        <s v="on ferme le manteau tu dis au revoir."/>
        <s v="tu dis au revoir."/>
        <s v="tu dis au revoir à Elisabeth."/>
        <s v="&lt;xxx&gt;[!=chuchote]."/>
        <s v="tu peux lui fermer son manteau son blouson s'il te plait."/>
        <s v="fais coucou chérie."/>
        <s v="on y va, on y va, on y va."/>
        <s v="tiens châton."/>
        <s v="oui tu es fatiguée je sais c'est l'heure de faire dodo."/>
        <s v="il y en a plus."/>
        <s v=" voila!"/>
        <s v="c'était bon hier?"/>
        <s v="ouis mais c'est juste pour jouer."/>
        <s v="oh op op les mouchoirs."/>
        <s v="non"/>
        <s v="et oui ça c'est des pâtes."/>
        <s v="c'est pour moi."/>
        <s v="ouais ouais."/>
        <s v="il doit y avoir un truc là."/>
        <s v="ah oui oui."/>
        <s v="c'est pour Papa."/>
        <s v="genre mile euros quelque chose comme ça."/>
        <s v="et lui il prend quarente pour cent de ça."/>
        <s v="et donc je pense qu'il a xxx."/>
        <s v="tu sais le terrain qu'ils avaient acheté là."/>
        <s v="ouais voilà exactement."/>
        <s v="bin oui."/>
        <s v="bouge pas Karim."/>
        <s v="aller on va lui montrer."/>
        <s v="&lt;ah&gt;[!=crier]."/>
        <s v="en live!"/>
        <s v="genre ça."/>
        <s v="oui mais c'est qui devrais le récuprérer."/>
        <s v="&lt; ouias&gt; [!= cris ]."/>
        <s v="ah oui?"/>
        <s v="c'est drole."/>
        <s v="coucou."/>
        <s v="et ouais Papa."/>
        <s v="aller Alma."/>
        <s v="on va y aller."/>
        <s v="hop!"/>
        <s v="voila."/>
        <s v="pas de son dans ce clip"/>
        <s v="pas de son sur ce clip."/>
        <s v="son étouffé, on entend de la parole du père mais inaudible."/>
        <s v="musique en arrière fond."/>
        <s v="baboum."/>
        <s v="720000_780000"/>
        <s v="4560000_4620000"/>
        <s v="5460000_5520000"/>
        <s v="11460000_11520000"/>
        <s v="12060000_12120000"/>
        <s v="21000000_21060000"/>
        <s v="22620000_22680000"/>
        <s v="34320000_34380000"/>
        <s v="38760000_38820000"/>
        <s v="38940000_39000000"/>
        <s v="on fait quoi pour le petit déjeuner?"/>
        <s v="j'ai envoyé un texto à xxx."/>
        <s v="boum badaboum."/>
        <s v="exactement."/>
        <s v="baboum il a fait le xxx."/>
        <s v="bam."/>
        <s v="xxx tombé."/>
        <s v="euh."/>
        <s v="j'ai envoyé un texto à Théo parce que."/>
        <s v="[xxx]&lt;!=baille&gt;."/>
        <s v="qu'est ce que c'est dur ce matin."/>
        <s v="moi j'ai fait la xxx tu as vu toi?"/>
        <s v="vous l'avez acheté ou ?"/>
        <s v="boh."/>
        <s v="bin ça alors!"/>
        <s v="Constance."/>
        <s v="commencez pas."/>
        <s v="tiens biquette hop."/>
        <s v="nana!"/>
        <s v="viens là toi."/>
        <s v="oh dis donc."/>
        <s v="mais regarde tu as les pieds congelés en plus."/>
        <s v="non non non c'est pas toi qui décide Constance."/>
        <s v="regarde."/>
        <s v="là."/>
        <s v="Maman elle prend sa douche."/>
        <s v="tiens chaton regarde Papa il a prévu plein de jouets."/>
        <s v="hop on va aller dans le transat attend attend hehehe."/>
        <s v="on s'énerve pas."/>
        <s v="oh ba ouloulou."/>
        <s v="dans la douche."/>
        <s v="Papa il a pris les ballons."/>
        <s v="du coup heu."/>
        <s v="moi j'appellerais Yann juste."/>
        <s v="tu n'y vas pas."/>
        <s v="et puis avec le corona c'est pas très bien quand même."/>
        <s v="je vousdrais pas lui refiler quelque chose."/>
        <s v="tu as dis quoi?"/>
        <s v="mais on s'en fou."/>
        <s v="mais oui."/>
        <s v="hier on a été."/>
        <s v="mais c'est chez nous."/>
        <s v="euh non."/>
        <s v="ce sera peut être plus simple avec les enfants."/>
        <s v="non tu as raison."/>
        <s v="et les prendre."/>
        <s v="tu le donne à Romane."/>
        <s v="tu le donnes regarde on a appris."/>
        <s v="hier à donner."/>
        <s v="tu le donnes à Romane."/>
        <s v="regarde Adèle elle te donne le mouton."/>
        <s v="on le prend?"/>
        <s v="merci Constance."/>
        <s v="papam."/>
        <s v="mais je ne sais pas si."/>
        <s v="c'est devant mes yeux."/>
        <s v="tiens regarde."/>
        <s v="[!=bruit d'étonnement]."/>
        <s v="la belle au bois dormant."/>
        <s v="vous l'avez relu récemment?"/>
        <s v="en même temps il ne craint rien le pauvre."/>
        <s v="après c'est dans la tête."/>
        <s v="le lait que l'on a ramené il était pas très bon."/>
        <s v="ha je t'ai vu faire."/>
        <s v="tu es tombé."/>
        <s v="mince alors."/>
        <s v="comment s'est possible."/>
        <s v="xxx près."/>
        <s v="[!=chuchote]."/>
        <s v="va faire comme des petits chats."/>
        <s v="tu veux que je te montre."/>
        <s v="moi aussi je vais juste passer un coup de fil."/>
        <s v="xxx son anniversaire dans 2 semaines."/>
        <s v="c'est bien."/>
        <s v="tu vas faire la même xxx."/>
        <s v="je pensais que l'on faisait ça ici."/>
        <s v="xx le reflexe xxx très bien."/>
        <s v="après il ne me tape pas dessus."/>
        <s v="je vais le chercher juste."/>
        <s v="je ne serais pas à l'heure mais du coup."/>
        <s v="manger un petit truc pour ton anniversaire là."/>
        <s v="après moi j'arriverais tranquille."/>
        <s v="ah merde j'ai oublié de xxx."/>
        <s v="je t'emène à la gare après."/>
        <s v="ah oui on l'a lu celui là."/>
        <s v="regarde c'est la belle au bois dormant."/>
        <s v="oh qu'est ce que c'est beau."/>
        <s v="il était une fois à l'époque des fées."/>
        <s v="une jolie princesse une princesse."/>
        <s v="cette fée fut invité à son baptême."/>
        <s v="et lui fit de merveilleux dons."/>
        <s v="la beauté."/>
        <s v="la bonté."/>
        <s v="la gentillesse."/>
        <s v="la curiosité."/>
        <s v="la générostité."/>
        <s v="et."/>
        <s v="l'intelligence et le courage."/>
        <s v="elle s'en fout complet."/>
        <s v="oh jolie coup."/>
        <s v="regarde la."/>
        <s v="ça m'est arrivé en plein dans la tronche."/>
        <s v="regardez."/>
        <s v="Mamie."/>
        <s v="veut pas."/>
        <s v="il y a mon anniversaire."/>
        <s v="je peux l'avoir s'il te plait."/>
        <s v="Maman je peux l'avoir?"/>
        <s v="oh bravo Constance."/>
        <s v="hey."/>
        <s v="tu ne sautes pas."/>
        <s v="oui c'est vrai."/>
        <s v="c'est horrible."/>
        <s v="elle est ravie regarde la."/>
        <s v="xxx bravo chérie."/>
        <s v="on peut le faire ici si tu veux chérie."/>
        <s v="c'est quand même plus simple peut être."/>
        <s v="euh ouais."/>
        <s v="regarde xxx."/>
        <s v="moi je suis d'accord."/>
        <s v="xxx delicate."/>
        <s v="oup la."/>
        <s v="tu as vu comme elle les regarde."/>
        <s v="on va les chercher."/>
        <s v="non non mais on peut aller les chercher."/>
        <s v="pourquoi?"/>
        <s v="moi."/>
        <s v="tiens Romane Chérie."/>
        <s v="remet ton xxx."/>
        <s v="et tu l'as attrapé."/>
        <s v="ho!"/>
        <s v="mais comme par hasard."/>
        <s v="ca va aller."/>
        <s v="cest Constantin."/>
        <s v="Constantin."/>
        <s v="petit esquimau."/>
        <s v="c'est Constantin xxx."/>
        <s v="Constantin le nageur qui va à travers les mers."/>
        <s v="mais non Constantin."/>
        <s v="regarde un lapin."/>
        <s v="le pole nord xxx."/>
        <s v="ne tape pas dans la lampe."/>
        <s v="ne tape pas tu ne tapes pas dans le lustre."/>
        <s v="pas trop dans le lustre."/>
        <s v="sinon ça peut casser des petits bouts de verres."/>
        <s v="et de tomber sur les tapis."/>
        <s v="sur le tapis de Constance."/>
        <s v="je m'excuse j'ai pas compris ce que tu as dis."/>
        <s v="demain à l'école c'est plutôt."/>
        <s v="xxx un verre d'eau."/>
        <s v="à la surface xxx."/>
        <s v="1620000_1680000"/>
        <s v="6840000_6900000"/>
        <s v="6960000_7020000"/>
        <s v="10200000_10260000"/>
        <s v="10740000_10800000"/>
        <s v="17820000_17880000"/>
        <s v="19200000_19260000"/>
        <s v="23940000_24000000"/>
        <s v="27960000_28020000"/>
        <s v="op la ça c'est fait."/>
        <s v="tiens tu peux?"/>
        <s v=" tu peux venir voir avec lui je vais nettoyer sa tétine pour faire son bib"/>
        <s v="parce qu'il ne va pas avoir la patience."/>
        <s v="&lt;d'attendre jusque là ce bébé &gt; [!=chanter]"/>
        <s v="bah alors."/>
        <s v="&lt;bah alors&gt; [!=chuchoter]"/>
        <s v="on va mettre le petit bavoir après."/>
        <s v="tiens prends le bavoir."/>
        <s v="on n'oublie pas de le mettre."/>
        <s v="tu le tiens?"/>
        <s v="tu veux pas?"/>
        <s v="tu veux pas lacher la main"/>
        <s v="xxx je vais ranger les chaussettes."/>
        <s v="ah tu as trouvé un scratch à tirer là."/>
        <s v="faut toujours que tu trouves quelque chose toi."/>
        <s v="oula!"/>
        <s v="ouh le vent !"/>
        <s v="aller on rentre."/>
        <s v="hop là!"/>
        <s v="tiens elle a du glisser en dessous sa sucette."/>
        <s v="ah non elle est sur la table, ok."/>
        <s v="non c'est bon."/>
        <s v="en fait c'est marqué bio dessus mais après si il n'y a pas tu peux acheter celui là, c'est moins grave que."/>
        <s v="oui oui oui."/>
        <s v="met celui là on trouvera l'autre après en magasin."/>
        <s v="quelque part."/>
        <s v=" met le."/>
        <s v=" oui il y a pas moyen de supprimer ce truc, xxx."/>
        <s v="pour rien."/>
        <s v=" alors bébé si je te prends avec moi est ce que je vais pouvoir suivre."/>
        <s v="mon travail."/>
        <s v="est ce que tu vas vouloir arracher?"/>
        <s v="&lt;xxx&gt;[!=chuchoter]"/>
        <s v="&lt;na na &gt; [!=chanter]"/>
        <s v="Tu as faim xxx bah ouais."/>
        <s v="musique ne nourrit pas je comprends."/>
        <s v="tu peux le dire."/>
        <s v="on monte un peu."/>
        <s v="déjà."/>
        <s v="tu veux dormir."/>
        <s v="normal xxx."/>
        <s v="ouais c'est que il y a pas d'autres choses, j'ai mis destop hein."/>
        <s v="tu vois avec destop xxx."/>
        <s v="c'est pareil."/>
        <s v="je prends l'autre ouais."/>
        <s v="je mets destop."/>
        <s v="c'est horrible hein?"/>
        <s v="pas de parole, bruit de voiture"/>
        <s v="bruit étouffé par un vetement "/>
        <s v="aha."/>
        <s v="tata."/>
        <s v="ta."/>
        <s v="2340000_2400000"/>
        <s v="6300000_6360000"/>
        <s v="17700000_17760000"/>
        <s v="21840000_21900000"/>
        <s v="24060000_24120000"/>
        <s v="28440000_28500000"/>
        <s v="30900000_30960000"/>
        <s v="39060000_39120000"/>
        <s v="39420000_39480000"/>
        <s v="51900000_51960000"/>
        <s v="xxx avec de l'eau c'est plus simple."/>
        <s v="xxx tu en as mangé suffisamment chérie."/>
        <s v="tu en as mangé deux?"/>
        <s v="tu es sûr?"/>
        <s v="tu peux en manger encore un."/>
        <s v="les tomates c'est que de l'eau ça se mange tout seul."/>
        <s v="xxx tu peux xxx."/>
        <s v="il est quelque part où il fait du bruit mais."/>
        <s v="met lui la xxx."/>
        <s v="toi et moi xxx."/>
        <s v="tu devrais mettre un manteau tu vas avoir froid."/>
        <s v="ça chérie je sais ça dépend de xxx tu sais si il a pas trop mal au &lt;pattoune&gt;[!=pattes]."/>
        <s v="on fait une tour dans le coin et puis on verra."/>
        <s v="et tu as pas froid mon Nounou."/>
        <s v="toi ma chérie tu n'as pas froid xxx?"/>
        <s v="non!"/>
        <s v="tu es trop chou tu es trop chou!"/>
        <s v="elle t'a donné un coup?"/>
        <s v="non là il faut te mettre sur le trottoir."/>
        <s v="tu te met sur le trottoir aller viens xxx trottoir."/>
        <s v="trottoir on va pas attendre Papi au mileu de la route."/>
        <s v="aller viens trottoir."/>
        <s v="bonjour madame."/>
        <s v="va sur le trottoir ludo."/>
        <s v="aller mon coeur viens on va s'habiller parce que je sens que tu attrapes froids je sais que c'est très très agréable."/>
        <s v="&lt;oui oui oui&gt;[!=rire]."/>
        <s v="mais la tu risque d'attraper froid ma chérie oh oui oui."/>
        <s v="viens mon amour viens Rose Rose chérie Rose."/>
        <s v="il faut s'habiller mon coeur vraiment."/>
        <s v="parce que là ce serait pas prudent que tu te ballade comme cela trop longtemps."/>
        <s v="sans pyjama d'accords."/>
        <s v="tu as quand même été malade."/>
        <s v="en plus là tu tousses un petit peu."/>
        <s v="donc il faut s'habiller pour être bien au chaud."/>
        <s v="&lt;lalala&gt;[!=chanter]."/>
        <s v="tout va bien."/>
        <s v="bravo chérie."/>
        <s v="très très bien."/>
        <s v="ouais ouais ca va être l'heure de manger."/>
        <s v="tu sais ce que j'ai fait de ton pyjama?"/>
        <s v="il est blanc."/>
        <s v="bin oui mais en même temps."/>
        <s v="&lt;hahaha&gt;[!=rire]."/>
        <s v="tu lui dis d'arreter et tu."/>
        <s v="et tu lui fais le coup de la chaussette."/>
        <s v="qu'est ce qu'elle fait &quot;Sassou&quot;?"/>
        <s v="tellement déglingo."/>
        <s v="c'est un beau bob."/>
        <s v="c'est même un mastar."/>
        <s v="on a eu deux mastar coup sur coup."/>
        <s v="faut qu'elle arrête de manger xxx."/>
        <s v="cette enfant."/>
        <s v="il y a pas de couches."/>
        <s v="&lt;elles sont là les couches&gt;[!=chuchoter]."/>
        <s v="&lt;tututu&gt;[!=chanter]."/>
        <s v="qu'est ce que tu fais chérie?"/>
        <s v="l'éléphant?"/>
        <s v="xxx ça farfouille."/>
        <s v="hop."/>
        <s v="encore."/>
        <s v="xxx par contre je lui ai re donné l'oiseau tu fais gaffe à ce qu'elle ne le mette pas dans son."/>
        <s v="pas trop vite chérié va pas trop vite je sais que tu force mais."/>
        <s v="qu'est ce qu'elle a?"/>
        <s v="ça permettrais de faire xxx."/>
        <s v="je vais faire passer par dessus ton machin là."/>
        <s v="&lt;queria xxx &gt;[!=espagnol]."/>
        <s v="arrête."/>
        <s v="bouip."/>
        <s v="tu sais le c'est un beau bob."/>
        <s v="c'est un bob ou un?"/>
        <s v="un beau bob."/>
        <s v="c'est pas de bol."/>
        <s v="j'arrive xxx."/>
        <s v="mais j'en ai mangé que deux!"/>
        <s v="c'est vrai hein."/>
        <s v="oui deux."/>
        <s v="promis."/>
        <s v="merci."/>
        <s v="Papa a dit que je devais finir mes tomates."/>
        <s v="xxx prends prends."/>
        <s v="prends tu peux le prendre?"/>
        <s v="non tu ne met pas dans la bouche."/>
        <s v="où est ce qu'il est l'oiseau?"/>
        <s v="moi j'ai le mien."/>
        <s v="on va aller en forêt?"/>
        <s v="bonjour."/>
      </sharedItems>
    </cacheField>
    <cacheField name="Filename" numFmtId="0">
      <sharedItems count="5">
        <s v="e20200302_155025_008232random_native-LML.eaf"/>
        <s v="e20200220_153526_008232random_native.eaf-LML.eaf"/>
        <s v="e20200304_111401_013098random_native-LML.eaf"/>
        <s v="e20200226_105144_013099random_native.eaf-LML.eaf"/>
        <s v="e20200226_121334_009458random_native-LML.eaf"/>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02">
  <r>
    <x v="0"/>
    <x v="0"/>
    <n v="3780"/>
    <n v="3840"/>
    <n v="60"/>
    <x v="0"/>
    <x v="0"/>
  </r>
  <r>
    <x v="0"/>
    <x v="0"/>
    <n v="4260"/>
    <n v="4320"/>
    <n v="60"/>
    <x v="0"/>
    <x v="0"/>
  </r>
  <r>
    <x v="0"/>
    <x v="0"/>
    <n v="6900"/>
    <n v="6960"/>
    <n v="60"/>
    <x v="0"/>
    <x v="0"/>
  </r>
  <r>
    <x v="0"/>
    <x v="0"/>
    <n v="10620"/>
    <n v="10680"/>
    <n v="60"/>
    <x v="0"/>
    <x v="0"/>
  </r>
  <r>
    <x v="0"/>
    <x v="0"/>
    <n v="15180"/>
    <n v="15240"/>
    <n v="60"/>
    <x v="0"/>
    <x v="0"/>
  </r>
  <r>
    <x v="0"/>
    <x v="0"/>
    <n v="20160"/>
    <n v="20220"/>
    <n v="60"/>
    <x v="0"/>
    <x v="0"/>
  </r>
  <r>
    <x v="0"/>
    <x v="0"/>
    <n v="20880"/>
    <n v="20940"/>
    <n v="60"/>
    <x v="0"/>
    <x v="0"/>
  </r>
  <r>
    <x v="0"/>
    <x v="0"/>
    <n v="28560"/>
    <n v="28620"/>
    <n v="60"/>
    <x v="0"/>
    <x v="0"/>
  </r>
  <r>
    <x v="0"/>
    <x v="0"/>
    <n v="29400"/>
    <n v="29460"/>
    <n v="60"/>
    <x v="0"/>
    <x v="0"/>
  </r>
  <r>
    <x v="0"/>
    <x v="0"/>
    <n v="34680"/>
    <n v="34740"/>
    <n v="60"/>
    <x v="0"/>
    <x v="0"/>
  </r>
  <r>
    <x v="1"/>
    <x v="0"/>
    <n v="6900"/>
    <n v="6960"/>
    <n v="60"/>
    <x v="1"/>
    <x v="0"/>
  </r>
  <r>
    <x v="2"/>
    <x v="1"/>
    <n v="3780.85"/>
    <n v="3783.8139999999999"/>
    <n v="2.964"/>
    <x v="2"/>
    <x v="0"/>
  </r>
  <r>
    <x v="2"/>
    <x v="1"/>
    <n v="3784.77"/>
    <n v="3786.4349999999999"/>
    <n v="1.665"/>
    <x v="2"/>
    <x v="0"/>
  </r>
  <r>
    <x v="2"/>
    <x v="1"/>
    <n v="3792.1759999999999"/>
    <n v="3794.0709999999999"/>
    <n v="1.895"/>
    <x v="2"/>
    <x v="0"/>
  </r>
  <r>
    <x v="2"/>
    <x v="1"/>
    <n v="3794.3510000000001"/>
    <n v="3795.48"/>
    <n v="1.129"/>
    <x v="2"/>
    <x v="0"/>
  </r>
  <r>
    <x v="2"/>
    <x v="1"/>
    <n v="3819.6840000000002"/>
    <n v="3820.377"/>
    <n v="0.69299999999999995"/>
    <x v="2"/>
    <x v="0"/>
  </r>
  <r>
    <x v="2"/>
    <x v="1"/>
    <n v="3826.0430000000001"/>
    <n v="3826.4340000000002"/>
    <n v="0.39100000000000001"/>
    <x v="2"/>
    <x v="0"/>
  </r>
  <r>
    <x v="2"/>
    <x v="1"/>
    <n v="3826.8679999999999"/>
    <n v="3828.982"/>
    <n v="2.1139999999999999"/>
    <x v="2"/>
    <x v="0"/>
  </r>
  <r>
    <x v="2"/>
    <x v="1"/>
    <n v="3831.61"/>
    <n v="3833.3589999999999"/>
    <n v="1.7490000000000001"/>
    <x v="2"/>
    <x v="0"/>
  </r>
  <r>
    <x v="2"/>
    <x v="1"/>
    <n v="3833.6979999999999"/>
    <n v="3835.473"/>
    <n v="1.7749999999999999"/>
    <x v="2"/>
    <x v="0"/>
  </r>
  <r>
    <x v="2"/>
    <x v="1"/>
    <n v="3836.1210000000001"/>
    <n v="3837.373"/>
    <n v="1.252"/>
    <x v="2"/>
    <x v="0"/>
  </r>
  <r>
    <x v="2"/>
    <x v="1"/>
    <n v="4263.7209999999995"/>
    <n v="4265.7070000000003"/>
    <n v="1.986"/>
    <x v="2"/>
    <x v="0"/>
  </r>
  <r>
    <x v="2"/>
    <x v="1"/>
    <n v="4267.6790000000001"/>
    <n v="4268.3879999999999"/>
    <n v="0.70899999999999996"/>
    <x v="2"/>
    <x v="0"/>
  </r>
  <r>
    <x v="2"/>
    <x v="1"/>
    <n v="4270.4040000000005"/>
    <n v="4270.8040000000001"/>
    <n v="0.4"/>
    <x v="2"/>
    <x v="0"/>
  </r>
  <r>
    <x v="2"/>
    <x v="1"/>
    <n v="4272.8789999999999"/>
    <n v="4273.3029999999999"/>
    <n v="0.42399999999999999"/>
    <x v="2"/>
    <x v="0"/>
  </r>
  <r>
    <x v="2"/>
    <x v="1"/>
    <n v="4276.5069999999996"/>
    <n v="4277.1809999999996"/>
    <n v="0.67400000000000004"/>
    <x v="2"/>
    <x v="0"/>
  </r>
  <r>
    <x v="2"/>
    <x v="1"/>
    <n v="4277.5870000000004"/>
    <n v="4278.0029999999997"/>
    <n v="0.41599999999999998"/>
    <x v="2"/>
    <x v="0"/>
  </r>
  <r>
    <x v="2"/>
    <x v="1"/>
    <n v="4284.8100000000004"/>
    <n v="4285.2380000000003"/>
    <n v="0.42799999999999999"/>
    <x v="2"/>
    <x v="0"/>
  </r>
  <r>
    <x v="2"/>
    <x v="1"/>
    <n v="4286.0360000000001"/>
    <n v="4287.1549999999997"/>
    <n v="1.119"/>
    <x v="2"/>
    <x v="0"/>
  </r>
  <r>
    <x v="2"/>
    <x v="1"/>
    <n v="4288.0079999999998"/>
    <n v="4289.1170000000002"/>
    <n v="1.109"/>
    <x v="2"/>
    <x v="0"/>
  </r>
  <r>
    <x v="2"/>
    <x v="1"/>
    <n v="4289.6049999999996"/>
    <n v="4291.0529999999999"/>
    <n v="1.448"/>
    <x v="2"/>
    <x v="0"/>
  </r>
  <r>
    <x v="2"/>
    <x v="1"/>
    <n v="4291.6880000000001"/>
    <n v="4292.4579999999996"/>
    <n v="0.77"/>
    <x v="2"/>
    <x v="0"/>
  </r>
  <r>
    <x v="2"/>
    <x v="1"/>
    <n v="4293.2610000000004"/>
    <n v="4294.973"/>
    <n v="1.712"/>
    <x v="2"/>
    <x v="0"/>
  </r>
  <r>
    <x v="2"/>
    <x v="1"/>
    <n v="4301.5569999999998"/>
    <n v="4302.3590000000004"/>
    <n v="0.80200000000000005"/>
    <x v="2"/>
    <x v="0"/>
  </r>
  <r>
    <x v="2"/>
    <x v="1"/>
    <n v="4305.3069999999998"/>
    <n v="4305.8490000000002"/>
    <n v="0.54200000000000004"/>
    <x v="2"/>
    <x v="0"/>
  </r>
  <r>
    <x v="2"/>
    <x v="1"/>
    <n v="4306.8980000000001"/>
    <n v="4307.1459999999997"/>
    <n v="0.248"/>
    <x v="2"/>
    <x v="0"/>
  </r>
  <r>
    <x v="2"/>
    <x v="1"/>
    <n v="4308.335"/>
    <n v="4308.7290000000003"/>
    <n v="0.39400000000000002"/>
    <x v="2"/>
    <x v="0"/>
  </r>
  <r>
    <x v="2"/>
    <x v="1"/>
    <n v="4308.9669999999996"/>
    <n v="4315.0200000000004"/>
    <n v="6.0529999999999999"/>
    <x v="2"/>
    <x v="0"/>
  </r>
  <r>
    <x v="2"/>
    <x v="1"/>
    <n v="4315.2950000000001"/>
    <n v="4316.2250000000004"/>
    <n v="0.93"/>
    <x v="2"/>
    <x v="0"/>
  </r>
  <r>
    <x v="2"/>
    <x v="1"/>
    <n v="10625.593000000001"/>
    <n v="10627.619000000001"/>
    <n v="2.0259999999999998"/>
    <x v="2"/>
    <x v="0"/>
  </r>
  <r>
    <x v="2"/>
    <x v="1"/>
    <n v="10649.901"/>
    <n v="10651.674000000001"/>
    <n v="1.7729999999999999"/>
    <x v="2"/>
    <x v="0"/>
  </r>
  <r>
    <x v="2"/>
    <x v="1"/>
    <n v="10660.21"/>
    <n v="10660.735000000001"/>
    <n v="0.52500000000000002"/>
    <x v="2"/>
    <x v="0"/>
  </r>
  <r>
    <x v="2"/>
    <x v="1"/>
    <n v="10661.763999999999"/>
    <n v="10662.366"/>
    <n v="0.60199999999999998"/>
    <x v="2"/>
    <x v="0"/>
  </r>
  <r>
    <x v="2"/>
    <x v="1"/>
    <n v="10662.732"/>
    <n v="10663.128000000001"/>
    <n v="0.39600000000000002"/>
    <x v="2"/>
    <x v="0"/>
  </r>
  <r>
    <x v="2"/>
    <x v="1"/>
    <n v="10665.437"/>
    <n v="10667.62"/>
    <n v="2.1829999999999998"/>
    <x v="2"/>
    <x v="0"/>
  </r>
  <r>
    <x v="2"/>
    <x v="1"/>
    <n v="10671.87"/>
    <n v="10672.21"/>
    <n v="0.34"/>
    <x v="2"/>
    <x v="0"/>
  </r>
  <r>
    <x v="2"/>
    <x v="1"/>
    <n v="10674.07"/>
    <n v="10674.37"/>
    <n v="0.3"/>
    <x v="2"/>
    <x v="0"/>
  </r>
  <r>
    <x v="2"/>
    <x v="1"/>
    <n v="10675.312"/>
    <n v="10675.638999999999"/>
    <n v="0.32700000000000001"/>
    <x v="2"/>
    <x v="0"/>
  </r>
  <r>
    <x v="2"/>
    <x v="1"/>
    <n v="10676.182000000001"/>
    <n v="10677.338"/>
    <n v="1.1559999999999999"/>
    <x v="2"/>
    <x v="0"/>
  </r>
  <r>
    <x v="2"/>
    <x v="1"/>
    <n v="10679.823"/>
    <n v="10680.347"/>
    <n v="0.52400000000000002"/>
    <x v="2"/>
    <x v="0"/>
  </r>
  <r>
    <x v="2"/>
    <x v="1"/>
    <n v="15181.31"/>
    <n v="15181.72"/>
    <n v="0.41"/>
    <x v="2"/>
    <x v="0"/>
  </r>
  <r>
    <x v="2"/>
    <x v="1"/>
    <n v="15195.21"/>
    <n v="15195.7"/>
    <n v="0.49"/>
    <x v="2"/>
    <x v="0"/>
  </r>
  <r>
    <x v="2"/>
    <x v="1"/>
    <n v="15196.787"/>
    <n v="15197.511"/>
    <n v="0.72399999999999998"/>
    <x v="2"/>
    <x v="0"/>
  </r>
  <r>
    <x v="2"/>
    <x v="1"/>
    <n v="15208.222"/>
    <n v="15209.314"/>
    <n v="1.0920000000000001"/>
    <x v="2"/>
    <x v="0"/>
  </r>
  <r>
    <x v="2"/>
    <x v="1"/>
    <n v="15211.7"/>
    <n v="15212.674000000001"/>
    <n v="0.97399999999999998"/>
    <x v="2"/>
    <x v="0"/>
  </r>
  <r>
    <x v="2"/>
    <x v="1"/>
    <n v="15213.261"/>
    <n v="15214.352000000001"/>
    <n v="1.091"/>
    <x v="2"/>
    <x v="0"/>
  </r>
  <r>
    <x v="2"/>
    <x v="1"/>
    <n v="15214.948"/>
    <n v="15215.901"/>
    <n v="0.95299999999999996"/>
    <x v="2"/>
    <x v="0"/>
  </r>
  <r>
    <x v="2"/>
    <x v="1"/>
    <n v="15216.5"/>
    <n v="15217.763000000001"/>
    <n v="1.2629999999999999"/>
    <x v="2"/>
    <x v="0"/>
  </r>
  <r>
    <x v="2"/>
    <x v="1"/>
    <n v="15218.272999999999"/>
    <n v="15219.699000000001"/>
    <n v="1.4259999999999999"/>
    <x v="2"/>
    <x v="0"/>
  </r>
  <r>
    <x v="2"/>
    <x v="1"/>
    <n v="15220.353999999999"/>
    <n v="15220.847"/>
    <n v="0.49299999999999999"/>
    <x v="2"/>
    <x v="0"/>
  </r>
  <r>
    <x v="2"/>
    <x v="1"/>
    <n v="15234.933000000001"/>
    <n v="15235.35"/>
    <n v="0.41699999999999998"/>
    <x v="2"/>
    <x v="0"/>
  </r>
  <r>
    <x v="2"/>
    <x v="1"/>
    <n v="15236.614"/>
    <n v="15237.561"/>
    <n v="0.94699999999999995"/>
    <x v="2"/>
    <x v="0"/>
  </r>
  <r>
    <x v="2"/>
    <x v="1"/>
    <n v="20168.14"/>
    <n v="20169.708999999999"/>
    <n v="1.569"/>
    <x v="2"/>
    <x v="0"/>
  </r>
  <r>
    <x v="2"/>
    <x v="1"/>
    <n v="20170.411"/>
    <n v="20171.936000000002"/>
    <n v="1.5249999999999999"/>
    <x v="2"/>
    <x v="0"/>
  </r>
  <r>
    <x v="2"/>
    <x v="1"/>
    <n v="20182.633000000002"/>
    <n v="20183.932000000001"/>
    <n v="1.2989999999999999"/>
    <x v="2"/>
    <x v="0"/>
  </r>
  <r>
    <x v="2"/>
    <x v="1"/>
    <n v="20194.398000000001"/>
    <n v="20197.038"/>
    <n v="2.64"/>
    <x v="2"/>
    <x v="0"/>
  </r>
  <r>
    <x v="2"/>
    <x v="1"/>
    <n v="20209.865000000002"/>
    <n v="20210.906999999999"/>
    <n v="1.042"/>
    <x v="2"/>
    <x v="0"/>
  </r>
  <r>
    <x v="2"/>
    <x v="1"/>
    <n v="20216.048999999999"/>
    <n v="20216.282999999999"/>
    <n v="0.23400000000000001"/>
    <x v="2"/>
    <x v="0"/>
  </r>
  <r>
    <x v="2"/>
    <x v="1"/>
    <n v="20880.120999999999"/>
    <n v="20885.012999999999"/>
    <n v="4.8920000000000003"/>
    <x v="2"/>
    <x v="0"/>
  </r>
  <r>
    <x v="2"/>
    <x v="1"/>
    <n v="20886.79"/>
    <n v="20887.719000000001"/>
    <n v="0.92900000000000005"/>
    <x v="2"/>
    <x v="0"/>
  </r>
  <r>
    <x v="2"/>
    <x v="1"/>
    <n v="20888.021000000001"/>
    <n v="20889.413"/>
    <n v="1.3919999999999999"/>
    <x v="2"/>
    <x v="0"/>
  </r>
  <r>
    <x v="2"/>
    <x v="1"/>
    <n v="20889.703000000001"/>
    <n v="20891.737000000001"/>
    <n v="2.0339999999999998"/>
    <x v="2"/>
    <x v="0"/>
  </r>
  <r>
    <x v="2"/>
    <x v="1"/>
    <n v="20892.019"/>
    <n v="20895.126"/>
    <n v="3.1070000000000002"/>
    <x v="2"/>
    <x v="0"/>
  </r>
  <r>
    <x v="2"/>
    <x v="1"/>
    <n v="20895.321"/>
    <n v="20897.971000000001"/>
    <n v="2.65"/>
    <x v="2"/>
    <x v="0"/>
  </r>
  <r>
    <x v="2"/>
    <x v="1"/>
    <n v="20898.353999999999"/>
    <n v="20901.406999999999"/>
    <n v="3.0529999999999999"/>
    <x v="2"/>
    <x v="0"/>
  </r>
  <r>
    <x v="2"/>
    <x v="1"/>
    <n v="20901.756000000001"/>
    <n v="20903.297999999999"/>
    <n v="1.542"/>
    <x v="2"/>
    <x v="0"/>
  </r>
  <r>
    <x v="2"/>
    <x v="1"/>
    <n v="20903.57"/>
    <n v="20905.277999999998"/>
    <n v="1.708"/>
    <x v="2"/>
    <x v="0"/>
  </r>
  <r>
    <x v="2"/>
    <x v="1"/>
    <n v="20905.431"/>
    <n v="20907.327000000001"/>
    <n v="1.8959999999999999"/>
    <x v="2"/>
    <x v="0"/>
  </r>
  <r>
    <x v="2"/>
    <x v="1"/>
    <n v="20908.032999999999"/>
    <n v="20912"/>
    <n v="3.9670000000000001"/>
    <x v="2"/>
    <x v="0"/>
  </r>
  <r>
    <x v="2"/>
    <x v="1"/>
    <n v="20912.481"/>
    <n v="20915.271000000001"/>
    <n v="2.79"/>
    <x v="2"/>
    <x v="0"/>
  </r>
  <r>
    <x v="2"/>
    <x v="1"/>
    <n v="20915.752"/>
    <n v="20917.267"/>
    <n v="1.5149999999999999"/>
    <x v="2"/>
    <x v="0"/>
  </r>
  <r>
    <x v="2"/>
    <x v="1"/>
    <n v="20917.499"/>
    <n v="20918.379000000001"/>
    <n v="0.88"/>
    <x v="2"/>
    <x v="0"/>
  </r>
  <r>
    <x v="2"/>
    <x v="1"/>
    <n v="20920.506000000001"/>
    <n v="20921.614000000001"/>
    <n v="1.1080000000000001"/>
    <x v="2"/>
    <x v="0"/>
  </r>
  <r>
    <x v="2"/>
    <x v="1"/>
    <n v="20922.136999999999"/>
    <n v="20923.127"/>
    <n v="0.99"/>
    <x v="2"/>
    <x v="0"/>
  </r>
  <r>
    <x v="2"/>
    <x v="1"/>
    <n v="20923.794999999998"/>
    <n v="20924.439999999999"/>
    <n v="0.64500000000000002"/>
    <x v="2"/>
    <x v="0"/>
  </r>
  <r>
    <x v="2"/>
    <x v="1"/>
    <n v="20928.267"/>
    <n v="20929.131000000001"/>
    <n v="0.86399999999999999"/>
    <x v="2"/>
    <x v="0"/>
  </r>
  <r>
    <x v="2"/>
    <x v="1"/>
    <n v="20929.706999999999"/>
    <n v="20931.616999999998"/>
    <n v="1.91"/>
    <x v="2"/>
    <x v="0"/>
  </r>
  <r>
    <x v="2"/>
    <x v="1"/>
    <n v="28599.534"/>
    <n v="28600.883000000002"/>
    <n v="1.349"/>
    <x v="2"/>
    <x v="0"/>
  </r>
  <r>
    <x v="2"/>
    <x v="1"/>
    <n v="28601.598000000002"/>
    <n v="28603.41"/>
    <n v="1.8120000000000001"/>
    <x v="2"/>
    <x v="0"/>
  </r>
  <r>
    <x v="2"/>
    <x v="1"/>
    <n v="28603.757000000001"/>
    <n v="28605.690999999999"/>
    <n v="1.9339999999999999"/>
    <x v="2"/>
    <x v="0"/>
  </r>
  <r>
    <x v="2"/>
    <x v="1"/>
    <n v="28606.065999999999"/>
    <n v="28607.226999999999"/>
    <n v="1.161"/>
    <x v="2"/>
    <x v="0"/>
  </r>
  <r>
    <x v="2"/>
    <x v="1"/>
    <n v="29402.477999999999"/>
    <n v="29403.27"/>
    <n v="0.79200000000000004"/>
    <x v="2"/>
    <x v="0"/>
  </r>
  <r>
    <x v="2"/>
    <x v="1"/>
    <n v="29403.983"/>
    <n v="29406.850999999999"/>
    <n v="2.8679999999999999"/>
    <x v="2"/>
    <x v="0"/>
  </r>
  <r>
    <x v="2"/>
    <x v="1"/>
    <n v="29411.138999999999"/>
    <n v="29411.96"/>
    <n v="0.82099999999999995"/>
    <x v="2"/>
    <x v="0"/>
  </r>
  <r>
    <x v="2"/>
    <x v="1"/>
    <n v="29412.692999999999"/>
    <n v="29414.58"/>
    <n v="1.887"/>
    <x v="2"/>
    <x v="0"/>
  </r>
  <r>
    <x v="2"/>
    <x v="1"/>
    <n v="29415.292000000001"/>
    <n v="29417.15"/>
    <n v="1.8580000000000001"/>
    <x v="2"/>
    <x v="0"/>
  </r>
  <r>
    <x v="2"/>
    <x v="1"/>
    <n v="29418.391"/>
    <n v="29419.791000000001"/>
    <n v="1.4"/>
    <x v="2"/>
    <x v="0"/>
  </r>
  <r>
    <x v="2"/>
    <x v="1"/>
    <n v="29420.831999999999"/>
    <n v="29421.955000000002"/>
    <n v="1.123"/>
    <x v="2"/>
    <x v="0"/>
  </r>
  <r>
    <x v="2"/>
    <x v="1"/>
    <n v="29437.24"/>
    <n v="29437.884999999998"/>
    <n v="0.64500000000000002"/>
    <x v="2"/>
    <x v="0"/>
  </r>
  <r>
    <x v="2"/>
    <x v="1"/>
    <n v="29438.093000000001"/>
    <n v="29438.795999999998"/>
    <n v="0.70299999999999996"/>
    <x v="2"/>
    <x v="0"/>
  </r>
  <r>
    <x v="2"/>
    <x v="1"/>
    <n v="29440.510999999999"/>
    <n v="29441.09"/>
    <n v="0.57899999999999996"/>
    <x v="2"/>
    <x v="0"/>
  </r>
  <r>
    <x v="2"/>
    <x v="1"/>
    <n v="29441.789000000001"/>
    <n v="29442.517"/>
    <n v="0.72799999999999998"/>
    <x v="2"/>
    <x v="0"/>
  </r>
  <r>
    <x v="2"/>
    <x v="1"/>
    <n v="29443.089"/>
    <n v="29443.814999999999"/>
    <n v="0.72599999999999998"/>
    <x v="2"/>
    <x v="0"/>
  </r>
  <r>
    <x v="2"/>
    <x v="1"/>
    <n v="34737.650999999998"/>
    <n v="34737.991000000002"/>
    <n v="0.34"/>
    <x v="2"/>
    <x v="0"/>
  </r>
  <r>
    <x v="3"/>
    <x v="2"/>
    <n v="3790.1909999999998"/>
    <n v="3790.8229999999999"/>
    <n v="0.63200000000000001"/>
    <x v="3"/>
    <x v="0"/>
  </r>
  <r>
    <x v="3"/>
    <x v="2"/>
    <n v="3795.7379999999998"/>
    <n v="3796.2869999999998"/>
    <n v="0.54900000000000004"/>
    <x v="3"/>
    <x v="0"/>
  </r>
  <r>
    <x v="3"/>
    <x v="2"/>
    <n v="3806.3029999999999"/>
    <n v="3807.3220000000001"/>
    <n v="1.0189999999999999"/>
    <x v="4"/>
    <x v="0"/>
  </r>
  <r>
    <x v="3"/>
    <x v="2"/>
    <n v="4283.28"/>
    <n v="4283.8440000000001"/>
    <n v="0.56399999999999995"/>
    <x v="3"/>
    <x v="0"/>
  </r>
  <r>
    <x v="3"/>
    <x v="2"/>
    <n v="4284.1450000000004"/>
    <n v="4284.9480000000003"/>
    <n v="0.80300000000000005"/>
    <x v="3"/>
    <x v="0"/>
  </r>
  <r>
    <x v="3"/>
    <x v="2"/>
    <n v="10624.761"/>
    <n v="10625.846"/>
    <n v="1.085"/>
    <x v="3"/>
    <x v="0"/>
  </r>
  <r>
    <x v="3"/>
    <x v="2"/>
    <n v="10631.569"/>
    <n v="10634.619000000001"/>
    <n v="3.05"/>
    <x v="3"/>
    <x v="0"/>
  </r>
  <r>
    <x v="3"/>
    <x v="2"/>
    <n v="10637.472"/>
    <n v="10637.781000000001"/>
    <n v="0.309"/>
    <x v="4"/>
    <x v="0"/>
  </r>
  <r>
    <x v="3"/>
    <x v="2"/>
    <n v="10658.92"/>
    <n v="10660.351000000001"/>
    <n v="1.431"/>
    <x v="3"/>
    <x v="0"/>
  </r>
  <r>
    <x v="3"/>
    <x v="2"/>
    <n v="10664.963"/>
    <n v="10665.548000000001"/>
    <n v="0.58499999999999996"/>
    <x v="3"/>
    <x v="0"/>
  </r>
  <r>
    <x v="3"/>
    <x v="2"/>
    <n v="10665.994000000001"/>
    <n v="10666.88"/>
    <n v="0.88600000000000001"/>
    <x v="5"/>
    <x v="0"/>
  </r>
  <r>
    <x v="3"/>
    <x v="2"/>
    <n v="10667.266"/>
    <n v="10668.343000000001"/>
    <n v="1.077"/>
    <x v="6"/>
    <x v="0"/>
  </r>
  <r>
    <x v="3"/>
    <x v="2"/>
    <n v="10670.439"/>
    <n v="10671.246999999999"/>
    <n v="0.80800000000000005"/>
    <x v="6"/>
    <x v="0"/>
  </r>
  <r>
    <x v="3"/>
    <x v="2"/>
    <n v="10672.236000000001"/>
    <n v="10672.844999999999"/>
    <n v="0.60899999999999999"/>
    <x v="6"/>
    <x v="0"/>
  </r>
  <r>
    <x v="3"/>
    <x v="2"/>
    <n v="10673.272999999999"/>
    <n v="10673.950999999999"/>
    <n v="0.67800000000000005"/>
    <x v="6"/>
    <x v="0"/>
  </r>
  <r>
    <x v="3"/>
    <x v="2"/>
    <n v="10675.588"/>
    <n v="10677.16"/>
    <n v="1.5720000000000001"/>
    <x v="3"/>
    <x v="0"/>
  </r>
  <r>
    <x v="3"/>
    <x v="2"/>
    <n v="10677.707"/>
    <n v="10678.578"/>
    <n v="0.871"/>
    <x v="5"/>
    <x v="0"/>
  </r>
  <r>
    <x v="3"/>
    <x v="2"/>
    <n v="15184.422"/>
    <n v="15184.977000000001"/>
    <n v="0.55500000000000005"/>
    <x v="3"/>
    <x v="0"/>
  </r>
  <r>
    <x v="3"/>
    <x v="2"/>
    <n v="15188.295"/>
    <n v="15190.039000000001"/>
    <n v="1.744"/>
    <x v="3"/>
    <x v="0"/>
  </r>
  <r>
    <x v="3"/>
    <x v="2"/>
    <n v="15191.465"/>
    <n v="15192.652"/>
    <n v="1.1870000000000001"/>
    <x v="3"/>
    <x v="0"/>
  </r>
  <r>
    <x v="3"/>
    <x v="2"/>
    <n v="15193.163"/>
    <n v="15194.59"/>
    <n v="1.427"/>
    <x v="3"/>
    <x v="0"/>
  </r>
  <r>
    <x v="3"/>
    <x v="2"/>
    <n v="15195.391"/>
    <n v="15196.98"/>
    <n v="1.589"/>
    <x v="3"/>
    <x v="0"/>
  </r>
  <r>
    <x v="3"/>
    <x v="2"/>
    <n v="15197.311"/>
    <n v="15198.76"/>
    <n v="1.4490000000000001"/>
    <x v="3"/>
    <x v="0"/>
  </r>
  <r>
    <x v="3"/>
    <x v="2"/>
    <n v="15201.045"/>
    <n v="15202.046"/>
    <n v="1.0009999999999999"/>
    <x v="3"/>
    <x v="0"/>
  </r>
  <r>
    <x v="3"/>
    <x v="2"/>
    <n v="15235.374"/>
    <n v="15236.843000000001"/>
    <n v="1.4690000000000001"/>
    <x v="3"/>
    <x v="0"/>
  </r>
  <r>
    <x v="3"/>
    <x v="2"/>
    <n v="20190.900000000001"/>
    <n v="20191.272000000001"/>
    <n v="0.372"/>
    <x v="6"/>
    <x v="0"/>
  </r>
  <r>
    <x v="3"/>
    <x v="2"/>
    <n v="20191.833999999999"/>
    <n v="20192.109"/>
    <n v="0.27500000000000002"/>
    <x v="6"/>
    <x v="0"/>
  </r>
  <r>
    <x v="3"/>
    <x v="2"/>
    <n v="20192.718000000001"/>
    <n v="20193.782999999999"/>
    <n v="1.0649999999999999"/>
    <x v="6"/>
    <x v="0"/>
  </r>
  <r>
    <x v="3"/>
    <x v="2"/>
    <n v="20199.376"/>
    <n v="20199.84"/>
    <n v="0.46400000000000002"/>
    <x v="4"/>
    <x v="0"/>
  </r>
  <r>
    <x v="3"/>
    <x v="2"/>
    <n v="20200.47"/>
    <n v="20201.248"/>
    <n v="0.77800000000000002"/>
    <x v="6"/>
    <x v="0"/>
  </r>
  <r>
    <x v="3"/>
    <x v="2"/>
    <n v="20202.294000000002"/>
    <n v="20202.741000000002"/>
    <n v="0.44700000000000001"/>
    <x v="4"/>
    <x v="0"/>
  </r>
  <r>
    <x v="3"/>
    <x v="2"/>
    <n v="20204.392"/>
    <n v="20207.026999999998"/>
    <n v="2.6349999999999998"/>
    <x v="6"/>
    <x v="0"/>
  </r>
  <r>
    <x v="3"/>
    <x v="2"/>
    <n v="20208.532999999999"/>
    <n v="20209.63"/>
    <n v="1.097"/>
    <x v="3"/>
    <x v="0"/>
  </r>
  <r>
    <x v="3"/>
    <x v="2"/>
    <n v="20210.287"/>
    <n v="20211.152999999998"/>
    <n v="0.86599999999999999"/>
    <x v="4"/>
    <x v="0"/>
  </r>
  <r>
    <x v="3"/>
    <x v="2"/>
    <n v="20212.72"/>
    <n v="20213.008000000002"/>
    <n v="0.28799999999999998"/>
    <x v="3"/>
    <x v="0"/>
  </r>
  <r>
    <x v="3"/>
    <x v="2"/>
    <n v="20219.155999999999"/>
    <n v="20219.7"/>
    <n v="0.54400000000000004"/>
    <x v="3"/>
    <x v="0"/>
  </r>
  <r>
    <x v="3"/>
    <x v="2"/>
    <n v="20886.760999999999"/>
    <n v="20888.326000000001"/>
    <n v="1.5649999999999999"/>
    <x v="6"/>
    <x v="0"/>
  </r>
  <r>
    <x v="3"/>
    <x v="2"/>
    <n v="20889.152999999998"/>
    <n v="20889.53"/>
    <n v="0.377"/>
    <x v="4"/>
    <x v="0"/>
  </r>
  <r>
    <x v="3"/>
    <x v="2"/>
    <n v="20908.399000000001"/>
    <n v="20909.214"/>
    <n v="0.81499999999999995"/>
    <x v="4"/>
    <x v="0"/>
  </r>
  <r>
    <x v="3"/>
    <x v="2"/>
    <n v="20909.537"/>
    <n v="20910.232"/>
    <n v="0.69499999999999995"/>
    <x v="4"/>
    <x v="0"/>
  </r>
  <r>
    <x v="3"/>
    <x v="2"/>
    <n v="20915.71"/>
    <n v="20916.642"/>
    <n v="0.93200000000000005"/>
    <x v="6"/>
    <x v="0"/>
  </r>
  <r>
    <x v="3"/>
    <x v="2"/>
    <n v="20917.530999999999"/>
    <n v="20918.107"/>
    <n v="0.57599999999999996"/>
    <x v="6"/>
    <x v="0"/>
  </r>
  <r>
    <x v="3"/>
    <x v="2"/>
    <n v="20921.362000000001"/>
    <n v="20922.222000000002"/>
    <n v="0.86"/>
    <x v="6"/>
    <x v="0"/>
  </r>
  <r>
    <x v="3"/>
    <x v="2"/>
    <n v="20924.445"/>
    <n v="20925.578000000001"/>
    <n v="1.133"/>
    <x v="6"/>
    <x v="0"/>
  </r>
  <r>
    <x v="3"/>
    <x v="2"/>
    <n v="20925.91"/>
    <n v="20927.199000000001"/>
    <n v="1.2889999999999999"/>
    <x v="6"/>
    <x v="0"/>
  </r>
  <r>
    <x v="3"/>
    <x v="2"/>
    <n v="29444.43"/>
    <n v="29446.492999999999"/>
    <n v="2.0630000000000002"/>
    <x v="3"/>
    <x v="0"/>
  </r>
  <r>
    <x v="3"/>
    <x v="2"/>
    <n v="29451.004000000001"/>
    <n v="29451.203000000001"/>
    <n v="0.19900000000000001"/>
    <x v="3"/>
    <x v="0"/>
  </r>
  <r>
    <x v="3"/>
    <x v="2"/>
    <n v="29451.558000000001"/>
    <n v="29451.83"/>
    <n v="0.27200000000000002"/>
    <x v="3"/>
    <x v="0"/>
  </r>
  <r>
    <x v="3"/>
    <x v="2"/>
    <n v="29459.152999999998"/>
    <n v="29459.353999999999"/>
    <n v="0.20100000000000001"/>
    <x v="3"/>
    <x v="0"/>
  </r>
  <r>
    <x v="4"/>
    <x v="1"/>
    <n v="3780.85"/>
    <n v="3783.8139999999999"/>
    <n v="2.964"/>
    <x v="7"/>
    <x v="0"/>
  </r>
  <r>
    <x v="4"/>
    <x v="1"/>
    <n v="3784.77"/>
    <n v="3786.4349999999999"/>
    <n v="1.665"/>
    <x v="7"/>
    <x v="0"/>
  </r>
  <r>
    <x v="4"/>
    <x v="1"/>
    <n v="3792.1759999999999"/>
    <n v="3794.0709999999999"/>
    <n v="1.895"/>
    <x v="7"/>
    <x v="0"/>
  </r>
  <r>
    <x v="4"/>
    <x v="1"/>
    <n v="3794.3510000000001"/>
    <n v="3795.48"/>
    <n v="1.129"/>
    <x v="7"/>
    <x v="0"/>
  </r>
  <r>
    <x v="4"/>
    <x v="1"/>
    <n v="3819.6840000000002"/>
    <n v="3820.377"/>
    <n v="0.69299999999999995"/>
    <x v="7"/>
    <x v="0"/>
  </r>
  <r>
    <x v="4"/>
    <x v="1"/>
    <n v="3826.0430000000001"/>
    <n v="3826.4340000000002"/>
    <n v="0.39100000000000001"/>
    <x v="7"/>
    <x v="0"/>
  </r>
  <r>
    <x v="4"/>
    <x v="1"/>
    <n v="3826.8679999999999"/>
    <n v="3828.982"/>
    <n v="2.1139999999999999"/>
    <x v="8"/>
    <x v="0"/>
  </r>
  <r>
    <x v="4"/>
    <x v="1"/>
    <n v="3831.61"/>
    <n v="3833.3589999999999"/>
    <n v="1.7490000000000001"/>
    <x v="6"/>
    <x v="0"/>
  </r>
  <r>
    <x v="4"/>
    <x v="1"/>
    <n v="3833.6979999999999"/>
    <n v="3835.473"/>
    <n v="1.7749999999999999"/>
    <x v="6"/>
    <x v="0"/>
  </r>
  <r>
    <x v="4"/>
    <x v="1"/>
    <n v="3836.1210000000001"/>
    <n v="3837.373"/>
    <n v="1.252"/>
    <x v="7"/>
    <x v="0"/>
  </r>
  <r>
    <x v="4"/>
    <x v="1"/>
    <n v="4263.7209999999995"/>
    <n v="4265.7070000000003"/>
    <n v="1.986"/>
    <x v="6"/>
    <x v="0"/>
  </r>
  <r>
    <x v="4"/>
    <x v="1"/>
    <n v="4267.6790000000001"/>
    <n v="4268.3879999999999"/>
    <n v="0.70899999999999996"/>
    <x v="7"/>
    <x v="0"/>
  </r>
  <r>
    <x v="4"/>
    <x v="1"/>
    <n v="4270.4040000000005"/>
    <n v="4270.8040000000001"/>
    <n v="0.4"/>
    <x v="7"/>
    <x v="0"/>
  </r>
  <r>
    <x v="4"/>
    <x v="1"/>
    <n v="4272.8789999999999"/>
    <n v="4273.3029999999999"/>
    <n v="0.42399999999999999"/>
    <x v="7"/>
    <x v="0"/>
  </r>
  <r>
    <x v="4"/>
    <x v="1"/>
    <n v="4276.5069999999996"/>
    <n v="4277.1809999999996"/>
    <n v="0.67400000000000004"/>
    <x v="7"/>
    <x v="0"/>
  </r>
  <r>
    <x v="4"/>
    <x v="1"/>
    <n v="4277.5870000000004"/>
    <n v="4278.0029999999997"/>
    <n v="0.41599999999999998"/>
    <x v="7"/>
    <x v="0"/>
  </r>
  <r>
    <x v="4"/>
    <x v="1"/>
    <n v="4284.8100000000004"/>
    <n v="4285.2380000000003"/>
    <n v="0.42799999999999999"/>
    <x v="7"/>
    <x v="0"/>
  </r>
  <r>
    <x v="4"/>
    <x v="1"/>
    <n v="4286.0360000000001"/>
    <n v="4287.1549999999997"/>
    <n v="1.119"/>
    <x v="7"/>
    <x v="0"/>
  </r>
  <r>
    <x v="4"/>
    <x v="1"/>
    <n v="4288.0079999999998"/>
    <n v="4289.1170000000002"/>
    <n v="1.109"/>
    <x v="7"/>
    <x v="0"/>
  </r>
  <r>
    <x v="4"/>
    <x v="1"/>
    <n v="4289.6049999999996"/>
    <n v="4291.0529999999999"/>
    <n v="1.448"/>
    <x v="7"/>
    <x v="0"/>
  </r>
  <r>
    <x v="4"/>
    <x v="1"/>
    <n v="4291.6880000000001"/>
    <n v="4292.4579999999996"/>
    <n v="0.77"/>
    <x v="7"/>
    <x v="0"/>
  </r>
  <r>
    <x v="4"/>
    <x v="1"/>
    <n v="4293.2610000000004"/>
    <n v="4294.973"/>
    <n v="1.712"/>
    <x v="7"/>
    <x v="0"/>
  </r>
  <r>
    <x v="4"/>
    <x v="1"/>
    <n v="4301.5569999999998"/>
    <n v="4302.3590000000004"/>
    <n v="0.80200000000000005"/>
    <x v="7"/>
    <x v="0"/>
  </r>
  <r>
    <x v="4"/>
    <x v="1"/>
    <n v="4305.3069999999998"/>
    <n v="4305.8490000000002"/>
    <n v="0.54200000000000004"/>
    <x v="7"/>
    <x v="0"/>
  </r>
  <r>
    <x v="4"/>
    <x v="1"/>
    <n v="4306.8980000000001"/>
    <n v="4307.1459999999997"/>
    <n v="0.248"/>
    <x v="7"/>
    <x v="0"/>
  </r>
  <r>
    <x v="4"/>
    <x v="1"/>
    <n v="4308.335"/>
    <n v="4308.7290000000003"/>
    <n v="0.39400000000000002"/>
    <x v="7"/>
    <x v="0"/>
  </r>
  <r>
    <x v="4"/>
    <x v="1"/>
    <n v="4308.9669999999996"/>
    <n v="4315.0200000000004"/>
    <n v="6.0529999999999999"/>
    <x v="9"/>
    <x v="0"/>
  </r>
  <r>
    <x v="4"/>
    <x v="1"/>
    <n v="4315.2950000000001"/>
    <n v="4316.2250000000004"/>
    <n v="0.93"/>
    <x v="7"/>
    <x v="0"/>
  </r>
  <r>
    <x v="4"/>
    <x v="1"/>
    <n v="10625.593000000001"/>
    <n v="10627.619000000001"/>
    <n v="2.0259999999999998"/>
    <x v="7"/>
    <x v="0"/>
  </r>
  <r>
    <x v="4"/>
    <x v="1"/>
    <n v="10649.901"/>
    <n v="10651.674000000001"/>
    <n v="1.7729999999999999"/>
    <x v="7"/>
    <x v="0"/>
  </r>
  <r>
    <x v="4"/>
    <x v="1"/>
    <n v="10660.21"/>
    <n v="10660.735000000001"/>
    <n v="0.52500000000000002"/>
    <x v="9"/>
    <x v="0"/>
  </r>
  <r>
    <x v="4"/>
    <x v="1"/>
    <n v="10661.763999999999"/>
    <n v="10662.366"/>
    <n v="0.60199999999999998"/>
    <x v="9"/>
    <x v="0"/>
  </r>
  <r>
    <x v="4"/>
    <x v="1"/>
    <n v="10662.732"/>
    <n v="10663.128000000001"/>
    <n v="0.39600000000000002"/>
    <x v="9"/>
    <x v="0"/>
  </r>
  <r>
    <x v="4"/>
    <x v="1"/>
    <n v="10665.437"/>
    <n v="10667.62"/>
    <n v="2.1829999999999998"/>
    <x v="7"/>
    <x v="0"/>
  </r>
  <r>
    <x v="4"/>
    <x v="1"/>
    <n v="10671.87"/>
    <n v="10672.21"/>
    <n v="0.34"/>
    <x v="9"/>
    <x v="0"/>
  </r>
  <r>
    <x v="4"/>
    <x v="1"/>
    <n v="10674.07"/>
    <n v="10674.37"/>
    <n v="0.3"/>
    <x v="7"/>
    <x v="0"/>
  </r>
  <r>
    <x v="4"/>
    <x v="1"/>
    <n v="10675.312"/>
    <n v="10675.638999999999"/>
    <n v="0.32700000000000001"/>
    <x v="7"/>
    <x v="0"/>
  </r>
  <r>
    <x v="4"/>
    <x v="1"/>
    <n v="10676.182000000001"/>
    <n v="10677.338"/>
    <n v="1.1559999999999999"/>
    <x v="7"/>
    <x v="0"/>
  </r>
  <r>
    <x v="4"/>
    <x v="1"/>
    <n v="10679.823"/>
    <n v="10680.347"/>
    <n v="0.52400000000000002"/>
    <x v="9"/>
    <x v="0"/>
  </r>
  <r>
    <x v="4"/>
    <x v="1"/>
    <n v="15181.31"/>
    <n v="15181.72"/>
    <n v="0.41"/>
    <x v="7"/>
    <x v="0"/>
  </r>
  <r>
    <x v="4"/>
    <x v="1"/>
    <n v="15195.21"/>
    <n v="15195.7"/>
    <n v="0.49"/>
    <x v="7"/>
    <x v="0"/>
  </r>
  <r>
    <x v="4"/>
    <x v="1"/>
    <n v="15196.787"/>
    <n v="15197.511"/>
    <n v="0.72399999999999998"/>
    <x v="7"/>
    <x v="0"/>
  </r>
  <r>
    <x v="4"/>
    <x v="1"/>
    <n v="15208.222"/>
    <n v="15209.314"/>
    <n v="1.0920000000000001"/>
    <x v="7"/>
    <x v="0"/>
  </r>
  <r>
    <x v="4"/>
    <x v="1"/>
    <n v="15211.7"/>
    <n v="15212.674000000001"/>
    <n v="0.97399999999999998"/>
    <x v="7"/>
    <x v="0"/>
  </r>
  <r>
    <x v="4"/>
    <x v="1"/>
    <n v="15213.261"/>
    <n v="15214.352000000001"/>
    <n v="1.091"/>
    <x v="7"/>
    <x v="0"/>
  </r>
  <r>
    <x v="4"/>
    <x v="1"/>
    <n v="15214.948"/>
    <n v="15215.901"/>
    <n v="0.95299999999999996"/>
    <x v="7"/>
    <x v="0"/>
  </r>
  <r>
    <x v="4"/>
    <x v="1"/>
    <n v="15216.5"/>
    <n v="15217.763000000001"/>
    <n v="1.2629999999999999"/>
    <x v="7"/>
    <x v="0"/>
  </r>
  <r>
    <x v="4"/>
    <x v="1"/>
    <n v="15218.272999999999"/>
    <n v="15219.699000000001"/>
    <n v="1.4259999999999999"/>
    <x v="7"/>
    <x v="0"/>
  </r>
  <r>
    <x v="4"/>
    <x v="1"/>
    <n v="15220.353999999999"/>
    <n v="15220.847"/>
    <n v="0.49299999999999999"/>
    <x v="7"/>
    <x v="0"/>
  </r>
  <r>
    <x v="4"/>
    <x v="1"/>
    <n v="15234.933000000001"/>
    <n v="15235.35"/>
    <n v="0.41699999999999998"/>
    <x v="7"/>
    <x v="0"/>
  </r>
  <r>
    <x v="4"/>
    <x v="1"/>
    <n v="15236.614"/>
    <n v="15237.561"/>
    <n v="0.94699999999999995"/>
    <x v="7"/>
    <x v="0"/>
  </r>
  <r>
    <x v="4"/>
    <x v="1"/>
    <n v="20168.14"/>
    <n v="20169.708999999999"/>
    <n v="1.569"/>
    <x v="7"/>
    <x v="0"/>
  </r>
  <r>
    <x v="4"/>
    <x v="1"/>
    <n v="20170.411"/>
    <n v="20171.936000000002"/>
    <n v="1.5249999999999999"/>
    <x v="7"/>
    <x v="0"/>
  </r>
  <r>
    <x v="4"/>
    <x v="1"/>
    <n v="20182.633000000002"/>
    <n v="20183.932000000001"/>
    <n v="1.2989999999999999"/>
    <x v="7"/>
    <x v="0"/>
  </r>
  <r>
    <x v="4"/>
    <x v="1"/>
    <n v="20194.398000000001"/>
    <n v="20197.038"/>
    <n v="2.64"/>
    <x v="8"/>
    <x v="0"/>
  </r>
  <r>
    <x v="4"/>
    <x v="1"/>
    <n v="20209.865000000002"/>
    <n v="20210.906999999999"/>
    <n v="1.042"/>
    <x v="8"/>
    <x v="0"/>
  </r>
  <r>
    <x v="4"/>
    <x v="1"/>
    <n v="20216.048999999999"/>
    <n v="20216.282999999999"/>
    <n v="0.23400000000000001"/>
    <x v="7"/>
    <x v="0"/>
  </r>
  <r>
    <x v="4"/>
    <x v="1"/>
    <n v="20880.120999999999"/>
    <n v="20885.012999999999"/>
    <n v="4.8920000000000003"/>
    <x v="8"/>
    <x v="0"/>
  </r>
  <r>
    <x v="4"/>
    <x v="1"/>
    <n v="20886.79"/>
    <n v="20887.719000000001"/>
    <n v="0.92900000000000005"/>
    <x v="8"/>
    <x v="0"/>
  </r>
  <r>
    <x v="4"/>
    <x v="1"/>
    <n v="20888.021000000001"/>
    <n v="20889.413"/>
    <n v="1.3919999999999999"/>
    <x v="8"/>
    <x v="0"/>
  </r>
  <r>
    <x v="4"/>
    <x v="1"/>
    <n v="20889.703000000001"/>
    <n v="20891.737000000001"/>
    <n v="2.0339999999999998"/>
    <x v="8"/>
    <x v="0"/>
  </r>
  <r>
    <x v="4"/>
    <x v="1"/>
    <n v="20892.019"/>
    <n v="20895.126"/>
    <n v="3.1070000000000002"/>
    <x v="8"/>
    <x v="0"/>
  </r>
  <r>
    <x v="4"/>
    <x v="1"/>
    <n v="20895.321"/>
    <n v="20897.971000000001"/>
    <n v="2.65"/>
    <x v="8"/>
    <x v="0"/>
  </r>
  <r>
    <x v="4"/>
    <x v="1"/>
    <n v="20898.353999999999"/>
    <n v="20901.406999999999"/>
    <n v="3.0529999999999999"/>
    <x v="7"/>
    <x v="0"/>
  </r>
  <r>
    <x v="4"/>
    <x v="1"/>
    <n v="20901.756000000001"/>
    <n v="20903.297999999999"/>
    <n v="1.542"/>
    <x v="7"/>
    <x v="0"/>
  </r>
  <r>
    <x v="4"/>
    <x v="1"/>
    <n v="20903.57"/>
    <n v="20905.277999999998"/>
    <n v="1.708"/>
    <x v="7"/>
    <x v="0"/>
  </r>
  <r>
    <x v="4"/>
    <x v="1"/>
    <n v="20905.431"/>
    <n v="20907.327000000001"/>
    <n v="1.8959999999999999"/>
    <x v="8"/>
    <x v="0"/>
  </r>
  <r>
    <x v="4"/>
    <x v="1"/>
    <n v="20908.032999999999"/>
    <n v="20912"/>
    <n v="3.9670000000000001"/>
    <x v="8"/>
    <x v="0"/>
  </r>
  <r>
    <x v="4"/>
    <x v="1"/>
    <n v="20912.481"/>
    <n v="20915.271000000001"/>
    <n v="2.79"/>
    <x v="8"/>
    <x v="0"/>
  </r>
  <r>
    <x v="4"/>
    <x v="1"/>
    <n v="20915.752"/>
    <n v="20917.267"/>
    <n v="1.5149999999999999"/>
    <x v="8"/>
    <x v="0"/>
  </r>
  <r>
    <x v="4"/>
    <x v="1"/>
    <n v="20917.499"/>
    <n v="20918.379000000001"/>
    <n v="0.88"/>
    <x v="8"/>
    <x v="0"/>
  </r>
  <r>
    <x v="4"/>
    <x v="1"/>
    <n v="20920.506000000001"/>
    <n v="20921.614000000001"/>
    <n v="1.1080000000000001"/>
    <x v="7"/>
    <x v="0"/>
  </r>
  <r>
    <x v="4"/>
    <x v="1"/>
    <n v="20922.136999999999"/>
    <n v="20923.127"/>
    <n v="0.99"/>
    <x v="7"/>
    <x v="0"/>
  </r>
  <r>
    <x v="4"/>
    <x v="1"/>
    <n v="20923.794999999998"/>
    <n v="20924.439999999999"/>
    <n v="0.64500000000000002"/>
    <x v="7"/>
    <x v="0"/>
  </r>
  <r>
    <x v="4"/>
    <x v="1"/>
    <n v="20928.267"/>
    <n v="20929.131000000001"/>
    <n v="0.86399999999999999"/>
    <x v="7"/>
    <x v="0"/>
  </r>
  <r>
    <x v="4"/>
    <x v="1"/>
    <n v="20929.706999999999"/>
    <n v="20931.616999999998"/>
    <n v="1.91"/>
    <x v="7"/>
    <x v="0"/>
  </r>
  <r>
    <x v="4"/>
    <x v="1"/>
    <n v="28599.534"/>
    <n v="28600.883000000002"/>
    <n v="1.349"/>
    <x v="8"/>
    <x v="0"/>
  </r>
  <r>
    <x v="4"/>
    <x v="1"/>
    <n v="28601.598000000002"/>
    <n v="28603.41"/>
    <n v="1.8120000000000001"/>
    <x v="8"/>
    <x v="0"/>
  </r>
  <r>
    <x v="4"/>
    <x v="1"/>
    <n v="28603.757000000001"/>
    <n v="28605.690999999999"/>
    <n v="1.9339999999999999"/>
    <x v="8"/>
    <x v="0"/>
  </r>
  <r>
    <x v="4"/>
    <x v="1"/>
    <n v="28606.065999999999"/>
    <n v="28607.226999999999"/>
    <n v="1.161"/>
    <x v="8"/>
    <x v="0"/>
  </r>
  <r>
    <x v="4"/>
    <x v="1"/>
    <n v="29402.477999999999"/>
    <n v="29403.27"/>
    <n v="0.79200000000000004"/>
    <x v="6"/>
    <x v="0"/>
  </r>
  <r>
    <x v="4"/>
    <x v="1"/>
    <n v="29403.983"/>
    <n v="29406.850999999999"/>
    <n v="2.8679999999999999"/>
    <x v="6"/>
    <x v="0"/>
  </r>
  <r>
    <x v="4"/>
    <x v="1"/>
    <n v="29411.138999999999"/>
    <n v="29411.96"/>
    <n v="0.82099999999999995"/>
    <x v="6"/>
    <x v="0"/>
  </r>
  <r>
    <x v="4"/>
    <x v="1"/>
    <n v="29412.692999999999"/>
    <n v="29414.58"/>
    <n v="1.887"/>
    <x v="7"/>
    <x v="0"/>
  </r>
  <r>
    <x v="4"/>
    <x v="1"/>
    <n v="29415.292000000001"/>
    <n v="29417.15"/>
    <n v="1.8580000000000001"/>
    <x v="8"/>
    <x v="0"/>
  </r>
  <r>
    <x v="4"/>
    <x v="1"/>
    <n v="29418.391"/>
    <n v="29419.791000000001"/>
    <n v="1.4"/>
    <x v="8"/>
    <x v="0"/>
  </r>
  <r>
    <x v="4"/>
    <x v="1"/>
    <n v="29420.831999999999"/>
    <n v="29421.955000000002"/>
    <n v="1.123"/>
    <x v="6"/>
    <x v="0"/>
  </r>
  <r>
    <x v="4"/>
    <x v="1"/>
    <n v="29437.24"/>
    <n v="29437.884999999998"/>
    <n v="0.64500000000000002"/>
    <x v="7"/>
    <x v="0"/>
  </r>
  <r>
    <x v="4"/>
    <x v="1"/>
    <n v="29438.093000000001"/>
    <n v="29438.795999999998"/>
    <n v="0.70299999999999996"/>
    <x v="9"/>
    <x v="0"/>
  </r>
  <r>
    <x v="4"/>
    <x v="1"/>
    <n v="29440.510999999999"/>
    <n v="29441.09"/>
    <n v="0.57899999999999996"/>
    <x v="7"/>
    <x v="0"/>
  </r>
  <r>
    <x v="4"/>
    <x v="1"/>
    <n v="29441.789000000001"/>
    <n v="29442.517"/>
    <n v="0.72799999999999998"/>
    <x v="7"/>
    <x v="0"/>
  </r>
  <r>
    <x v="4"/>
    <x v="1"/>
    <n v="29443.089"/>
    <n v="29443.814999999999"/>
    <n v="0.72599999999999998"/>
    <x v="7"/>
    <x v="0"/>
  </r>
  <r>
    <x v="4"/>
    <x v="1"/>
    <n v="34737.650999999998"/>
    <n v="34737.991000000002"/>
    <n v="0.34"/>
    <x v="7"/>
    <x v="0"/>
  </r>
  <r>
    <x v="5"/>
    <x v="0"/>
    <n v="3797.982"/>
    <n v="3799.922"/>
    <n v="1.94"/>
    <x v="10"/>
    <x v="0"/>
  </r>
  <r>
    <x v="6"/>
    <x v="0"/>
    <n v="3780"/>
    <n v="3840"/>
    <n v="60"/>
    <x v="11"/>
    <x v="0"/>
  </r>
  <r>
    <x v="6"/>
    <x v="0"/>
    <n v="4260"/>
    <n v="4320"/>
    <n v="60"/>
    <x v="12"/>
    <x v="0"/>
  </r>
  <r>
    <x v="6"/>
    <x v="0"/>
    <n v="6900"/>
    <n v="6960"/>
    <n v="60"/>
    <x v="13"/>
    <x v="0"/>
  </r>
  <r>
    <x v="6"/>
    <x v="0"/>
    <n v="10620"/>
    <n v="10680"/>
    <n v="60"/>
    <x v="14"/>
    <x v="0"/>
  </r>
  <r>
    <x v="6"/>
    <x v="0"/>
    <n v="15180"/>
    <n v="15240"/>
    <n v="60"/>
    <x v="15"/>
    <x v="0"/>
  </r>
  <r>
    <x v="6"/>
    <x v="0"/>
    <n v="20160"/>
    <n v="20220"/>
    <n v="60"/>
    <x v="16"/>
    <x v="0"/>
  </r>
  <r>
    <x v="6"/>
    <x v="0"/>
    <n v="20880"/>
    <n v="20940"/>
    <n v="60"/>
    <x v="17"/>
    <x v="0"/>
  </r>
  <r>
    <x v="6"/>
    <x v="0"/>
    <n v="28560"/>
    <n v="28620"/>
    <n v="60"/>
    <x v="18"/>
    <x v="0"/>
  </r>
  <r>
    <x v="6"/>
    <x v="0"/>
    <n v="29400"/>
    <n v="29460"/>
    <n v="60"/>
    <x v="19"/>
    <x v="0"/>
  </r>
  <r>
    <x v="6"/>
    <x v="0"/>
    <n v="34680"/>
    <n v="34740"/>
    <n v="60"/>
    <x v="20"/>
    <x v="0"/>
  </r>
  <r>
    <x v="7"/>
    <x v="1"/>
    <n v="3831.61"/>
    <n v="3833.3589999999999"/>
    <n v="1.7490000000000001"/>
    <x v="2"/>
    <x v="0"/>
  </r>
  <r>
    <x v="7"/>
    <x v="1"/>
    <n v="3833.6979999999999"/>
    <n v="3835.473"/>
    <n v="1.7749999999999999"/>
    <x v="2"/>
    <x v="0"/>
  </r>
  <r>
    <x v="7"/>
    <x v="1"/>
    <n v="4263.7209999999995"/>
    <n v="4265.7070000000003"/>
    <n v="1.986"/>
    <x v="2"/>
    <x v="0"/>
  </r>
  <r>
    <x v="7"/>
    <x v="1"/>
    <n v="29402.477999999999"/>
    <n v="29403.27"/>
    <n v="0.79200000000000004"/>
    <x v="2"/>
    <x v="0"/>
  </r>
  <r>
    <x v="7"/>
    <x v="1"/>
    <n v="29403.983"/>
    <n v="29406.850999999999"/>
    <n v="2.8679999999999999"/>
    <x v="2"/>
    <x v="0"/>
  </r>
  <r>
    <x v="7"/>
    <x v="1"/>
    <n v="29411.138999999999"/>
    <n v="29411.96"/>
    <n v="0.82099999999999995"/>
    <x v="2"/>
    <x v="0"/>
  </r>
  <r>
    <x v="7"/>
    <x v="1"/>
    <n v="29420.831999999999"/>
    <n v="29421.955000000002"/>
    <n v="1.123"/>
    <x v="2"/>
    <x v="0"/>
  </r>
  <r>
    <x v="8"/>
    <x v="2"/>
    <n v="3790.1909999999998"/>
    <n v="3790.8229999999999"/>
    <n v="0.63200000000000001"/>
    <x v="7"/>
    <x v="0"/>
  </r>
  <r>
    <x v="8"/>
    <x v="2"/>
    <n v="3795.7379999999998"/>
    <n v="3796.2869999999998"/>
    <n v="0.54900000000000004"/>
    <x v="6"/>
    <x v="0"/>
  </r>
  <r>
    <x v="8"/>
    <x v="2"/>
    <n v="3806.3029999999999"/>
    <n v="3807.3220000000001"/>
    <n v="1.0189999999999999"/>
    <x v="6"/>
    <x v="0"/>
  </r>
  <r>
    <x v="8"/>
    <x v="2"/>
    <n v="4283.28"/>
    <n v="4283.8440000000001"/>
    <n v="0.56399999999999995"/>
    <x v="6"/>
    <x v="0"/>
  </r>
  <r>
    <x v="8"/>
    <x v="2"/>
    <n v="4284.1450000000004"/>
    <n v="4284.9480000000003"/>
    <n v="0.80300000000000005"/>
    <x v="6"/>
    <x v="0"/>
  </r>
  <r>
    <x v="8"/>
    <x v="2"/>
    <n v="10624.761"/>
    <n v="10625.846"/>
    <n v="1.085"/>
    <x v="6"/>
    <x v="0"/>
  </r>
  <r>
    <x v="8"/>
    <x v="2"/>
    <n v="10631.569"/>
    <n v="10634.619000000001"/>
    <n v="3.05"/>
    <x v="6"/>
    <x v="0"/>
  </r>
  <r>
    <x v="8"/>
    <x v="2"/>
    <n v="10637.472"/>
    <n v="10637.781000000001"/>
    <n v="0.309"/>
    <x v="7"/>
    <x v="0"/>
  </r>
  <r>
    <x v="8"/>
    <x v="2"/>
    <n v="10658.92"/>
    <n v="10660.351000000001"/>
    <n v="1.431"/>
    <x v="6"/>
    <x v="0"/>
  </r>
  <r>
    <x v="8"/>
    <x v="2"/>
    <n v="10664.963"/>
    <n v="10665.548000000001"/>
    <n v="0.58499999999999996"/>
    <x v="6"/>
    <x v="0"/>
  </r>
  <r>
    <x v="8"/>
    <x v="2"/>
    <n v="10665.994000000001"/>
    <n v="10666.88"/>
    <n v="0.88600000000000001"/>
    <x v="6"/>
    <x v="0"/>
  </r>
  <r>
    <x v="8"/>
    <x v="2"/>
    <n v="10667.266"/>
    <n v="10668.343000000001"/>
    <n v="1.077"/>
    <x v="6"/>
    <x v="0"/>
  </r>
  <r>
    <x v="8"/>
    <x v="2"/>
    <n v="10670.439"/>
    <n v="10671.246999999999"/>
    <n v="0.80800000000000005"/>
    <x v="6"/>
    <x v="0"/>
  </r>
  <r>
    <x v="8"/>
    <x v="2"/>
    <n v="10672.236000000001"/>
    <n v="10672.844999999999"/>
    <n v="0.60899999999999999"/>
    <x v="6"/>
    <x v="0"/>
  </r>
  <r>
    <x v="8"/>
    <x v="2"/>
    <n v="10673.272999999999"/>
    <n v="10673.950999999999"/>
    <n v="0.67800000000000005"/>
    <x v="6"/>
    <x v="0"/>
  </r>
  <r>
    <x v="8"/>
    <x v="2"/>
    <n v="10675.588"/>
    <n v="10677.16"/>
    <n v="1.5720000000000001"/>
    <x v="6"/>
    <x v="0"/>
  </r>
  <r>
    <x v="8"/>
    <x v="2"/>
    <n v="10677.707"/>
    <n v="10678.578"/>
    <n v="0.871"/>
    <x v="6"/>
    <x v="0"/>
  </r>
  <r>
    <x v="8"/>
    <x v="2"/>
    <n v="15184.422"/>
    <n v="15184.977000000001"/>
    <n v="0.55500000000000005"/>
    <x v="6"/>
    <x v="0"/>
  </r>
  <r>
    <x v="8"/>
    <x v="2"/>
    <n v="15188.295"/>
    <n v="15190.039000000001"/>
    <n v="1.744"/>
    <x v="6"/>
    <x v="0"/>
  </r>
  <r>
    <x v="8"/>
    <x v="2"/>
    <n v="15191.465"/>
    <n v="15192.652"/>
    <n v="1.1870000000000001"/>
    <x v="6"/>
    <x v="0"/>
  </r>
  <r>
    <x v="8"/>
    <x v="2"/>
    <n v="15193.163"/>
    <n v="15194.59"/>
    <n v="1.427"/>
    <x v="6"/>
    <x v="0"/>
  </r>
  <r>
    <x v="8"/>
    <x v="2"/>
    <n v="15195.391"/>
    <n v="15196.98"/>
    <n v="1.589"/>
    <x v="6"/>
    <x v="0"/>
  </r>
  <r>
    <x v="8"/>
    <x v="2"/>
    <n v="15197.311"/>
    <n v="15198.76"/>
    <n v="1.4490000000000001"/>
    <x v="6"/>
    <x v="0"/>
  </r>
  <r>
    <x v="8"/>
    <x v="2"/>
    <n v="15201.045"/>
    <n v="15202.046"/>
    <n v="1.0009999999999999"/>
    <x v="6"/>
    <x v="0"/>
  </r>
  <r>
    <x v="8"/>
    <x v="2"/>
    <n v="15235.374"/>
    <n v="15236.843000000001"/>
    <n v="1.4690000000000001"/>
    <x v="6"/>
    <x v="0"/>
  </r>
  <r>
    <x v="8"/>
    <x v="2"/>
    <n v="20190.900000000001"/>
    <n v="20191.272000000001"/>
    <n v="0.372"/>
    <x v="6"/>
    <x v="0"/>
  </r>
  <r>
    <x v="8"/>
    <x v="2"/>
    <n v="20191.833999999999"/>
    <n v="20192.109"/>
    <n v="0.27500000000000002"/>
    <x v="4"/>
    <x v="0"/>
  </r>
  <r>
    <x v="8"/>
    <x v="2"/>
    <n v="20192.718000000001"/>
    <n v="20193.782999999999"/>
    <n v="1.0649999999999999"/>
    <x v="6"/>
    <x v="0"/>
  </r>
  <r>
    <x v="8"/>
    <x v="2"/>
    <n v="20199.376"/>
    <n v="20199.84"/>
    <n v="0.46400000000000002"/>
    <x v="6"/>
    <x v="0"/>
  </r>
  <r>
    <x v="8"/>
    <x v="2"/>
    <n v="20200.47"/>
    <n v="20201.248"/>
    <n v="0.77800000000000002"/>
    <x v="6"/>
    <x v="0"/>
  </r>
  <r>
    <x v="8"/>
    <x v="2"/>
    <n v="20202.294000000002"/>
    <n v="20202.741000000002"/>
    <n v="0.44700000000000001"/>
    <x v="6"/>
    <x v="0"/>
  </r>
  <r>
    <x v="8"/>
    <x v="2"/>
    <n v="20204.392"/>
    <n v="20207.026999999998"/>
    <n v="2.6349999999999998"/>
    <x v="6"/>
    <x v="0"/>
  </r>
  <r>
    <x v="8"/>
    <x v="2"/>
    <n v="20208.532999999999"/>
    <n v="20209.63"/>
    <n v="1.097"/>
    <x v="6"/>
    <x v="0"/>
  </r>
  <r>
    <x v="8"/>
    <x v="2"/>
    <n v="20210.287"/>
    <n v="20211.152999999998"/>
    <n v="0.86599999999999999"/>
    <x v="6"/>
    <x v="0"/>
  </r>
  <r>
    <x v="8"/>
    <x v="2"/>
    <n v="20212.72"/>
    <n v="20213.008000000002"/>
    <n v="0.28799999999999998"/>
    <x v="6"/>
    <x v="0"/>
  </r>
  <r>
    <x v="8"/>
    <x v="2"/>
    <n v="20219.155999999999"/>
    <n v="20219.7"/>
    <n v="0.54400000000000004"/>
    <x v="6"/>
    <x v="0"/>
  </r>
  <r>
    <x v="8"/>
    <x v="2"/>
    <n v="20886.760999999999"/>
    <n v="20888.326000000001"/>
    <n v="1.5649999999999999"/>
    <x v="6"/>
    <x v="0"/>
  </r>
  <r>
    <x v="8"/>
    <x v="2"/>
    <n v="20889.152999999998"/>
    <n v="20889.53"/>
    <n v="0.377"/>
    <x v="6"/>
    <x v="0"/>
  </r>
  <r>
    <x v="8"/>
    <x v="2"/>
    <n v="20908.399000000001"/>
    <n v="20909.214"/>
    <n v="0.81499999999999995"/>
    <x v="6"/>
    <x v="0"/>
  </r>
  <r>
    <x v="8"/>
    <x v="2"/>
    <n v="20909.537"/>
    <n v="20910.232"/>
    <n v="0.69499999999999995"/>
    <x v="4"/>
    <x v="0"/>
  </r>
  <r>
    <x v="8"/>
    <x v="2"/>
    <n v="20915.71"/>
    <n v="20916.642"/>
    <n v="0.93200000000000005"/>
    <x v="6"/>
    <x v="0"/>
  </r>
  <r>
    <x v="8"/>
    <x v="2"/>
    <n v="20917.530999999999"/>
    <n v="20918.107"/>
    <n v="0.57599999999999996"/>
    <x v="6"/>
    <x v="0"/>
  </r>
  <r>
    <x v="8"/>
    <x v="2"/>
    <n v="20921.362000000001"/>
    <n v="20922.222000000002"/>
    <n v="0.86"/>
    <x v="6"/>
    <x v="0"/>
  </r>
  <r>
    <x v="8"/>
    <x v="2"/>
    <n v="20924.445"/>
    <n v="20925.578000000001"/>
    <n v="1.133"/>
    <x v="6"/>
    <x v="0"/>
  </r>
  <r>
    <x v="8"/>
    <x v="2"/>
    <n v="20925.91"/>
    <n v="20927.199000000001"/>
    <n v="1.2889999999999999"/>
    <x v="6"/>
    <x v="0"/>
  </r>
  <r>
    <x v="8"/>
    <x v="2"/>
    <n v="29444.43"/>
    <n v="29446.492999999999"/>
    <n v="2.0630000000000002"/>
    <x v="6"/>
    <x v="0"/>
  </r>
  <r>
    <x v="8"/>
    <x v="2"/>
    <n v="29451.004000000001"/>
    <n v="29451.203000000001"/>
    <n v="0.19900000000000001"/>
    <x v="6"/>
    <x v="0"/>
  </r>
  <r>
    <x v="8"/>
    <x v="2"/>
    <n v="29451.558000000001"/>
    <n v="29451.83"/>
    <n v="0.27200000000000002"/>
    <x v="6"/>
    <x v="0"/>
  </r>
  <r>
    <x v="8"/>
    <x v="2"/>
    <n v="29459.152999999998"/>
    <n v="29459.353999999999"/>
    <n v="0.20100000000000001"/>
    <x v="6"/>
    <x v="0"/>
  </r>
  <r>
    <x v="9"/>
    <x v="3"/>
    <n v="3790.3719999999998"/>
    <n v="3790.8339999999998"/>
    <n v="0.46200000000000002"/>
    <x v="21"/>
    <x v="0"/>
  </r>
  <r>
    <x v="9"/>
    <x v="3"/>
    <n v="3796.252"/>
    <n v="3797.2109999999998"/>
    <n v="0.95899999999999996"/>
    <x v="22"/>
    <x v="0"/>
  </r>
  <r>
    <x v="9"/>
    <x v="3"/>
    <n v="3797.982"/>
    <n v="3799.922"/>
    <n v="1.94"/>
    <x v="23"/>
    <x v="0"/>
  </r>
  <r>
    <x v="9"/>
    <x v="3"/>
    <n v="3800.6640000000002"/>
    <n v="3801.3719999999998"/>
    <n v="0.70799999999999996"/>
    <x v="24"/>
    <x v="0"/>
  </r>
  <r>
    <x v="9"/>
    <x v="3"/>
    <n v="3801.962"/>
    <n v="3803.6790000000001"/>
    <n v="1.7170000000000001"/>
    <x v="25"/>
    <x v="0"/>
  </r>
  <r>
    <x v="9"/>
    <x v="3"/>
    <n v="3808.2040000000002"/>
    <n v="3809.2930000000001"/>
    <n v="1.089"/>
    <x v="26"/>
    <x v="0"/>
  </r>
  <r>
    <x v="9"/>
    <x v="3"/>
    <n v="3809.5419999999999"/>
    <n v="3810.3939999999998"/>
    <n v="0.85199999999999998"/>
    <x v="27"/>
    <x v="0"/>
  </r>
  <r>
    <x v="9"/>
    <x v="3"/>
    <n v="3812.625"/>
    <n v="3813.0909999999999"/>
    <n v="0.46600000000000003"/>
    <x v="28"/>
    <x v="0"/>
  </r>
  <r>
    <x v="9"/>
    <x v="3"/>
    <n v="3817.2139999999999"/>
    <n v="3819.3110000000001"/>
    <n v="2.097"/>
    <x v="29"/>
    <x v="0"/>
  </r>
  <r>
    <x v="9"/>
    <x v="3"/>
    <n v="3820.6469999999999"/>
    <n v="3821.1379999999999"/>
    <n v="0.49099999999999999"/>
    <x v="30"/>
    <x v="0"/>
  </r>
  <r>
    <x v="9"/>
    <x v="3"/>
    <n v="3823.1689999999999"/>
    <n v="3824.4659999999999"/>
    <n v="1.2969999999999999"/>
    <x v="31"/>
    <x v="0"/>
  </r>
  <r>
    <x v="9"/>
    <x v="3"/>
    <n v="3827.88"/>
    <n v="3828.55"/>
    <n v="0.67"/>
    <x v="32"/>
    <x v="0"/>
  </r>
  <r>
    <x v="9"/>
    <x v="3"/>
    <n v="3829.42"/>
    <n v="3829.74"/>
    <n v="0.32"/>
    <x v="33"/>
    <x v="0"/>
  </r>
  <r>
    <x v="9"/>
    <x v="3"/>
    <n v="4281.902"/>
    <n v="4282.902"/>
    <n v="1"/>
    <x v="34"/>
    <x v="0"/>
  </r>
  <r>
    <x v="9"/>
    <x v="3"/>
    <n v="4293.95"/>
    <n v="4294.47"/>
    <n v="0.52"/>
    <x v="35"/>
    <x v="0"/>
  </r>
  <r>
    <x v="9"/>
    <x v="3"/>
    <n v="10621.913"/>
    <n v="10622.825000000001"/>
    <n v="0.91200000000000003"/>
    <x v="34"/>
    <x v="0"/>
  </r>
  <r>
    <x v="9"/>
    <x v="3"/>
    <n v="10623.308999999999"/>
    <n v="10623.824000000001"/>
    <n v="0.51500000000000001"/>
    <x v="36"/>
    <x v="0"/>
  </r>
  <r>
    <x v="9"/>
    <x v="3"/>
    <n v="10627.614"/>
    <n v="10629.009"/>
    <n v="1.395"/>
    <x v="37"/>
    <x v="0"/>
  </r>
  <r>
    <x v="9"/>
    <x v="3"/>
    <n v="10629.951999999999"/>
    <n v="10630.589"/>
    <n v="0.63700000000000001"/>
    <x v="38"/>
    <x v="0"/>
  </r>
  <r>
    <x v="9"/>
    <x v="3"/>
    <n v="10657.317999999999"/>
    <n v="10659.007"/>
    <n v="1.6890000000000001"/>
    <x v="39"/>
    <x v="0"/>
  </r>
  <r>
    <x v="9"/>
    <x v="3"/>
    <n v="10661.058000000001"/>
    <n v="10661.79"/>
    <n v="0.73199999999999998"/>
    <x v="40"/>
    <x v="0"/>
  </r>
  <r>
    <x v="9"/>
    <x v="3"/>
    <n v="10662.651"/>
    <n v="10663.61"/>
    <n v="0.95899999999999996"/>
    <x v="40"/>
    <x v="0"/>
  </r>
  <r>
    <x v="9"/>
    <x v="3"/>
    <n v="10668.689"/>
    <n v="10669.231"/>
    <n v="0.54200000000000004"/>
    <x v="40"/>
    <x v="0"/>
  </r>
  <r>
    <x v="9"/>
    <x v="3"/>
    <n v="10669.751"/>
    <n v="10670.058999999999"/>
    <n v="0.308"/>
    <x v="40"/>
    <x v="0"/>
  </r>
  <r>
    <x v="9"/>
    <x v="3"/>
    <n v="10679.431"/>
    <n v="10680.016"/>
    <n v="0.58499999999999996"/>
    <x v="39"/>
    <x v="0"/>
  </r>
  <r>
    <x v="9"/>
    <x v="3"/>
    <n v="15210.728999999999"/>
    <n v="15212.342000000001"/>
    <n v="1.613"/>
    <x v="41"/>
    <x v="0"/>
  </r>
  <r>
    <x v="9"/>
    <x v="3"/>
    <n v="15216.53"/>
    <n v="15217.77"/>
    <n v="1.24"/>
    <x v="42"/>
    <x v="0"/>
  </r>
  <r>
    <x v="9"/>
    <x v="3"/>
    <n v="15219.003000000001"/>
    <n v="15220.55"/>
    <n v="1.5469999999999999"/>
    <x v="34"/>
    <x v="0"/>
  </r>
  <r>
    <x v="9"/>
    <x v="3"/>
    <n v="15222.937"/>
    <n v="15224.89"/>
    <n v="1.9530000000000001"/>
    <x v="34"/>
    <x v="0"/>
  </r>
  <r>
    <x v="9"/>
    <x v="3"/>
    <n v="15226.876"/>
    <n v="15227.637000000001"/>
    <n v="0.76100000000000001"/>
    <x v="43"/>
    <x v="0"/>
  </r>
  <r>
    <x v="9"/>
    <x v="3"/>
    <n v="15229.93"/>
    <n v="15232.228999999999"/>
    <n v="2.2989999999999999"/>
    <x v="44"/>
    <x v="0"/>
  </r>
  <r>
    <x v="9"/>
    <x v="3"/>
    <n v="15237.838"/>
    <n v="15239.7"/>
    <n v="1.8620000000000001"/>
    <x v="45"/>
    <x v="0"/>
  </r>
  <r>
    <x v="9"/>
    <x v="3"/>
    <n v="20176.282999999999"/>
    <n v="20177.178"/>
    <n v="0.89500000000000002"/>
    <x v="46"/>
    <x v="0"/>
  </r>
  <r>
    <x v="9"/>
    <x v="3"/>
    <n v="20212.050999999999"/>
    <n v="20212.995999999999"/>
    <n v="0.94499999999999995"/>
    <x v="47"/>
    <x v="0"/>
  </r>
  <r>
    <x v="9"/>
    <x v="3"/>
    <n v="20217.063999999998"/>
    <n v="20218.826000000001"/>
    <n v="1.762"/>
    <x v="48"/>
    <x v="0"/>
  </r>
  <r>
    <x v="9"/>
    <x v="3"/>
    <n v="28563.381000000001"/>
    <n v="28563.558000000001"/>
    <n v="0.17699999999999999"/>
    <x v="49"/>
    <x v="0"/>
  </r>
  <r>
    <x v="9"/>
    <x v="3"/>
    <n v="28570.325000000001"/>
    <n v="28571.569"/>
    <n v="1.244"/>
    <x v="50"/>
    <x v="0"/>
  </r>
  <r>
    <x v="9"/>
    <x v="3"/>
    <n v="28572.73"/>
    <n v="28573.546999999999"/>
    <n v="0.81699999999999995"/>
    <x v="51"/>
    <x v="0"/>
  </r>
  <r>
    <x v="9"/>
    <x v="3"/>
    <n v="28574.294999999998"/>
    <n v="28575.274000000001"/>
    <n v="0.97899999999999998"/>
    <x v="52"/>
    <x v="0"/>
  </r>
  <r>
    <x v="9"/>
    <x v="3"/>
    <n v="28577.488000000001"/>
    <n v="28578.185000000001"/>
    <n v="0.69699999999999995"/>
    <x v="53"/>
    <x v="0"/>
  </r>
  <r>
    <x v="9"/>
    <x v="3"/>
    <n v="28590.433000000001"/>
    <n v="28591.358"/>
    <n v="0.92500000000000004"/>
    <x v="54"/>
    <x v="0"/>
  </r>
  <r>
    <x v="9"/>
    <x v="3"/>
    <n v="28594.758000000002"/>
    <n v="28595.350999999999"/>
    <n v="0.59299999999999997"/>
    <x v="55"/>
    <x v="0"/>
  </r>
  <r>
    <x v="9"/>
    <x v="3"/>
    <n v="28595.581999999999"/>
    <n v="28596.85"/>
    <n v="1.268"/>
    <x v="56"/>
    <x v="0"/>
  </r>
  <r>
    <x v="9"/>
    <x v="3"/>
    <n v="28598.276000000002"/>
    <n v="28598.685000000001"/>
    <n v="0.40899999999999997"/>
    <x v="57"/>
    <x v="0"/>
  </r>
  <r>
    <x v="9"/>
    <x v="3"/>
    <n v="28603.62"/>
    <n v="28604.128000000001"/>
    <n v="0.50800000000000001"/>
    <x v="58"/>
    <x v="0"/>
  </r>
  <r>
    <x v="9"/>
    <x v="3"/>
    <n v="28604.769"/>
    <n v="28606.124"/>
    <n v="1.355"/>
    <x v="59"/>
    <x v="0"/>
  </r>
  <r>
    <x v="9"/>
    <x v="3"/>
    <n v="28606.867999999999"/>
    <n v="28608.534"/>
    <n v="1.6659999999999999"/>
    <x v="60"/>
    <x v="0"/>
  </r>
  <r>
    <x v="9"/>
    <x v="3"/>
    <n v="28610.775000000001"/>
    <n v="28611.914000000001"/>
    <n v="1.139"/>
    <x v="61"/>
    <x v="0"/>
  </r>
  <r>
    <x v="9"/>
    <x v="3"/>
    <n v="28614.088"/>
    <n v="28614.383999999998"/>
    <n v="0.29599999999999999"/>
    <x v="33"/>
    <x v="0"/>
  </r>
  <r>
    <x v="9"/>
    <x v="3"/>
    <n v="28614.733"/>
    <n v="28615.449000000001"/>
    <n v="0.71599999999999997"/>
    <x v="62"/>
    <x v="0"/>
  </r>
  <r>
    <x v="9"/>
    <x v="3"/>
    <n v="28617.624"/>
    <n v="28618.133000000002"/>
    <n v="0.50900000000000001"/>
    <x v="63"/>
    <x v="0"/>
  </r>
  <r>
    <x v="9"/>
    <x v="3"/>
    <n v="28618.596000000001"/>
    <n v="28619.194"/>
    <n v="0.59799999999999998"/>
    <x v="64"/>
    <x v="0"/>
  </r>
  <r>
    <x v="9"/>
    <x v="3"/>
    <n v="29409.218000000001"/>
    <n v="29410.080999999998"/>
    <n v="0.86299999999999999"/>
    <x v="65"/>
    <x v="0"/>
  </r>
  <r>
    <x v="9"/>
    <x v="3"/>
    <n v="29423.360000000001"/>
    <n v="29424.355"/>
    <n v="0.995"/>
    <x v="66"/>
    <x v="0"/>
  </r>
  <r>
    <x v="9"/>
    <x v="3"/>
    <n v="29425.34"/>
    <n v="29425.743999999999"/>
    <n v="0.40400000000000003"/>
    <x v="67"/>
    <x v="0"/>
  </r>
  <r>
    <x v="9"/>
    <x v="3"/>
    <n v="29430.712"/>
    <n v="29432.062999999998"/>
    <n v="1.351"/>
    <x v="68"/>
    <x v="0"/>
  </r>
  <r>
    <x v="9"/>
    <x v="3"/>
    <n v="29448.882000000001"/>
    <n v="29449.166000000001"/>
    <n v="0.28399999999999997"/>
    <x v="2"/>
    <x v="0"/>
  </r>
  <r>
    <x v="9"/>
    <x v="3"/>
    <n v="29452.915000000001"/>
    <n v="29453.835999999999"/>
    <n v="0.92100000000000004"/>
    <x v="69"/>
    <x v="0"/>
  </r>
  <r>
    <x v="9"/>
    <x v="3"/>
    <n v="29456.651999999998"/>
    <n v="29457.677"/>
    <n v="1.0249999999999999"/>
    <x v="34"/>
    <x v="0"/>
  </r>
  <r>
    <x v="9"/>
    <x v="3"/>
    <n v="34680.67"/>
    <n v="34682.258000000002"/>
    <n v="1.5880000000000001"/>
    <x v="70"/>
    <x v="0"/>
  </r>
  <r>
    <x v="9"/>
    <x v="3"/>
    <n v="34683.705000000002"/>
    <n v="34684.873"/>
    <n v="1.1679999999999999"/>
    <x v="71"/>
    <x v="0"/>
  </r>
  <r>
    <x v="9"/>
    <x v="3"/>
    <n v="34685.470999999998"/>
    <n v="34686.337"/>
    <n v="0.86599999999999999"/>
    <x v="72"/>
    <x v="0"/>
  </r>
  <r>
    <x v="9"/>
    <x v="3"/>
    <n v="34686.663"/>
    <n v="34687.955999999998"/>
    <n v="1.2929999999999999"/>
    <x v="73"/>
    <x v="0"/>
  </r>
  <r>
    <x v="9"/>
    <x v="3"/>
    <n v="34689.591999999997"/>
    <n v="34690.688000000002"/>
    <n v="1.0960000000000001"/>
    <x v="74"/>
    <x v="0"/>
  </r>
  <r>
    <x v="9"/>
    <x v="3"/>
    <n v="34691.582000000002"/>
    <n v="34692.455000000002"/>
    <n v="0.873"/>
    <x v="75"/>
    <x v="0"/>
  </r>
  <r>
    <x v="9"/>
    <x v="3"/>
    <n v="34693.377"/>
    <n v="34694.15"/>
    <n v="0.77300000000000002"/>
    <x v="71"/>
    <x v="0"/>
  </r>
  <r>
    <x v="9"/>
    <x v="3"/>
    <n v="34694.648999999998"/>
    <n v="34695.421000000002"/>
    <n v="0.77200000000000002"/>
    <x v="72"/>
    <x v="0"/>
  </r>
  <r>
    <x v="9"/>
    <x v="3"/>
    <n v="34695.771000000001"/>
    <n v="34697.461000000003"/>
    <n v="1.69"/>
    <x v="76"/>
    <x v="0"/>
  </r>
  <r>
    <x v="9"/>
    <x v="3"/>
    <n v="34699.15"/>
    <n v="34699.959000000003"/>
    <n v="0.80900000000000005"/>
    <x v="77"/>
    <x v="0"/>
  </r>
  <r>
    <x v="9"/>
    <x v="3"/>
    <n v="34700.777000000002"/>
    <n v="34701.862000000001"/>
    <n v="1.085"/>
    <x v="78"/>
    <x v="0"/>
  </r>
  <r>
    <x v="9"/>
    <x v="3"/>
    <n v="34706.642"/>
    <n v="34707.582999999999"/>
    <n v="0.94099999999999995"/>
    <x v="79"/>
    <x v="0"/>
  </r>
  <r>
    <x v="9"/>
    <x v="3"/>
    <n v="34709.633000000002"/>
    <n v="34710.834999999999"/>
    <n v="1.202"/>
    <x v="80"/>
    <x v="0"/>
  </r>
  <r>
    <x v="9"/>
    <x v="3"/>
    <n v="34715.913999999997"/>
    <n v="34716.794000000002"/>
    <n v="0.88"/>
    <x v="81"/>
    <x v="0"/>
  </r>
  <r>
    <x v="9"/>
    <x v="3"/>
    <n v="34719.300000000003"/>
    <n v="34721.887999999999"/>
    <n v="2.5880000000000001"/>
    <x v="82"/>
    <x v="0"/>
  </r>
  <r>
    <x v="9"/>
    <x v="3"/>
    <n v="34723.392"/>
    <n v="34725.199999999997"/>
    <n v="1.8080000000000001"/>
    <x v="83"/>
    <x v="0"/>
  </r>
  <r>
    <x v="9"/>
    <x v="3"/>
    <n v="34725.372000000003"/>
    <n v="34728.123"/>
    <n v="2.7509999999999999"/>
    <x v="84"/>
    <x v="0"/>
  </r>
  <r>
    <x v="9"/>
    <x v="3"/>
    <n v="34730.186000000002"/>
    <n v="34731.928"/>
    <n v="1.742"/>
    <x v="85"/>
    <x v="0"/>
  </r>
  <r>
    <x v="9"/>
    <x v="3"/>
    <n v="34735.362000000001"/>
    <n v="34737.760000000002"/>
    <n v="2.3980000000000001"/>
    <x v="86"/>
    <x v="0"/>
  </r>
  <r>
    <x v="10"/>
    <x v="0"/>
    <n v="3720"/>
    <n v="3900"/>
    <n v="180"/>
    <x v="0"/>
    <x v="0"/>
  </r>
  <r>
    <x v="10"/>
    <x v="0"/>
    <n v="4200"/>
    <n v="4380"/>
    <n v="180"/>
    <x v="0"/>
    <x v="0"/>
  </r>
  <r>
    <x v="10"/>
    <x v="0"/>
    <n v="6840"/>
    <n v="7020"/>
    <n v="180"/>
    <x v="0"/>
    <x v="0"/>
  </r>
  <r>
    <x v="10"/>
    <x v="0"/>
    <n v="10560"/>
    <n v="10740"/>
    <n v="180"/>
    <x v="0"/>
    <x v="0"/>
  </r>
  <r>
    <x v="10"/>
    <x v="0"/>
    <n v="15120"/>
    <n v="15300"/>
    <n v="180"/>
    <x v="0"/>
    <x v="0"/>
  </r>
  <r>
    <x v="10"/>
    <x v="0"/>
    <n v="20100"/>
    <n v="20280"/>
    <n v="180"/>
    <x v="0"/>
    <x v="0"/>
  </r>
  <r>
    <x v="10"/>
    <x v="0"/>
    <n v="20820"/>
    <n v="21000"/>
    <n v="180"/>
    <x v="0"/>
    <x v="0"/>
  </r>
  <r>
    <x v="10"/>
    <x v="0"/>
    <n v="28500"/>
    <n v="28680"/>
    <n v="180"/>
    <x v="0"/>
    <x v="0"/>
  </r>
  <r>
    <x v="10"/>
    <x v="0"/>
    <n v="29340"/>
    <n v="29520"/>
    <n v="180"/>
    <x v="0"/>
    <x v="0"/>
  </r>
  <r>
    <x v="10"/>
    <x v="0"/>
    <n v="34620"/>
    <n v="34800"/>
    <n v="180"/>
    <x v="0"/>
    <x v="0"/>
  </r>
  <r>
    <x v="11"/>
    <x v="3"/>
    <n v="3790.3719999999998"/>
    <n v="3790.8339999999998"/>
    <n v="0.46200000000000002"/>
    <x v="6"/>
    <x v="0"/>
  </r>
  <r>
    <x v="11"/>
    <x v="3"/>
    <n v="3796.252"/>
    <n v="3797.2109999999998"/>
    <n v="0.95899999999999996"/>
    <x v="6"/>
    <x v="0"/>
  </r>
  <r>
    <x v="11"/>
    <x v="3"/>
    <n v="3797.982"/>
    <n v="3799.922"/>
    <n v="1.94"/>
    <x v="6"/>
    <x v="0"/>
  </r>
  <r>
    <x v="11"/>
    <x v="3"/>
    <n v="3800.6640000000002"/>
    <n v="3801.3719999999998"/>
    <n v="0.70799999999999996"/>
    <x v="6"/>
    <x v="0"/>
  </r>
  <r>
    <x v="11"/>
    <x v="3"/>
    <n v="3801.962"/>
    <n v="3803.6790000000001"/>
    <n v="1.7170000000000001"/>
    <x v="6"/>
    <x v="0"/>
  </r>
  <r>
    <x v="11"/>
    <x v="3"/>
    <n v="3808.2040000000002"/>
    <n v="3809.2930000000001"/>
    <n v="1.089"/>
    <x v="6"/>
    <x v="0"/>
  </r>
  <r>
    <x v="11"/>
    <x v="3"/>
    <n v="3809.5419999999999"/>
    <n v="3810.3939999999998"/>
    <n v="0.85199999999999998"/>
    <x v="6"/>
    <x v="0"/>
  </r>
  <r>
    <x v="11"/>
    <x v="3"/>
    <n v="3812.625"/>
    <n v="3813.0909999999999"/>
    <n v="0.46600000000000003"/>
    <x v="7"/>
    <x v="0"/>
  </r>
  <r>
    <x v="11"/>
    <x v="3"/>
    <n v="3817.2139999999999"/>
    <n v="3819.3110000000001"/>
    <n v="2.097"/>
    <x v="6"/>
    <x v="0"/>
  </r>
  <r>
    <x v="11"/>
    <x v="3"/>
    <n v="3820.6469999999999"/>
    <n v="3821.1379999999999"/>
    <n v="0.49099999999999999"/>
    <x v="6"/>
    <x v="0"/>
  </r>
  <r>
    <x v="11"/>
    <x v="3"/>
    <n v="3823.1689999999999"/>
    <n v="3824.4659999999999"/>
    <n v="1.2969999999999999"/>
    <x v="6"/>
    <x v="0"/>
  </r>
  <r>
    <x v="11"/>
    <x v="3"/>
    <n v="3827.88"/>
    <n v="3828.55"/>
    <n v="0.67"/>
    <x v="6"/>
    <x v="0"/>
  </r>
  <r>
    <x v="11"/>
    <x v="3"/>
    <n v="3829.42"/>
    <n v="3829.74"/>
    <n v="0.32"/>
    <x v="6"/>
    <x v="0"/>
  </r>
  <r>
    <x v="11"/>
    <x v="3"/>
    <n v="4281.902"/>
    <n v="4282.902"/>
    <n v="1"/>
    <x v="6"/>
    <x v="0"/>
  </r>
  <r>
    <x v="11"/>
    <x v="3"/>
    <n v="4293.95"/>
    <n v="4294.47"/>
    <n v="0.52"/>
    <x v="6"/>
    <x v="0"/>
  </r>
  <r>
    <x v="11"/>
    <x v="3"/>
    <n v="10621.913"/>
    <n v="10622.825000000001"/>
    <n v="0.91200000000000003"/>
    <x v="6"/>
    <x v="0"/>
  </r>
  <r>
    <x v="11"/>
    <x v="3"/>
    <n v="10623.308999999999"/>
    <n v="10623.824000000001"/>
    <n v="0.51500000000000001"/>
    <x v="6"/>
    <x v="0"/>
  </r>
  <r>
    <x v="11"/>
    <x v="3"/>
    <n v="10627.614"/>
    <n v="10629.009"/>
    <n v="1.395"/>
    <x v="6"/>
    <x v="0"/>
  </r>
  <r>
    <x v="11"/>
    <x v="3"/>
    <n v="10629.951999999999"/>
    <n v="10630.589"/>
    <n v="0.63700000000000001"/>
    <x v="6"/>
    <x v="0"/>
  </r>
  <r>
    <x v="11"/>
    <x v="3"/>
    <n v="10657.317999999999"/>
    <n v="10659.007"/>
    <n v="1.6890000000000001"/>
    <x v="6"/>
    <x v="0"/>
  </r>
  <r>
    <x v="11"/>
    <x v="3"/>
    <n v="10661.058000000001"/>
    <n v="10661.79"/>
    <n v="0.73199999999999998"/>
    <x v="6"/>
    <x v="0"/>
  </r>
  <r>
    <x v="11"/>
    <x v="3"/>
    <n v="10662.651"/>
    <n v="10663.61"/>
    <n v="0.95899999999999996"/>
    <x v="6"/>
    <x v="0"/>
  </r>
  <r>
    <x v="11"/>
    <x v="3"/>
    <n v="10668.689"/>
    <n v="10669.231"/>
    <n v="0.54200000000000004"/>
    <x v="6"/>
    <x v="0"/>
  </r>
  <r>
    <x v="11"/>
    <x v="3"/>
    <n v="10669.751"/>
    <n v="10670.058999999999"/>
    <n v="0.308"/>
    <x v="6"/>
    <x v="0"/>
  </r>
  <r>
    <x v="11"/>
    <x v="3"/>
    <n v="10679.431"/>
    <n v="10680.016"/>
    <n v="0.58499999999999996"/>
    <x v="6"/>
    <x v="0"/>
  </r>
  <r>
    <x v="11"/>
    <x v="3"/>
    <n v="15210.728999999999"/>
    <n v="15212.342000000001"/>
    <n v="1.613"/>
    <x v="6"/>
    <x v="0"/>
  </r>
  <r>
    <x v="11"/>
    <x v="3"/>
    <n v="15216.53"/>
    <n v="15217.77"/>
    <n v="1.24"/>
    <x v="6"/>
    <x v="0"/>
  </r>
  <r>
    <x v="11"/>
    <x v="3"/>
    <n v="15219.003000000001"/>
    <n v="15220.55"/>
    <n v="1.5469999999999999"/>
    <x v="6"/>
    <x v="0"/>
  </r>
  <r>
    <x v="11"/>
    <x v="3"/>
    <n v="15222.937"/>
    <n v="15224.89"/>
    <n v="1.9530000000000001"/>
    <x v="6"/>
    <x v="0"/>
  </r>
  <r>
    <x v="11"/>
    <x v="3"/>
    <n v="15226.876"/>
    <n v="15227.637000000001"/>
    <n v="0.76100000000000001"/>
    <x v="6"/>
    <x v="0"/>
  </r>
  <r>
    <x v="11"/>
    <x v="3"/>
    <n v="15229.93"/>
    <n v="15232.228999999999"/>
    <n v="2.2989999999999999"/>
    <x v="6"/>
    <x v="0"/>
  </r>
  <r>
    <x v="11"/>
    <x v="3"/>
    <n v="15237.838"/>
    <n v="15239.7"/>
    <n v="1.8620000000000001"/>
    <x v="6"/>
    <x v="0"/>
  </r>
  <r>
    <x v="11"/>
    <x v="3"/>
    <n v="20176.282999999999"/>
    <n v="20177.178"/>
    <n v="0.89500000000000002"/>
    <x v="6"/>
    <x v="0"/>
  </r>
  <r>
    <x v="11"/>
    <x v="3"/>
    <n v="20212.050999999999"/>
    <n v="20212.995999999999"/>
    <n v="0.94499999999999995"/>
    <x v="6"/>
    <x v="0"/>
  </r>
  <r>
    <x v="11"/>
    <x v="3"/>
    <n v="20217.063999999998"/>
    <n v="20218.826000000001"/>
    <n v="1.762"/>
    <x v="6"/>
    <x v="0"/>
  </r>
  <r>
    <x v="11"/>
    <x v="3"/>
    <n v="28563.381000000001"/>
    <n v="28563.558000000001"/>
    <n v="0.17699999999999999"/>
    <x v="6"/>
    <x v="0"/>
  </r>
  <r>
    <x v="11"/>
    <x v="3"/>
    <n v="28570.325000000001"/>
    <n v="28571.569"/>
    <n v="1.244"/>
    <x v="6"/>
    <x v="0"/>
  </r>
  <r>
    <x v="11"/>
    <x v="3"/>
    <n v="28572.73"/>
    <n v="28573.546999999999"/>
    <n v="0.81699999999999995"/>
    <x v="6"/>
    <x v="0"/>
  </r>
  <r>
    <x v="11"/>
    <x v="3"/>
    <n v="28574.294999999998"/>
    <n v="28575.274000000001"/>
    <n v="0.97899999999999998"/>
    <x v="6"/>
    <x v="0"/>
  </r>
  <r>
    <x v="11"/>
    <x v="3"/>
    <n v="28577.488000000001"/>
    <n v="28578.185000000001"/>
    <n v="0.69699999999999995"/>
    <x v="6"/>
    <x v="0"/>
  </r>
  <r>
    <x v="11"/>
    <x v="3"/>
    <n v="28590.433000000001"/>
    <n v="28591.358"/>
    <n v="0.92500000000000004"/>
    <x v="6"/>
    <x v="0"/>
  </r>
  <r>
    <x v="11"/>
    <x v="3"/>
    <n v="28594.758000000002"/>
    <n v="28595.350999999999"/>
    <n v="0.59299999999999997"/>
    <x v="6"/>
    <x v="0"/>
  </r>
  <r>
    <x v="11"/>
    <x v="3"/>
    <n v="28595.581999999999"/>
    <n v="28596.85"/>
    <n v="1.268"/>
    <x v="6"/>
    <x v="0"/>
  </r>
  <r>
    <x v="11"/>
    <x v="3"/>
    <n v="28598.276000000002"/>
    <n v="28598.685000000001"/>
    <n v="0.40899999999999997"/>
    <x v="6"/>
    <x v="0"/>
  </r>
  <r>
    <x v="11"/>
    <x v="3"/>
    <n v="28603.62"/>
    <n v="28604.128000000001"/>
    <n v="0.50800000000000001"/>
    <x v="6"/>
    <x v="0"/>
  </r>
  <r>
    <x v="11"/>
    <x v="3"/>
    <n v="28604.769"/>
    <n v="28606.124"/>
    <n v="1.355"/>
    <x v="6"/>
    <x v="0"/>
  </r>
  <r>
    <x v="11"/>
    <x v="3"/>
    <n v="28606.867999999999"/>
    <n v="28608.534"/>
    <n v="1.6659999999999999"/>
    <x v="6"/>
    <x v="0"/>
  </r>
  <r>
    <x v="11"/>
    <x v="3"/>
    <n v="28610.775000000001"/>
    <n v="28611.914000000001"/>
    <n v="1.139"/>
    <x v="6"/>
    <x v="0"/>
  </r>
  <r>
    <x v="11"/>
    <x v="3"/>
    <n v="28614.088"/>
    <n v="28614.383999999998"/>
    <n v="0.29599999999999999"/>
    <x v="6"/>
    <x v="0"/>
  </r>
  <r>
    <x v="11"/>
    <x v="3"/>
    <n v="28614.733"/>
    <n v="28615.449000000001"/>
    <n v="0.71599999999999997"/>
    <x v="6"/>
    <x v="0"/>
  </r>
  <r>
    <x v="11"/>
    <x v="3"/>
    <n v="28617.624"/>
    <n v="28618.133000000002"/>
    <n v="0.50900000000000001"/>
    <x v="6"/>
    <x v="0"/>
  </r>
  <r>
    <x v="11"/>
    <x v="3"/>
    <n v="28618.596000000001"/>
    <n v="28619.194"/>
    <n v="0.59799999999999998"/>
    <x v="6"/>
    <x v="0"/>
  </r>
  <r>
    <x v="11"/>
    <x v="3"/>
    <n v="29409.218000000001"/>
    <n v="29410.080999999998"/>
    <n v="0.86299999999999999"/>
    <x v="6"/>
    <x v="0"/>
  </r>
  <r>
    <x v="11"/>
    <x v="3"/>
    <n v="29423.360000000001"/>
    <n v="29424.355"/>
    <n v="0.995"/>
    <x v="6"/>
    <x v="0"/>
  </r>
  <r>
    <x v="11"/>
    <x v="3"/>
    <n v="29425.34"/>
    <n v="29425.743999999999"/>
    <n v="0.40400000000000003"/>
    <x v="6"/>
    <x v="0"/>
  </r>
  <r>
    <x v="11"/>
    <x v="3"/>
    <n v="29430.712"/>
    <n v="29432.062999999998"/>
    <n v="1.351"/>
    <x v="6"/>
    <x v="0"/>
  </r>
  <r>
    <x v="11"/>
    <x v="3"/>
    <n v="29448.882000000001"/>
    <n v="29449.166000000001"/>
    <n v="0.28399999999999997"/>
    <x v="7"/>
    <x v="0"/>
  </r>
  <r>
    <x v="11"/>
    <x v="3"/>
    <n v="29452.915000000001"/>
    <n v="29453.835999999999"/>
    <n v="0.92100000000000004"/>
    <x v="6"/>
    <x v="0"/>
  </r>
  <r>
    <x v="11"/>
    <x v="3"/>
    <n v="29456.651999999998"/>
    <n v="29457.677"/>
    <n v="1.0249999999999999"/>
    <x v="6"/>
    <x v="0"/>
  </r>
  <r>
    <x v="11"/>
    <x v="3"/>
    <n v="34680.67"/>
    <n v="34682.258000000002"/>
    <n v="1.5880000000000001"/>
    <x v="6"/>
    <x v="0"/>
  </r>
  <r>
    <x v="11"/>
    <x v="3"/>
    <n v="34683.705000000002"/>
    <n v="34684.873"/>
    <n v="1.1679999999999999"/>
    <x v="6"/>
    <x v="0"/>
  </r>
  <r>
    <x v="11"/>
    <x v="3"/>
    <n v="34685.470999999998"/>
    <n v="34686.337"/>
    <n v="0.86599999999999999"/>
    <x v="6"/>
    <x v="0"/>
  </r>
  <r>
    <x v="11"/>
    <x v="3"/>
    <n v="34686.663"/>
    <n v="34687.955999999998"/>
    <n v="1.2929999999999999"/>
    <x v="6"/>
    <x v="0"/>
  </r>
  <r>
    <x v="11"/>
    <x v="3"/>
    <n v="34689.591999999997"/>
    <n v="34690.688000000002"/>
    <n v="1.0960000000000001"/>
    <x v="6"/>
    <x v="0"/>
  </r>
  <r>
    <x v="11"/>
    <x v="3"/>
    <n v="34691.582000000002"/>
    <n v="34692.455000000002"/>
    <n v="0.873"/>
    <x v="6"/>
    <x v="0"/>
  </r>
  <r>
    <x v="11"/>
    <x v="3"/>
    <n v="34693.377"/>
    <n v="34694.15"/>
    <n v="0.77300000000000002"/>
    <x v="6"/>
    <x v="0"/>
  </r>
  <r>
    <x v="11"/>
    <x v="3"/>
    <n v="34694.648999999998"/>
    <n v="34695.421000000002"/>
    <n v="0.77200000000000002"/>
    <x v="6"/>
    <x v="0"/>
  </r>
  <r>
    <x v="11"/>
    <x v="3"/>
    <n v="34695.771000000001"/>
    <n v="34697.461000000003"/>
    <n v="1.69"/>
    <x v="6"/>
    <x v="0"/>
  </r>
  <r>
    <x v="11"/>
    <x v="3"/>
    <n v="34699.15"/>
    <n v="34699.959000000003"/>
    <n v="0.80900000000000005"/>
    <x v="6"/>
    <x v="0"/>
  </r>
  <r>
    <x v="11"/>
    <x v="3"/>
    <n v="34700.777000000002"/>
    <n v="34701.862000000001"/>
    <n v="1.085"/>
    <x v="6"/>
    <x v="0"/>
  </r>
  <r>
    <x v="11"/>
    <x v="3"/>
    <n v="34706.642"/>
    <n v="34707.582999999999"/>
    <n v="0.94099999999999995"/>
    <x v="6"/>
    <x v="0"/>
  </r>
  <r>
    <x v="11"/>
    <x v="3"/>
    <n v="34709.633000000002"/>
    <n v="34710.834999999999"/>
    <n v="1.202"/>
    <x v="6"/>
    <x v="0"/>
  </r>
  <r>
    <x v="11"/>
    <x v="3"/>
    <n v="34715.913999999997"/>
    <n v="34716.794000000002"/>
    <n v="0.88"/>
    <x v="6"/>
    <x v="0"/>
  </r>
  <r>
    <x v="11"/>
    <x v="3"/>
    <n v="34719.300000000003"/>
    <n v="34721.887999999999"/>
    <n v="2.5880000000000001"/>
    <x v="6"/>
    <x v="0"/>
  </r>
  <r>
    <x v="11"/>
    <x v="3"/>
    <n v="34723.392"/>
    <n v="34725.199999999997"/>
    <n v="1.8080000000000001"/>
    <x v="6"/>
    <x v="0"/>
  </r>
  <r>
    <x v="11"/>
    <x v="3"/>
    <n v="34725.372000000003"/>
    <n v="34728.123"/>
    <n v="2.7509999999999999"/>
    <x v="6"/>
    <x v="0"/>
  </r>
  <r>
    <x v="11"/>
    <x v="3"/>
    <n v="34730.186000000002"/>
    <n v="34731.928"/>
    <n v="1.742"/>
    <x v="6"/>
    <x v="0"/>
  </r>
  <r>
    <x v="11"/>
    <x v="3"/>
    <n v="34735.362000000001"/>
    <n v="34737.760000000002"/>
    <n v="2.3980000000000001"/>
    <x v="6"/>
    <x v="0"/>
  </r>
  <r>
    <x v="12"/>
    <x v="0"/>
    <n v="3780"/>
    <n v="3840"/>
    <n v="60"/>
    <x v="87"/>
    <x v="0"/>
  </r>
  <r>
    <x v="12"/>
    <x v="0"/>
    <n v="4260"/>
    <n v="4320"/>
    <n v="60"/>
    <x v="88"/>
    <x v="0"/>
  </r>
  <r>
    <x v="12"/>
    <x v="0"/>
    <n v="6900"/>
    <n v="6960"/>
    <n v="60"/>
    <x v="89"/>
    <x v="0"/>
  </r>
  <r>
    <x v="12"/>
    <x v="0"/>
    <n v="10620"/>
    <n v="10680"/>
    <n v="60"/>
    <x v="90"/>
    <x v="0"/>
  </r>
  <r>
    <x v="12"/>
    <x v="0"/>
    <n v="15180"/>
    <n v="15240"/>
    <n v="60"/>
    <x v="91"/>
    <x v="0"/>
  </r>
  <r>
    <x v="12"/>
    <x v="0"/>
    <n v="20160"/>
    <n v="20220"/>
    <n v="60"/>
    <x v="92"/>
    <x v="0"/>
  </r>
  <r>
    <x v="12"/>
    <x v="0"/>
    <n v="20880"/>
    <n v="20940"/>
    <n v="60"/>
    <x v="93"/>
    <x v="0"/>
  </r>
  <r>
    <x v="12"/>
    <x v="0"/>
    <n v="28560"/>
    <n v="28620"/>
    <n v="60"/>
    <x v="94"/>
    <x v="0"/>
  </r>
  <r>
    <x v="12"/>
    <x v="0"/>
    <n v="29400"/>
    <n v="29460"/>
    <n v="60"/>
    <x v="95"/>
    <x v="0"/>
  </r>
  <r>
    <x v="12"/>
    <x v="0"/>
    <n v="34680"/>
    <n v="34740"/>
    <n v="60"/>
    <x v="96"/>
    <x v="0"/>
  </r>
  <r>
    <x v="13"/>
    <x v="2"/>
    <n v="3790.1909999999998"/>
    <n v="3790.8229999999999"/>
    <n v="0.63200000000000001"/>
    <x v="97"/>
    <x v="0"/>
  </r>
  <r>
    <x v="13"/>
    <x v="2"/>
    <n v="3795.7379999999998"/>
    <n v="3796.2869999999998"/>
    <n v="0.54900000000000004"/>
    <x v="21"/>
    <x v="0"/>
  </r>
  <r>
    <x v="13"/>
    <x v="2"/>
    <n v="3806.3029999999999"/>
    <n v="3807.3220000000001"/>
    <n v="1.0189999999999999"/>
    <x v="43"/>
    <x v="0"/>
  </r>
  <r>
    <x v="13"/>
    <x v="2"/>
    <n v="4283.28"/>
    <n v="4283.8440000000001"/>
    <n v="0.56399999999999995"/>
    <x v="98"/>
    <x v="0"/>
  </r>
  <r>
    <x v="13"/>
    <x v="2"/>
    <n v="4284.1450000000004"/>
    <n v="4284.9480000000003"/>
    <n v="0.80300000000000005"/>
    <x v="34"/>
    <x v="0"/>
  </r>
  <r>
    <x v="13"/>
    <x v="2"/>
    <n v="10624.761"/>
    <n v="10625.846"/>
    <n v="1.085"/>
    <x v="34"/>
    <x v="0"/>
  </r>
  <r>
    <x v="13"/>
    <x v="2"/>
    <n v="10631.569"/>
    <n v="10634.619000000001"/>
    <n v="3.05"/>
    <x v="34"/>
    <x v="0"/>
  </r>
  <r>
    <x v="13"/>
    <x v="2"/>
    <n v="10637.472"/>
    <n v="10637.781000000001"/>
    <n v="0.309"/>
    <x v="34"/>
    <x v="0"/>
  </r>
  <r>
    <x v="13"/>
    <x v="2"/>
    <n v="10658.92"/>
    <n v="10660.351000000001"/>
    <n v="1.431"/>
    <x v="99"/>
    <x v="0"/>
  </r>
  <r>
    <x v="13"/>
    <x v="2"/>
    <n v="10664.963"/>
    <n v="10665.548000000001"/>
    <n v="0.58499999999999996"/>
    <x v="100"/>
    <x v="0"/>
  </r>
  <r>
    <x v="13"/>
    <x v="2"/>
    <n v="10665.994000000001"/>
    <n v="10666.88"/>
    <n v="0.88600000000000001"/>
    <x v="101"/>
    <x v="0"/>
  </r>
  <r>
    <x v="13"/>
    <x v="2"/>
    <n v="10667.266"/>
    <n v="10668.343000000001"/>
    <n v="1.077"/>
    <x v="102"/>
    <x v="0"/>
  </r>
  <r>
    <x v="13"/>
    <x v="2"/>
    <n v="10670.439"/>
    <n v="10671.246999999999"/>
    <n v="0.80800000000000005"/>
    <x v="103"/>
    <x v="0"/>
  </r>
  <r>
    <x v="13"/>
    <x v="2"/>
    <n v="10672.236000000001"/>
    <n v="10672.844999999999"/>
    <n v="0.60899999999999999"/>
    <x v="104"/>
    <x v="0"/>
  </r>
  <r>
    <x v="13"/>
    <x v="2"/>
    <n v="10673.272999999999"/>
    <n v="10673.950999999999"/>
    <n v="0.67800000000000005"/>
    <x v="105"/>
    <x v="0"/>
  </r>
  <r>
    <x v="13"/>
    <x v="2"/>
    <n v="10675.588"/>
    <n v="10677.16"/>
    <n v="1.5720000000000001"/>
    <x v="106"/>
    <x v="0"/>
  </r>
  <r>
    <x v="13"/>
    <x v="2"/>
    <n v="10677.707"/>
    <n v="10678.578"/>
    <n v="0.871"/>
    <x v="107"/>
    <x v="0"/>
  </r>
  <r>
    <x v="13"/>
    <x v="2"/>
    <n v="15184.422"/>
    <n v="15184.977000000001"/>
    <n v="0.55500000000000005"/>
    <x v="108"/>
    <x v="0"/>
  </r>
  <r>
    <x v="13"/>
    <x v="2"/>
    <n v="15188.295"/>
    <n v="15190.039000000001"/>
    <n v="1.744"/>
    <x v="34"/>
    <x v="0"/>
  </r>
  <r>
    <x v="13"/>
    <x v="2"/>
    <n v="15191.465"/>
    <n v="15192.652"/>
    <n v="1.1870000000000001"/>
    <x v="109"/>
    <x v="0"/>
  </r>
  <r>
    <x v="13"/>
    <x v="2"/>
    <n v="15193.163"/>
    <n v="15194.59"/>
    <n v="1.427"/>
    <x v="110"/>
    <x v="0"/>
  </r>
  <r>
    <x v="13"/>
    <x v="2"/>
    <n v="15195.391"/>
    <n v="15196.98"/>
    <n v="1.589"/>
    <x v="34"/>
    <x v="0"/>
  </r>
  <r>
    <x v="13"/>
    <x v="2"/>
    <n v="15197.311"/>
    <n v="15198.76"/>
    <n v="1.4490000000000001"/>
    <x v="111"/>
    <x v="0"/>
  </r>
  <r>
    <x v="13"/>
    <x v="2"/>
    <n v="15201.045"/>
    <n v="15202.046"/>
    <n v="1.0009999999999999"/>
    <x v="112"/>
    <x v="0"/>
  </r>
  <r>
    <x v="13"/>
    <x v="2"/>
    <n v="15235.374"/>
    <n v="15236.843000000001"/>
    <n v="1.4690000000000001"/>
    <x v="34"/>
    <x v="0"/>
  </r>
  <r>
    <x v="13"/>
    <x v="2"/>
    <n v="20190.900000000001"/>
    <n v="20191.272000000001"/>
    <n v="0.372"/>
    <x v="113"/>
    <x v="0"/>
  </r>
  <r>
    <x v="13"/>
    <x v="2"/>
    <n v="20191.833999999999"/>
    <n v="20192.109"/>
    <n v="0.27500000000000002"/>
    <x v="114"/>
    <x v="0"/>
  </r>
  <r>
    <x v="13"/>
    <x v="2"/>
    <n v="20192.718000000001"/>
    <n v="20193.782999999999"/>
    <n v="1.0649999999999999"/>
    <x v="115"/>
    <x v="0"/>
  </r>
  <r>
    <x v="13"/>
    <x v="2"/>
    <n v="20199.376"/>
    <n v="20199.84"/>
    <n v="0.46400000000000002"/>
    <x v="116"/>
    <x v="0"/>
  </r>
  <r>
    <x v="13"/>
    <x v="2"/>
    <n v="20200.47"/>
    <n v="20201.248"/>
    <n v="0.77800000000000002"/>
    <x v="117"/>
    <x v="0"/>
  </r>
  <r>
    <x v="13"/>
    <x v="2"/>
    <n v="20202.294000000002"/>
    <n v="20202.741000000002"/>
    <n v="0.44700000000000001"/>
    <x v="118"/>
    <x v="0"/>
  </r>
  <r>
    <x v="13"/>
    <x v="2"/>
    <n v="20204.392"/>
    <n v="20207.026999999998"/>
    <n v="2.6349999999999998"/>
    <x v="119"/>
    <x v="0"/>
  </r>
  <r>
    <x v="13"/>
    <x v="2"/>
    <n v="20208.532999999999"/>
    <n v="20209.63"/>
    <n v="1.097"/>
    <x v="120"/>
    <x v="0"/>
  </r>
  <r>
    <x v="13"/>
    <x v="2"/>
    <n v="20210.287"/>
    <n v="20211.152999999998"/>
    <n v="0.86599999999999999"/>
    <x v="34"/>
    <x v="0"/>
  </r>
  <r>
    <x v="13"/>
    <x v="2"/>
    <n v="20212.72"/>
    <n v="20213.008000000002"/>
    <n v="0.28799999999999998"/>
    <x v="121"/>
    <x v="0"/>
  </r>
  <r>
    <x v="13"/>
    <x v="2"/>
    <n v="20219.155999999999"/>
    <n v="20219.7"/>
    <n v="0.54400000000000004"/>
    <x v="122"/>
    <x v="0"/>
  </r>
  <r>
    <x v="13"/>
    <x v="2"/>
    <n v="20886.760999999999"/>
    <n v="20888.326000000001"/>
    <n v="1.5649999999999999"/>
    <x v="123"/>
    <x v="0"/>
  </r>
  <r>
    <x v="13"/>
    <x v="2"/>
    <n v="20889.152999999998"/>
    <n v="20889.53"/>
    <n v="0.377"/>
    <x v="34"/>
    <x v="0"/>
  </r>
  <r>
    <x v="13"/>
    <x v="2"/>
    <n v="20908.399000000001"/>
    <n v="20909.214"/>
    <n v="0.81499999999999995"/>
    <x v="34"/>
    <x v="0"/>
  </r>
  <r>
    <x v="13"/>
    <x v="2"/>
    <n v="20909.537"/>
    <n v="20910.232"/>
    <n v="0.69499999999999995"/>
    <x v="2"/>
    <x v="0"/>
  </r>
  <r>
    <x v="13"/>
    <x v="2"/>
    <n v="20915.71"/>
    <n v="20916.642"/>
    <n v="0.93200000000000005"/>
    <x v="124"/>
    <x v="0"/>
  </r>
  <r>
    <x v="13"/>
    <x v="2"/>
    <n v="20917.530999999999"/>
    <n v="20918.107"/>
    <n v="0.57599999999999996"/>
    <x v="125"/>
    <x v="0"/>
  </r>
  <r>
    <x v="13"/>
    <x v="2"/>
    <n v="20921.362000000001"/>
    <n v="20922.222000000002"/>
    <n v="0.86"/>
    <x v="126"/>
    <x v="0"/>
  </r>
  <r>
    <x v="13"/>
    <x v="2"/>
    <n v="20924.445"/>
    <n v="20925.578000000001"/>
    <n v="1.133"/>
    <x v="127"/>
    <x v="0"/>
  </r>
  <r>
    <x v="13"/>
    <x v="2"/>
    <n v="20925.91"/>
    <n v="20927.199000000001"/>
    <n v="1.2889999999999999"/>
    <x v="128"/>
    <x v="0"/>
  </r>
  <r>
    <x v="13"/>
    <x v="2"/>
    <n v="29444.43"/>
    <n v="29446.492999999999"/>
    <n v="2.0630000000000002"/>
    <x v="129"/>
    <x v="0"/>
  </r>
  <r>
    <x v="13"/>
    <x v="2"/>
    <n v="29451.004000000001"/>
    <n v="29451.203000000001"/>
    <n v="0.19900000000000001"/>
    <x v="130"/>
    <x v="0"/>
  </r>
  <r>
    <x v="13"/>
    <x v="2"/>
    <n v="29451.558000000001"/>
    <n v="29451.83"/>
    <n v="0.27200000000000002"/>
    <x v="131"/>
    <x v="0"/>
  </r>
  <r>
    <x v="13"/>
    <x v="2"/>
    <n v="29459.152999999998"/>
    <n v="29459.353999999999"/>
    <n v="0.20100000000000001"/>
    <x v="130"/>
    <x v="0"/>
  </r>
  <r>
    <x v="14"/>
    <x v="3"/>
    <n v="3790.3719999999998"/>
    <n v="3790.8339999999998"/>
    <n v="0.46200000000000002"/>
    <x v="4"/>
    <x v="0"/>
  </r>
  <r>
    <x v="14"/>
    <x v="3"/>
    <n v="3796.252"/>
    <n v="3797.2109999999998"/>
    <n v="0.95899999999999996"/>
    <x v="3"/>
    <x v="0"/>
  </r>
  <r>
    <x v="14"/>
    <x v="3"/>
    <n v="3797.982"/>
    <n v="3799.922"/>
    <n v="1.94"/>
    <x v="6"/>
    <x v="0"/>
  </r>
  <r>
    <x v="14"/>
    <x v="3"/>
    <n v="3800.6640000000002"/>
    <n v="3801.3719999999998"/>
    <n v="0.70799999999999996"/>
    <x v="6"/>
    <x v="0"/>
  </r>
  <r>
    <x v="14"/>
    <x v="3"/>
    <n v="3801.962"/>
    <n v="3803.6790000000001"/>
    <n v="1.7170000000000001"/>
    <x v="6"/>
    <x v="0"/>
  </r>
  <r>
    <x v="14"/>
    <x v="3"/>
    <n v="3808.2040000000002"/>
    <n v="3809.2930000000001"/>
    <n v="1.089"/>
    <x v="6"/>
    <x v="0"/>
  </r>
  <r>
    <x v="14"/>
    <x v="3"/>
    <n v="3809.5419999999999"/>
    <n v="3810.3939999999998"/>
    <n v="0.85199999999999998"/>
    <x v="6"/>
    <x v="0"/>
  </r>
  <r>
    <x v="14"/>
    <x v="3"/>
    <n v="3812.625"/>
    <n v="3813.0909999999999"/>
    <n v="0.46600000000000003"/>
    <x v="6"/>
    <x v="0"/>
  </r>
  <r>
    <x v="14"/>
    <x v="3"/>
    <n v="3817.2139999999999"/>
    <n v="3819.3110000000001"/>
    <n v="2.097"/>
    <x v="6"/>
    <x v="0"/>
  </r>
  <r>
    <x v="14"/>
    <x v="3"/>
    <n v="3820.6469999999999"/>
    <n v="3821.1379999999999"/>
    <n v="0.49099999999999999"/>
    <x v="6"/>
    <x v="0"/>
  </r>
  <r>
    <x v="14"/>
    <x v="3"/>
    <n v="3823.1689999999999"/>
    <n v="3824.4659999999999"/>
    <n v="1.2969999999999999"/>
    <x v="6"/>
    <x v="0"/>
  </r>
  <r>
    <x v="14"/>
    <x v="3"/>
    <n v="3827.88"/>
    <n v="3828.55"/>
    <n v="0.67"/>
    <x v="6"/>
    <x v="0"/>
  </r>
  <r>
    <x v="14"/>
    <x v="3"/>
    <n v="3829.42"/>
    <n v="3829.74"/>
    <n v="0.32"/>
    <x v="6"/>
    <x v="0"/>
  </r>
  <r>
    <x v="14"/>
    <x v="3"/>
    <n v="4281.902"/>
    <n v="4282.902"/>
    <n v="1"/>
    <x v="3"/>
    <x v="0"/>
  </r>
  <r>
    <x v="14"/>
    <x v="3"/>
    <n v="4293.95"/>
    <n v="4294.47"/>
    <n v="0.52"/>
    <x v="3"/>
    <x v="0"/>
  </r>
  <r>
    <x v="14"/>
    <x v="3"/>
    <n v="10621.913"/>
    <n v="10622.825000000001"/>
    <n v="0.91200000000000003"/>
    <x v="3"/>
    <x v="0"/>
  </r>
  <r>
    <x v="14"/>
    <x v="3"/>
    <n v="10623.308999999999"/>
    <n v="10623.824000000001"/>
    <n v="0.51500000000000001"/>
    <x v="3"/>
    <x v="0"/>
  </r>
  <r>
    <x v="14"/>
    <x v="3"/>
    <n v="10627.614"/>
    <n v="10629.009"/>
    <n v="1.395"/>
    <x v="3"/>
    <x v="0"/>
  </r>
  <r>
    <x v="14"/>
    <x v="3"/>
    <n v="10629.951999999999"/>
    <n v="10630.589"/>
    <n v="0.63700000000000001"/>
    <x v="3"/>
    <x v="0"/>
  </r>
  <r>
    <x v="14"/>
    <x v="3"/>
    <n v="10657.317999999999"/>
    <n v="10659.007"/>
    <n v="1.6890000000000001"/>
    <x v="6"/>
    <x v="0"/>
  </r>
  <r>
    <x v="14"/>
    <x v="3"/>
    <n v="10661.058000000001"/>
    <n v="10661.79"/>
    <n v="0.73199999999999998"/>
    <x v="6"/>
    <x v="0"/>
  </r>
  <r>
    <x v="14"/>
    <x v="3"/>
    <n v="10662.651"/>
    <n v="10663.61"/>
    <n v="0.95899999999999996"/>
    <x v="6"/>
    <x v="0"/>
  </r>
  <r>
    <x v="14"/>
    <x v="3"/>
    <n v="10668.689"/>
    <n v="10669.231"/>
    <n v="0.54200000000000004"/>
    <x v="6"/>
    <x v="0"/>
  </r>
  <r>
    <x v="14"/>
    <x v="3"/>
    <n v="10669.751"/>
    <n v="10670.058999999999"/>
    <n v="0.308"/>
    <x v="6"/>
    <x v="0"/>
  </r>
  <r>
    <x v="14"/>
    <x v="3"/>
    <n v="10679.431"/>
    <n v="10680.016"/>
    <n v="0.58499999999999996"/>
    <x v="6"/>
    <x v="0"/>
  </r>
  <r>
    <x v="14"/>
    <x v="3"/>
    <n v="15210.728999999999"/>
    <n v="15212.342000000001"/>
    <n v="1.613"/>
    <x v="3"/>
    <x v="0"/>
  </r>
  <r>
    <x v="14"/>
    <x v="3"/>
    <n v="15216.53"/>
    <n v="15217.77"/>
    <n v="1.24"/>
    <x v="3"/>
    <x v="0"/>
  </r>
  <r>
    <x v="14"/>
    <x v="3"/>
    <n v="15219.003000000001"/>
    <n v="15220.55"/>
    <n v="1.5469999999999999"/>
    <x v="3"/>
    <x v="0"/>
  </r>
  <r>
    <x v="14"/>
    <x v="3"/>
    <n v="15222.937"/>
    <n v="15224.89"/>
    <n v="1.9530000000000001"/>
    <x v="3"/>
    <x v="0"/>
  </r>
  <r>
    <x v="14"/>
    <x v="3"/>
    <n v="15226.876"/>
    <n v="15227.637000000001"/>
    <n v="0.76100000000000001"/>
    <x v="4"/>
    <x v="0"/>
  </r>
  <r>
    <x v="14"/>
    <x v="3"/>
    <n v="15229.93"/>
    <n v="15232.228999999999"/>
    <n v="2.2989999999999999"/>
    <x v="3"/>
    <x v="0"/>
  </r>
  <r>
    <x v="14"/>
    <x v="3"/>
    <n v="15237.838"/>
    <n v="15239.7"/>
    <n v="1.8620000000000001"/>
    <x v="3"/>
    <x v="0"/>
  </r>
  <r>
    <x v="14"/>
    <x v="3"/>
    <n v="20176.282999999999"/>
    <n v="20177.178"/>
    <n v="0.89500000000000002"/>
    <x v="3"/>
    <x v="0"/>
  </r>
  <r>
    <x v="14"/>
    <x v="3"/>
    <n v="20212.050999999999"/>
    <n v="20212.995999999999"/>
    <n v="0.94499999999999995"/>
    <x v="3"/>
    <x v="0"/>
  </r>
  <r>
    <x v="14"/>
    <x v="3"/>
    <n v="20217.063999999998"/>
    <n v="20218.826000000001"/>
    <n v="1.762"/>
    <x v="3"/>
    <x v="0"/>
  </r>
  <r>
    <x v="14"/>
    <x v="3"/>
    <n v="28563.381000000001"/>
    <n v="28563.558000000001"/>
    <n v="0.17699999999999999"/>
    <x v="6"/>
    <x v="0"/>
  </r>
  <r>
    <x v="14"/>
    <x v="3"/>
    <n v="28570.325000000001"/>
    <n v="28571.569"/>
    <n v="1.244"/>
    <x v="6"/>
    <x v="0"/>
  </r>
  <r>
    <x v="14"/>
    <x v="3"/>
    <n v="28572.73"/>
    <n v="28573.546999999999"/>
    <n v="0.81699999999999995"/>
    <x v="6"/>
    <x v="0"/>
  </r>
  <r>
    <x v="14"/>
    <x v="3"/>
    <n v="28574.294999999998"/>
    <n v="28575.274000000001"/>
    <n v="0.97899999999999998"/>
    <x v="6"/>
    <x v="0"/>
  </r>
  <r>
    <x v="14"/>
    <x v="3"/>
    <n v="28577.488000000001"/>
    <n v="28578.185000000001"/>
    <n v="0.69699999999999995"/>
    <x v="6"/>
    <x v="0"/>
  </r>
  <r>
    <x v="14"/>
    <x v="3"/>
    <n v="28590.433000000001"/>
    <n v="28591.358"/>
    <n v="0.92500000000000004"/>
    <x v="6"/>
    <x v="0"/>
  </r>
  <r>
    <x v="14"/>
    <x v="3"/>
    <n v="28594.758000000002"/>
    <n v="28595.350999999999"/>
    <n v="0.59299999999999997"/>
    <x v="6"/>
    <x v="0"/>
  </r>
  <r>
    <x v="14"/>
    <x v="3"/>
    <n v="28595.581999999999"/>
    <n v="28596.85"/>
    <n v="1.268"/>
    <x v="6"/>
    <x v="0"/>
  </r>
  <r>
    <x v="14"/>
    <x v="3"/>
    <n v="28598.276000000002"/>
    <n v="28598.685000000001"/>
    <n v="0.40899999999999997"/>
    <x v="6"/>
    <x v="0"/>
  </r>
  <r>
    <x v="14"/>
    <x v="3"/>
    <n v="28603.62"/>
    <n v="28604.128000000001"/>
    <n v="0.50800000000000001"/>
    <x v="6"/>
    <x v="0"/>
  </r>
  <r>
    <x v="14"/>
    <x v="3"/>
    <n v="28604.769"/>
    <n v="28606.124"/>
    <n v="1.355"/>
    <x v="6"/>
    <x v="0"/>
  </r>
  <r>
    <x v="14"/>
    <x v="3"/>
    <n v="28606.867999999999"/>
    <n v="28608.534"/>
    <n v="1.6659999999999999"/>
    <x v="6"/>
    <x v="0"/>
  </r>
  <r>
    <x v="14"/>
    <x v="3"/>
    <n v="28610.775000000001"/>
    <n v="28611.914000000001"/>
    <n v="1.139"/>
    <x v="6"/>
    <x v="0"/>
  </r>
  <r>
    <x v="14"/>
    <x v="3"/>
    <n v="28614.088"/>
    <n v="28614.383999999998"/>
    <n v="0.29599999999999999"/>
    <x v="6"/>
    <x v="0"/>
  </r>
  <r>
    <x v="14"/>
    <x v="3"/>
    <n v="28614.733"/>
    <n v="28615.449000000001"/>
    <n v="0.71599999999999997"/>
    <x v="6"/>
    <x v="0"/>
  </r>
  <r>
    <x v="14"/>
    <x v="3"/>
    <n v="28617.624"/>
    <n v="28618.133000000002"/>
    <n v="0.50900000000000001"/>
    <x v="6"/>
    <x v="0"/>
  </r>
  <r>
    <x v="14"/>
    <x v="3"/>
    <n v="28618.596000000001"/>
    <n v="28619.194"/>
    <n v="0.59799999999999998"/>
    <x v="6"/>
    <x v="0"/>
  </r>
  <r>
    <x v="14"/>
    <x v="3"/>
    <n v="29409.218000000001"/>
    <n v="29410.080999999998"/>
    <n v="0.86299999999999999"/>
    <x v="6"/>
    <x v="0"/>
  </r>
  <r>
    <x v="14"/>
    <x v="3"/>
    <n v="29423.360000000001"/>
    <n v="29424.355"/>
    <n v="0.995"/>
    <x v="6"/>
    <x v="0"/>
  </r>
  <r>
    <x v="14"/>
    <x v="3"/>
    <n v="29425.34"/>
    <n v="29425.743999999999"/>
    <n v="0.40400000000000003"/>
    <x v="6"/>
    <x v="0"/>
  </r>
  <r>
    <x v="14"/>
    <x v="3"/>
    <n v="29430.712"/>
    <n v="29432.062999999998"/>
    <n v="1.351"/>
    <x v="6"/>
    <x v="0"/>
  </r>
  <r>
    <x v="14"/>
    <x v="3"/>
    <n v="29448.882000000001"/>
    <n v="29449.166000000001"/>
    <n v="0.28399999999999997"/>
    <x v="4"/>
    <x v="0"/>
  </r>
  <r>
    <x v="14"/>
    <x v="3"/>
    <n v="29452.915000000001"/>
    <n v="29453.835999999999"/>
    <n v="0.92100000000000004"/>
    <x v="3"/>
    <x v="0"/>
  </r>
  <r>
    <x v="14"/>
    <x v="3"/>
    <n v="29456.651999999998"/>
    <n v="29457.677"/>
    <n v="1.0249999999999999"/>
    <x v="3"/>
    <x v="0"/>
  </r>
  <r>
    <x v="14"/>
    <x v="3"/>
    <n v="34680.67"/>
    <n v="34682.258000000002"/>
    <n v="1.5880000000000001"/>
    <x v="6"/>
    <x v="0"/>
  </r>
  <r>
    <x v="14"/>
    <x v="3"/>
    <n v="34683.705000000002"/>
    <n v="34684.873"/>
    <n v="1.1679999999999999"/>
    <x v="6"/>
    <x v="0"/>
  </r>
  <r>
    <x v="14"/>
    <x v="3"/>
    <n v="34685.470999999998"/>
    <n v="34686.337"/>
    <n v="0.86599999999999999"/>
    <x v="6"/>
    <x v="0"/>
  </r>
  <r>
    <x v="14"/>
    <x v="3"/>
    <n v="34686.663"/>
    <n v="34687.955999999998"/>
    <n v="1.2929999999999999"/>
    <x v="6"/>
    <x v="0"/>
  </r>
  <r>
    <x v="14"/>
    <x v="3"/>
    <n v="34689.591999999997"/>
    <n v="34690.688000000002"/>
    <n v="1.0960000000000001"/>
    <x v="6"/>
    <x v="0"/>
  </r>
  <r>
    <x v="14"/>
    <x v="3"/>
    <n v="34691.582000000002"/>
    <n v="34692.455000000002"/>
    <n v="0.873"/>
    <x v="6"/>
    <x v="0"/>
  </r>
  <r>
    <x v="14"/>
    <x v="3"/>
    <n v="34693.377"/>
    <n v="34694.15"/>
    <n v="0.77300000000000002"/>
    <x v="6"/>
    <x v="0"/>
  </r>
  <r>
    <x v="14"/>
    <x v="3"/>
    <n v="34694.648999999998"/>
    <n v="34695.421000000002"/>
    <n v="0.77200000000000002"/>
    <x v="6"/>
    <x v="0"/>
  </r>
  <r>
    <x v="14"/>
    <x v="3"/>
    <n v="34695.771000000001"/>
    <n v="34697.461000000003"/>
    <n v="1.69"/>
    <x v="6"/>
    <x v="0"/>
  </r>
  <r>
    <x v="14"/>
    <x v="3"/>
    <n v="34699.15"/>
    <n v="34699.959000000003"/>
    <n v="0.80900000000000005"/>
    <x v="6"/>
    <x v="0"/>
  </r>
  <r>
    <x v="14"/>
    <x v="3"/>
    <n v="34700.777000000002"/>
    <n v="34701.862000000001"/>
    <n v="1.085"/>
    <x v="6"/>
    <x v="0"/>
  </r>
  <r>
    <x v="14"/>
    <x v="3"/>
    <n v="34706.642"/>
    <n v="34707.582999999999"/>
    <n v="0.94099999999999995"/>
    <x v="6"/>
    <x v="0"/>
  </r>
  <r>
    <x v="14"/>
    <x v="3"/>
    <n v="34709.633000000002"/>
    <n v="34710.834999999999"/>
    <n v="1.202"/>
    <x v="6"/>
    <x v="0"/>
  </r>
  <r>
    <x v="14"/>
    <x v="3"/>
    <n v="34715.913999999997"/>
    <n v="34716.794000000002"/>
    <n v="0.88"/>
    <x v="6"/>
    <x v="0"/>
  </r>
  <r>
    <x v="14"/>
    <x v="3"/>
    <n v="34719.300000000003"/>
    <n v="34721.887999999999"/>
    <n v="2.5880000000000001"/>
    <x v="6"/>
    <x v="0"/>
  </r>
  <r>
    <x v="14"/>
    <x v="3"/>
    <n v="34723.392"/>
    <n v="34725.199999999997"/>
    <n v="1.8080000000000001"/>
    <x v="6"/>
    <x v="0"/>
  </r>
  <r>
    <x v="14"/>
    <x v="3"/>
    <n v="34725.372000000003"/>
    <n v="34728.123"/>
    <n v="2.7509999999999999"/>
    <x v="6"/>
    <x v="0"/>
  </r>
  <r>
    <x v="14"/>
    <x v="3"/>
    <n v="34730.186000000002"/>
    <n v="34731.928"/>
    <n v="1.742"/>
    <x v="6"/>
    <x v="0"/>
  </r>
  <r>
    <x v="14"/>
    <x v="3"/>
    <n v="34735.362000000001"/>
    <n v="34737.760000000002"/>
    <n v="2.3980000000000001"/>
    <x v="6"/>
    <x v="0"/>
  </r>
  <r>
    <x v="0"/>
    <x v="0"/>
    <n v="2460"/>
    <n v="2520"/>
    <n v="60"/>
    <x v="0"/>
    <x v="1"/>
  </r>
  <r>
    <x v="0"/>
    <x v="0"/>
    <n v="2700"/>
    <n v="2760"/>
    <n v="60"/>
    <x v="0"/>
    <x v="1"/>
  </r>
  <r>
    <x v="0"/>
    <x v="0"/>
    <n v="11520"/>
    <n v="11580"/>
    <n v="60"/>
    <x v="0"/>
    <x v="1"/>
  </r>
  <r>
    <x v="0"/>
    <x v="0"/>
    <n v="12240"/>
    <n v="12300"/>
    <n v="60"/>
    <x v="0"/>
    <x v="1"/>
  </r>
  <r>
    <x v="0"/>
    <x v="0"/>
    <n v="13800"/>
    <n v="13860"/>
    <n v="60"/>
    <x v="0"/>
    <x v="1"/>
  </r>
  <r>
    <x v="0"/>
    <x v="0"/>
    <n v="15000"/>
    <n v="15060"/>
    <n v="60"/>
    <x v="0"/>
    <x v="1"/>
  </r>
  <r>
    <x v="0"/>
    <x v="0"/>
    <n v="23640"/>
    <n v="23700"/>
    <n v="60"/>
    <x v="0"/>
    <x v="1"/>
  </r>
  <r>
    <x v="0"/>
    <x v="0"/>
    <n v="24000"/>
    <n v="24060"/>
    <n v="60"/>
    <x v="0"/>
    <x v="1"/>
  </r>
  <r>
    <x v="0"/>
    <x v="0"/>
    <n v="25200"/>
    <n v="25260"/>
    <n v="60"/>
    <x v="0"/>
    <x v="1"/>
  </r>
  <r>
    <x v="0"/>
    <x v="0"/>
    <n v="28260"/>
    <n v="28320"/>
    <n v="60"/>
    <x v="0"/>
    <x v="1"/>
  </r>
  <r>
    <x v="1"/>
    <x v="0"/>
    <n v="2454.4879999999998"/>
    <n v="2457.6379999999999"/>
    <n v="3.15"/>
    <x v="132"/>
    <x v="1"/>
  </r>
  <r>
    <x v="1"/>
    <x v="0"/>
    <n v="2705.5810000000001"/>
    <n v="2706.3969999999999"/>
    <n v="0.81599999999999995"/>
    <x v="133"/>
    <x v="1"/>
  </r>
  <r>
    <x v="1"/>
    <x v="0"/>
    <n v="12240"/>
    <n v="12300"/>
    <n v="60"/>
    <x v="134"/>
    <x v="1"/>
  </r>
  <r>
    <x v="1"/>
    <x v="0"/>
    <n v="24000"/>
    <n v="24060"/>
    <n v="60"/>
    <x v="135"/>
    <x v="1"/>
  </r>
  <r>
    <x v="2"/>
    <x v="1"/>
    <n v="2470.9679999999998"/>
    <n v="2471.56"/>
    <n v="0.59199999999999997"/>
    <x v="2"/>
    <x v="1"/>
  </r>
  <r>
    <x v="2"/>
    <x v="1"/>
    <n v="2487.98"/>
    <n v="2489.6109999999999"/>
    <n v="1.631"/>
    <x v="2"/>
    <x v="1"/>
  </r>
  <r>
    <x v="2"/>
    <x v="1"/>
    <n v="2490.85"/>
    <n v="2491.66"/>
    <n v="0.81"/>
    <x v="136"/>
    <x v="1"/>
  </r>
  <r>
    <x v="2"/>
    <x v="1"/>
    <n v="2496.3049999999998"/>
    <n v="2497.3130000000001"/>
    <n v="1.008"/>
    <x v="137"/>
    <x v="1"/>
  </r>
  <r>
    <x v="2"/>
    <x v="1"/>
    <n v="2497.9459999999999"/>
    <n v="2499.049"/>
    <n v="1.103"/>
    <x v="2"/>
    <x v="1"/>
  </r>
  <r>
    <x v="2"/>
    <x v="1"/>
    <n v="2499.7170000000001"/>
    <n v="2500.4560000000001"/>
    <n v="0.73899999999999999"/>
    <x v="138"/>
    <x v="1"/>
  </r>
  <r>
    <x v="2"/>
    <x v="1"/>
    <n v="2501.297"/>
    <n v="2501.9879999999998"/>
    <n v="0.69099999999999995"/>
    <x v="2"/>
    <x v="1"/>
  </r>
  <r>
    <x v="2"/>
    <x v="1"/>
    <n v="2516.6819999999998"/>
    <n v="2517.174"/>
    <n v="0.49199999999999999"/>
    <x v="2"/>
    <x v="1"/>
  </r>
  <r>
    <x v="2"/>
    <x v="1"/>
    <n v="2518.2060000000001"/>
    <n v="2519.0129999999999"/>
    <n v="0.80700000000000005"/>
    <x v="2"/>
    <x v="1"/>
  </r>
  <r>
    <x v="2"/>
    <x v="1"/>
    <n v="2702.96"/>
    <n v="2703.21"/>
    <n v="0.25"/>
    <x v="2"/>
    <x v="1"/>
  </r>
  <r>
    <x v="2"/>
    <x v="1"/>
    <n v="2713.0949999999998"/>
    <n v="2714.5030000000002"/>
    <n v="1.4079999999999999"/>
    <x v="2"/>
    <x v="1"/>
  </r>
  <r>
    <x v="2"/>
    <x v="1"/>
    <n v="2719.797"/>
    <n v="2720.0320000000002"/>
    <n v="0.23499999999999999"/>
    <x v="2"/>
    <x v="1"/>
  </r>
  <r>
    <x v="2"/>
    <x v="1"/>
    <n v="2721.509"/>
    <n v="2721.971"/>
    <n v="0.46200000000000002"/>
    <x v="2"/>
    <x v="1"/>
  </r>
  <r>
    <x v="2"/>
    <x v="1"/>
    <n v="2722.9839999999999"/>
    <n v="2723.38"/>
    <n v="0.39600000000000002"/>
    <x v="2"/>
    <x v="1"/>
  </r>
  <r>
    <x v="2"/>
    <x v="1"/>
    <n v="2724.1610000000001"/>
    <n v="2725.105"/>
    <n v="0.94399999999999995"/>
    <x v="139"/>
    <x v="1"/>
  </r>
  <r>
    <x v="2"/>
    <x v="1"/>
    <n v="2727.0880000000002"/>
    <n v="2727.4409999999998"/>
    <n v="0.35299999999999998"/>
    <x v="2"/>
    <x v="1"/>
  </r>
  <r>
    <x v="2"/>
    <x v="1"/>
    <n v="2728.1709999999998"/>
    <n v="2728.6849999999999"/>
    <n v="0.51400000000000001"/>
    <x v="2"/>
    <x v="1"/>
  </r>
  <r>
    <x v="2"/>
    <x v="1"/>
    <n v="2729.636"/>
    <n v="2730.2930000000001"/>
    <n v="0.65700000000000003"/>
    <x v="2"/>
    <x v="1"/>
  </r>
  <r>
    <x v="2"/>
    <x v="1"/>
    <n v="2731.9389999999999"/>
    <n v="2732.491"/>
    <n v="0.55200000000000005"/>
    <x v="2"/>
    <x v="1"/>
  </r>
  <r>
    <x v="2"/>
    <x v="1"/>
    <n v="2734.75"/>
    <n v="2735.4720000000002"/>
    <n v="0.72199999999999998"/>
    <x v="2"/>
    <x v="1"/>
  </r>
  <r>
    <x v="2"/>
    <x v="1"/>
    <n v="2736.6819999999998"/>
    <n v="2737.0909999999999"/>
    <n v="0.40899999999999997"/>
    <x v="2"/>
    <x v="1"/>
  </r>
  <r>
    <x v="2"/>
    <x v="1"/>
    <n v="2737.895"/>
    <n v="2738.4270000000001"/>
    <n v="0.53200000000000003"/>
    <x v="2"/>
    <x v="1"/>
  </r>
  <r>
    <x v="2"/>
    <x v="1"/>
    <n v="2739.5239999999999"/>
    <n v="2740.1590000000001"/>
    <n v="0.63500000000000001"/>
    <x v="2"/>
    <x v="1"/>
  </r>
  <r>
    <x v="2"/>
    <x v="1"/>
    <n v="2741.1970000000001"/>
    <n v="2741.701"/>
    <n v="0.504"/>
    <x v="2"/>
    <x v="1"/>
  </r>
  <r>
    <x v="2"/>
    <x v="1"/>
    <n v="2745.68"/>
    <n v="2746.0990000000002"/>
    <n v="0.41899999999999998"/>
    <x v="2"/>
    <x v="1"/>
  </r>
  <r>
    <x v="2"/>
    <x v="1"/>
    <n v="2749.3690000000001"/>
    <n v="2749.7930000000001"/>
    <n v="0.42399999999999999"/>
    <x v="2"/>
    <x v="1"/>
  </r>
  <r>
    <x v="2"/>
    <x v="1"/>
    <n v="2751.4380000000001"/>
    <n v="2751.81"/>
    <n v="0.372"/>
    <x v="2"/>
    <x v="1"/>
  </r>
  <r>
    <x v="2"/>
    <x v="1"/>
    <n v="2755.4780000000001"/>
    <n v="2756.34"/>
    <n v="0.86199999999999999"/>
    <x v="2"/>
    <x v="1"/>
  </r>
  <r>
    <x v="2"/>
    <x v="1"/>
    <n v="2757.4870000000001"/>
    <n v="2758.0219999999999"/>
    <n v="0.53500000000000003"/>
    <x v="2"/>
    <x v="1"/>
  </r>
  <r>
    <x v="2"/>
    <x v="1"/>
    <n v="2759.28"/>
    <n v="2759.6"/>
    <n v="0.32"/>
    <x v="2"/>
    <x v="1"/>
  </r>
  <r>
    <x v="2"/>
    <x v="1"/>
    <n v="11525.68"/>
    <n v="11526.264999999999"/>
    <n v="0.58499999999999996"/>
    <x v="2"/>
    <x v="1"/>
  </r>
  <r>
    <x v="2"/>
    <x v="1"/>
    <n v="11526.971"/>
    <n v="11527.653"/>
    <n v="0.68200000000000005"/>
    <x v="2"/>
    <x v="1"/>
  </r>
  <r>
    <x v="2"/>
    <x v="1"/>
    <n v="11544.941000000001"/>
    <n v="11545.376"/>
    <n v="0.435"/>
    <x v="2"/>
    <x v="1"/>
  </r>
  <r>
    <x v="2"/>
    <x v="1"/>
    <n v="11547.271000000001"/>
    <n v="11547.748"/>
    <n v="0.47699999999999998"/>
    <x v="2"/>
    <x v="1"/>
  </r>
  <r>
    <x v="2"/>
    <x v="1"/>
    <n v="11550.543"/>
    <n v="11551.083000000001"/>
    <n v="0.54"/>
    <x v="2"/>
    <x v="1"/>
  </r>
  <r>
    <x v="2"/>
    <x v="1"/>
    <n v="11568.065000000001"/>
    <n v="11568.865"/>
    <n v="0.8"/>
    <x v="2"/>
    <x v="1"/>
  </r>
  <r>
    <x v="2"/>
    <x v="1"/>
    <n v="12246.084999999999"/>
    <n v="12247.529"/>
    <n v="1.444"/>
    <x v="2"/>
    <x v="1"/>
  </r>
  <r>
    <x v="2"/>
    <x v="1"/>
    <n v="12247.937"/>
    <n v="12249.496999999999"/>
    <n v="1.56"/>
    <x v="2"/>
    <x v="1"/>
  </r>
  <r>
    <x v="2"/>
    <x v="1"/>
    <n v="12251.303"/>
    <n v="12251.794"/>
    <n v="0.49099999999999999"/>
    <x v="2"/>
    <x v="1"/>
  </r>
  <r>
    <x v="2"/>
    <x v="1"/>
    <n v="12258.084999999999"/>
    <n v="12258.91"/>
    <n v="0.82499999999999996"/>
    <x v="2"/>
    <x v="1"/>
  </r>
  <r>
    <x v="2"/>
    <x v="1"/>
    <n v="12259.377"/>
    <n v="12259.712"/>
    <n v="0.33500000000000002"/>
    <x v="2"/>
    <x v="1"/>
  </r>
  <r>
    <x v="2"/>
    <x v="1"/>
    <n v="12260.168"/>
    <n v="12261.4"/>
    <n v="1.232"/>
    <x v="2"/>
    <x v="1"/>
  </r>
  <r>
    <x v="2"/>
    <x v="1"/>
    <n v="13819.858"/>
    <n v="13820.298000000001"/>
    <n v="0.44"/>
    <x v="2"/>
    <x v="1"/>
  </r>
  <r>
    <x v="2"/>
    <x v="1"/>
    <n v="15009.138999999999"/>
    <n v="15009.328"/>
    <n v="0.189"/>
    <x v="2"/>
    <x v="1"/>
  </r>
  <r>
    <x v="2"/>
    <x v="1"/>
    <n v="15031.164000000001"/>
    <n v="15031.698"/>
    <n v="0.53400000000000003"/>
    <x v="2"/>
    <x v="1"/>
  </r>
  <r>
    <x v="2"/>
    <x v="1"/>
    <n v="15035.1"/>
    <n v="15035.59"/>
    <n v="0.49"/>
    <x v="2"/>
    <x v="1"/>
  </r>
  <r>
    <x v="2"/>
    <x v="1"/>
    <n v="15044.4"/>
    <n v="15044.731"/>
    <n v="0.33100000000000002"/>
    <x v="2"/>
    <x v="1"/>
  </r>
  <r>
    <x v="2"/>
    <x v="1"/>
    <n v="15046.687"/>
    <n v="15046.972"/>
    <n v="0.28499999999999998"/>
    <x v="2"/>
    <x v="1"/>
  </r>
  <r>
    <x v="2"/>
    <x v="1"/>
    <n v="23669.421999999999"/>
    <n v="23670.309000000001"/>
    <n v="0.88700000000000001"/>
    <x v="140"/>
    <x v="1"/>
  </r>
  <r>
    <x v="2"/>
    <x v="1"/>
    <n v="23683.401000000002"/>
    <n v="23686.723000000002"/>
    <n v="3.3220000000000001"/>
    <x v="2"/>
    <x v="1"/>
  </r>
  <r>
    <x v="2"/>
    <x v="1"/>
    <n v="23687.053"/>
    <n v="23688.795999999998"/>
    <n v="1.7430000000000001"/>
    <x v="2"/>
    <x v="1"/>
  </r>
  <r>
    <x v="2"/>
    <x v="1"/>
    <n v="23690.288"/>
    <n v="23691.72"/>
    <n v="1.4319999999999999"/>
    <x v="2"/>
    <x v="1"/>
  </r>
  <r>
    <x v="3"/>
    <x v="2"/>
    <n v="2464.5520000000001"/>
    <n v="2464.9659999999999"/>
    <n v="0.41399999999999998"/>
    <x v="6"/>
    <x v="1"/>
  </r>
  <r>
    <x v="3"/>
    <x v="2"/>
    <n v="2475.5300000000002"/>
    <n v="2476.0219999999999"/>
    <n v="0.49199999999999999"/>
    <x v="6"/>
    <x v="1"/>
  </r>
  <r>
    <x v="3"/>
    <x v="2"/>
    <n v="2490.8139999999999"/>
    <n v="2491.598"/>
    <n v="0.78400000000000003"/>
    <x v="6"/>
    <x v="1"/>
  </r>
  <r>
    <x v="3"/>
    <x v="2"/>
    <n v="2700.9850000000001"/>
    <n v="2701.9929999999999"/>
    <n v="1.008"/>
    <x v="3"/>
    <x v="1"/>
  </r>
  <r>
    <x v="3"/>
    <x v="2"/>
    <n v="2715.2890000000002"/>
    <n v="2716.6489999999999"/>
    <n v="1.36"/>
    <x v="3"/>
    <x v="1"/>
  </r>
  <r>
    <x v="3"/>
    <x v="2"/>
    <n v="2717.46"/>
    <n v="2719.1120000000001"/>
    <n v="1.6519999999999999"/>
    <x v="6"/>
    <x v="1"/>
  </r>
  <r>
    <x v="3"/>
    <x v="2"/>
    <n v="2720.5720000000001"/>
    <n v="2720.7669999999998"/>
    <n v="0.19500000000000001"/>
    <x v="6"/>
    <x v="1"/>
  </r>
  <r>
    <x v="3"/>
    <x v="2"/>
    <n v="2722.06"/>
    <n v="2722.605"/>
    <n v="0.54500000000000004"/>
    <x v="6"/>
    <x v="1"/>
  </r>
  <r>
    <x v="3"/>
    <x v="2"/>
    <n v="2723.4549999999999"/>
    <n v="2723.9769999999999"/>
    <n v="0.52200000000000002"/>
    <x v="6"/>
    <x v="1"/>
  </r>
  <r>
    <x v="3"/>
    <x v="2"/>
    <n v="2725.4360000000001"/>
    <n v="2726.136"/>
    <n v="0.7"/>
    <x v="6"/>
    <x v="1"/>
  </r>
  <r>
    <x v="3"/>
    <x v="2"/>
    <n v="2746.4160000000002"/>
    <n v="2747.623"/>
    <n v="1.2070000000000001"/>
    <x v="6"/>
    <x v="1"/>
  </r>
  <r>
    <x v="3"/>
    <x v="2"/>
    <n v="2748.652"/>
    <n v="2749.4969999999998"/>
    <n v="0.84499999999999997"/>
    <x v="6"/>
    <x v="1"/>
  </r>
  <r>
    <x v="3"/>
    <x v="2"/>
    <n v="2750.7930000000001"/>
    <n v="2751.5720000000001"/>
    <n v="0.77900000000000003"/>
    <x v="6"/>
    <x v="1"/>
  </r>
  <r>
    <x v="3"/>
    <x v="2"/>
    <n v="2752.5529999999999"/>
    <n v="2753.799"/>
    <n v="1.246"/>
    <x v="3"/>
    <x v="1"/>
  </r>
  <r>
    <x v="3"/>
    <x v="2"/>
    <n v="2754.7710000000002"/>
    <n v="2755.89"/>
    <n v="1.119"/>
    <x v="3"/>
    <x v="1"/>
  </r>
  <r>
    <x v="3"/>
    <x v="2"/>
    <n v="2757.1559999999999"/>
    <n v="2757.7890000000002"/>
    <n v="0.63300000000000001"/>
    <x v="6"/>
    <x v="1"/>
  </r>
  <r>
    <x v="3"/>
    <x v="2"/>
    <n v="11519.965"/>
    <n v="11521.78"/>
    <n v="1.8149999999999999"/>
    <x v="141"/>
    <x v="1"/>
  </r>
  <r>
    <x v="3"/>
    <x v="2"/>
    <n v="11523.797"/>
    <n v="11525.994000000001"/>
    <n v="2.1970000000000001"/>
    <x v="141"/>
    <x v="1"/>
  </r>
  <r>
    <x v="3"/>
    <x v="2"/>
    <n v="11529.262000000001"/>
    <n v="11529.737999999999"/>
    <n v="0.47599999999999998"/>
    <x v="141"/>
    <x v="1"/>
  </r>
  <r>
    <x v="3"/>
    <x v="2"/>
    <n v="11530.454"/>
    <n v="11532.957"/>
    <n v="2.5030000000000001"/>
    <x v="141"/>
    <x v="1"/>
  </r>
  <r>
    <x v="3"/>
    <x v="2"/>
    <n v="11533.421"/>
    <n v="11534.268"/>
    <n v="0.84699999999999998"/>
    <x v="141"/>
    <x v="1"/>
  </r>
  <r>
    <x v="3"/>
    <x v="2"/>
    <n v="11537.06"/>
    <n v="11538.421"/>
    <n v="1.361"/>
    <x v="141"/>
    <x v="1"/>
  </r>
  <r>
    <x v="3"/>
    <x v="2"/>
    <n v="11541.17"/>
    <n v="11542.415000000001"/>
    <n v="1.2450000000000001"/>
    <x v="141"/>
    <x v="1"/>
  </r>
  <r>
    <x v="3"/>
    <x v="2"/>
    <n v="11544.182000000001"/>
    <n v="11544.99"/>
    <n v="0.80800000000000005"/>
    <x v="141"/>
    <x v="1"/>
  </r>
  <r>
    <x v="3"/>
    <x v="2"/>
    <n v="11545.378000000001"/>
    <n v="11546.606"/>
    <n v="1.228"/>
    <x v="141"/>
    <x v="1"/>
  </r>
  <r>
    <x v="3"/>
    <x v="2"/>
    <n v="11547.355"/>
    <n v="11548.203"/>
    <n v="0.84799999999999998"/>
    <x v="141"/>
    <x v="1"/>
  </r>
  <r>
    <x v="3"/>
    <x v="2"/>
    <n v="11551.504000000001"/>
    <n v="11552.214"/>
    <n v="0.71"/>
    <x v="141"/>
    <x v="1"/>
  </r>
  <r>
    <x v="3"/>
    <x v="2"/>
    <n v="11552.722"/>
    <n v="11553.16"/>
    <n v="0.438"/>
    <x v="141"/>
    <x v="1"/>
  </r>
  <r>
    <x v="3"/>
    <x v="2"/>
    <n v="11559.934999999999"/>
    <n v="11561.050999999999"/>
    <n v="1.1160000000000001"/>
    <x v="141"/>
    <x v="1"/>
  </r>
  <r>
    <x v="3"/>
    <x v="2"/>
    <n v="11570.35"/>
    <n v="11574.332"/>
    <n v="3.9820000000000002"/>
    <x v="4"/>
    <x v="1"/>
  </r>
  <r>
    <x v="3"/>
    <x v="2"/>
    <n v="11576.361000000001"/>
    <n v="11577.22"/>
    <n v="0.85899999999999999"/>
    <x v="141"/>
    <x v="1"/>
  </r>
  <r>
    <x v="3"/>
    <x v="2"/>
    <n v="12240.843000000001"/>
    <n v="12245.155000000001"/>
    <n v="4.3120000000000003"/>
    <x v="141"/>
    <x v="1"/>
  </r>
  <r>
    <x v="3"/>
    <x v="2"/>
    <n v="12248.964"/>
    <n v="12250.169"/>
    <n v="1.2050000000000001"/>
    <x v="141"/>
    <x v="1"/>
  </r>
  <r>
    <x v="3"/>
    <x v="2"/>
    <n v="12254.699000000001"/>
    <n v="12255.642"/>
    <n v="0.94299999999999995"/>
    <x v="141"/>
    <x v="1"/>
  </r>
  <r>
    <x v="3"/>
    <x v="2"/>
    <n v="12267.557000000001"/>
    <n v="12269.054"/>
    <n v="1.4970000000000001"/>
    <x v="141"/>
    <x v="1"/>
  </r>
  <r>
    <x v="3"/>
    <x v="2"/>
    <n v="12274.299000000001"/>
    <n v="12275.572"/>
    <n v="1.2729999999999999"/>
    <x v="141"/>
    <x v="1"/>
  </r>
  <r>
    <x v="3"/>
    <x v="2"/>
    <n v="12285.739"/>
    <n v="12293.771000000001"/>
    <n v="8.032"/>
    <x v="141"/>
    <x v="1"/>
  </r>
  <r>
    <x v="3"/>
    <x v="2"/>
    <n v="12294.596"/>
    <n v="12299.68"/>
    <n v="5.0839999999999996"/>
    <x v="141"/>
    <x v="1"/>
  </r>
  <r>
    <x v="3"/>
    <x v="2"/>
    <n v="13801.630999999999"/>
    <n v="13802.459000000001"/>
    <n v="0.82799999999999996"/>
    <x v="3"/>
    <x v="1"/>
  </r>
  <r>
    <x v="3"/>
    <x v="2"/>
    <n v="13820.726000000001"/>
    <n v="13821.396000000001"/>
    <n v="0.67"/>
    <x v="4"/>
    <x v="1"/>
  </r>
  <r>
    <x v="3"/>
    <x v="2"/>
    <n v="13827.718999999999"/>
    <n v="13829.057000000001"/>
    <n v="1.3380000000000001"/>
    <x v="141"/>
    <x v="1"/>
  </r>
  <r>
    <x v="3"/>
    <x v="2"/>
    <n v="15028.62"/>
    <n v="15031.547"/>
    <n v="2.927"/>
    <x v="6"/>
    <x v="1"/>
  </r>
  <r>
    <x v="3"/>
    <x v="2"/>
    <n v="15032.254000000001"/>
    <n v="15034.061"/>
    <n v="1.8069999999999999"/>
    <x v="6"/>
    <x v="1"/>
  </r>
  <r>
    <x v="3"/>
    <x v="2"/>
    <n v="15037.929"/>
    <n v="15038.397000000001"/>
    <n v="0.46800000000000003"/>
    <x v="3"/>
    <x v="1"/>
  </r>
  <r>
    <x v="3"/>
    <x v="2"/>
    <n v="15039.769"/>
    <n v="15040.102000000001"/>
    <n v="0.33300000000000002"/>
    <x v="3"/>
    <x v="1"/>
  </r>
  <r>
    <x v="3"/>
    <x v="2"/>
    <n v="15041.344999999999"/>
    <n v="15043.370999999999"/>
    <n v="2.0259999999999998"/>
    <x v="6"/>
    <x v="1"/>
  </r>
  <r>
    <x v="3"/>
    <x v="2"/>
    <n v="15043.553"/>
    <n v="15044.511"/>
    <n v="0.95799999999999996"/>
    <x v="6"/>
    <x v="1"/>
  </r>
  <r>
    <x v="3"/>
    <x v="2"/>
    <n v="15045.092000000001"/>
    <n v="15046.773999999999"/>
    <n v="1.6819999999999999"/>
    <x v="6"/>
    <x v="1"/>
  </r>
  <r>
    <x v="3"/>
    <x v="2"/>
    <n v="15047.084000000001"/>
    <n v="15050.69"/>
    <n v="3.6059999999999999"/>
    <x v="6"/>
    <x v="1"/>
  </r>
  <r>
    <x v="3"/>
    <x v="2"/>
    <n v="15050.953"/>
    <n v="15054.111999999999"/>
    <n v="3.1589999999999998"/>
    <x v="6"/>
    <x v="1"/>
  </r>
  <r>
    <x v="3"/>
    <x v="2"/>
    <n v="15054.913"/>
    <n v="15056.424999999999"/>
    <n v="1.512"/>
    <x v="6"/>
    <x v="1"/>
  </r>
  <r>
    <x v="3"/>
    <x v="2"/>
    <n v="15056.85"/>
    <n v="15057.692999999999"/>
    <n v="0.84299999999999997"/>
    <x v="6"/>
    <x v="1"/>
  </r>
  <r>
    <x v="3"/>
    <x v="2"/>
    <n v="15058.133"/>
    <n v="15059.569"/>
    <n v="1.4359999999999999"/>
    <x v="6"/>
    <x v="1"/>
  </r>
  <r>
    <x v="3"/>
    <x v="2"/>
    <n v="23640.663"/>
    <n v="23641.167000000001"/>
    <n v="0.504"/>
    <x v="6"/>
    <x v="1"/>
  </r>
  <r>
    <x v="3"/>
    <x v="2"/>
    <n v="23642.194"/>
    <n v="23642.828000000001"/>
    <n v="0.63400000000000001"/>
    <x v="6"/>
    <x v="1"/>
  </r>
  <r>
    <x v="3"/>
    <x v="2"/>
    <n v="23666.111000000001"/>
    <n v="23666.471000000001"/>
    <n v="0.36"/>
    <x v="6"/>
    <x v="1"/>
  </r>
  <r>
    <x v="3"/>
    <x v="2"/>
    <n v="23677.077000000001"/>
    <n v="23677.498"/>
    <n v="0.42099999999999999"/>
    <x v="3"/>
    <x v="1"/>
  </r>
  <r>
    <x v="3"/>
    <x v="2"/>
    <n v="23688.761999999999"/>
    <n v="23689.038"/>
    <n v="0.27600000000000002"/>
    <x v="4"/>
    <x v="1"/>
  </r>
  <r>
    <x v="4"/>
    <x v="1"/>
    <n v="2470.9679999999998"/>
    <n v="2471.56"/>
    <n v="0.59199999999999997"/>
    <x v="7"/>
    <x v="1"/>
  </r>
  <r>
    <x v="4"/>
    <x v="1"/>
    <n v="2487.98"/>
    <n v="2489.6109999999999"/>
    <n v="1.631"/>
    <x v="7"/>
    <x v="1"/>
  </r>
  <r>
    <x v="4"/>
    <x v="1"/>
    <n v="2490.85"/>
    <n v="2491.66"/>
    <n v="0.81"/>
    <x v="6"/>
    <x v="1"/>
  </r>
  <r>
    <x v="4"/>
    <x v="1"/>
    <n v="2496.3049999999998"/>
    <n v="2497.3130000000001"/>
    <n v="1.008"/>
    <x v="6"/>
    <x v="1"/>
  </r>
  <r>
    <x v="4"/>
    <x v="1"/>
    <n v="2497.9459999999999"/>
    <n v="2499.049"/>
    <n v="1.103"/>
    <x v="6"/>
    <x v="1"/>
  </r>
  <r>
    <x v="4"/>
    <x v="1"/>
    <n v="2499.7170000000001"/>
    <n v="2500.4560000000001"/>
    <n v="0.73899999999999999"/>
    <x v="6"/>
    <x v="1"/>
  </r>
  <r>
    <x v="4"/>
    <x v="1"/>
    <n v="2501.297"/>
    <n v="2501.9879999999998"/>
    <n v="0.69099999999999995"/>
    <x v="7"/>
    <x v="1"/>
  </r>
  <r>
    <x v="4"/>
    <x v="1"/>
    <n v="2516.6819999999998"/>
    <n v="2517.174"/>
    <n v="0.49199999999999999"/>
    <x v="7"/>
    <x v="1"/>
  </r>
  <r>
    <x v="4"/>
    <x v="1"/>
    <n v="2518.2060000000001"/>
    <n v="2519.0129999999999"/>
    <n v="0.80700000000000005"/>
    <x v="7"/>
    <x v="1"/>
  </r>
  <r>
    <x v="4"/>
    <x v="1"/>
    <n v="2702.96"/>
    <n v="2703.21"/>
    <n v="0.25"/>
    <x v="6"/>
    <x v="1"/>
  </r>
  <r>
    <x v="4"/>
    <x v="1"/>
    <n v="2713.0949999999998"/>
    <n v="2714.5030000000002"/>
    <n v="1.4079999999999999"/>
    <x v="7"/>
    <x v="1"/>
  </r>
  <r>
    <x v="4"/>
    <x v="1"/>
    <n v="2719.797"/>
    <n v="2720.0320000000002"/>
    <n v="0.23499999999999999"/>
    <x v="6"/>
    <x v="1"/>
  </r>
  <r>
    <x v="4"/>
    <x v="1"/>
    <n v="2721.509"/>
    <n v="2721.971"/>
    <n v="0.46200000000000002"/>
    <x v="6"/>
    <x v="1"/>
  </r>
  <r>
    <x v="4"/>
    <x v="1"/>
    <n v="2722.9839999999999"/>
    <n v="2723.38"/>
    <n v="0.39600000000000002"/>
    <x v="6"/>
    <x v="1"/>
  </r>
  <r>
    <x v="4"/>
    <x v="1"/>
    <n v="2724.1610000000001"/>
    <n v="2725.105"/>
    <n v="0.94399999999999995"/>
    <x v="6"/>
    <x v="1"/>
  </r>
  <r>
    <x v="4"/>
    <x v="1"/>
    <n v="2727.0880000000002"/>
    <n v="2727.4409999999998"/>
    <n v="0.35299999999999998"/>
    <x v="7"/>
    <x v="1"/>
  </r>
  <r>
    <x v="4"/>
    <x v="1"/>
    <n v="2728.1709999999998"/>
    <n v="2728.6849999999999"/>
    <n v="0.51400000000000001"/>
    <x v="6"/>
    <x v="1"/>
  </r>
  <r>
    <x v="4"/>
    <x v="1"/>
    <n v="2729.636"/>
    <n v="2730.2930000000001"/>
    <n v="0.65700000000000003"/>
    <x v="6"/>
    <x v="1"/>
  </r>
  <r>
    <x v="4"/>
    <x v="1"/>
    <n v="2731.9389999999999"/>
    <n v="2732.491"/>
    <n v="0.55200000000000005"/>
    <x v="6"/>
    <x v="1"/>
  </r>
  <r>
    <x v="4"/>
    <x v="1"/>
    <n v="2734.75"/>
    <n v="2735.4720000000002"/>
    <n v="0.72199999999999998"/>
    <x v="7"/>
    <x v="1"/>
  </r>
  <r>
    <x v="4"/>
    <x v="1"/>
    <n v="2736.6819999999998"/>
    <n v="2737.0909999999999"/>
    <n v="0.40899999999999997"/>
    <x v="6"/>
    <x v="1"/>
  </r>
  <r>
    <x v="4"/>
    <x v="1"/>
    <n v="2737.895"/>
    <n v="2738.4270000000001"/>
    <n v="0.53200000000000003"/>
    <x v="6"/>
    <x v="1"/>
  </r>
  <r>
    <x v="4"/>
    <x v="1"/>
    <n v="2739.5239999999999"/>
    <n v="2740.1590000000001"/>
    <n v="0.63500000000000001"/>
    <x v="6"/>
    <x v="1"/>
  </r>
  <r>
    <x v="4"/>
    <x v="1"/>
    <n v="2741.1970000000001"/>
    <n v="2741.701"/>
    <n v="0.504"/>
    <x v="7"/>
    <x v="1"/>
  </r>
  <r>
    <x v="4"/>
    <x v="1"/>
    <n v="2745.68"/>
    <n v="2746.0990000000002"/>
    <n v="0.41899999999999998"/>
    <x v="7"/>
    <x v="1"/>
  </r>
  <r>
    <x v="4"/>
    <x v="1"/>
    <n v="2749.3690000000001"/>
    <n v="2749.7930000000001"/>
    <n v="0.42399999999999999"/>
    <x v="7"/>
    <x v="1"/>
  </r>
  <r>
    <x v="4"/>
    <x v="1"/>
    <n v="2751.4380000000001"/>
    <n v="2751.81"/>
    <n v="0.372"/>
    <x v="7"/>
    <x v="1"/>
  </r>
  <r>
    <x v="4"/>
    <x v="1"/>
    <n v="2755.4780000000001"/>
    <n v="2756.34"/>
    <n v="0.86199999999999999"/>
    <x v="6"/>
    <x v="1"/>
  </r>
  <r>
    <x v="4"/>
    <x v="1"/>
    <n v="2757.4870000000001"/>
    <n v="2758.0219999999999"/>
    <n v="0.53500000000000003"/>
    <x v="7"/>
    <x v="1"/>
  </r>
  <r>
    <x v="4"/>
    <x v="1"/>
    <n v="2759.28"/>
    <n v="2759.6"/>
    <n v="0.32"/>
    <x v="7"/>
    <x v="1"/>
  </r>
  <r>
    <x v="4"/>
    <x v="1"/>
    <n v="11525.68"/>
    <n v="11526.264999999999"/>
    <n v="0.58499999999999996"/>
    <x v="8"/>
    <x v="1"/>
  </r>
  <r>
    <x v="4"/>
    <x v="1"/>
    <n v="11526.971"/>
    <n v="11527.653"/>
    <n v="0.68200000000000005"/>
    <x v="8"/>
    <x v="1"/>
  </r>
  <r>
    <x v="4"/>
    <x v="1"/>
    <n v="11544.941000000001"/>
    <n v="11545.376"/>
    <n v="0.435"/>
    <x v="7"/>
    <x v="1"/>
  </r>
  <r>
    <x v="4"/>
    <x v="1"/>
    <n v="11547.271000000001"/>
    <n v="11547.748"/>
    <n v="0.47699999999999998"/>
    <x v="7"/>
    <x v="1"/>
  </r>
  <r>
    <x v="4"/>
    <x v="1"/>
    <n v="11550.543"/>
    <n v="11551.083000000001"/>
    <n v="0.54"/>
    <x v="7"/>
    <x v="1"/>
  </r>
  <r>
    <x v="4"/>
    <x v="1"/>
    <n v="11568.065000000001"/>
    <n v="11568.865"/>
    <n v="0.8"/>
    <x v="7"/>
    <x v="1"/>
  </r>
  <r>
    <x v="4"/>
    <x v="1"/>
    <n v="12246.084999999999"/>
    <n v="12247.529"/>
    <n v="1.444"/>
    <x v="7"/>
    <x v="1"/>
  </r>
  <r>
    <x v="4"/>
    <x v="1"/>
    <n v="12247.937"/>
    <n v="12249.496999999999"/>
    <n v="1.56"/>
    <x v="7"/>
    <x v="1"/>
  </r>
  <r>
    <x v="4"/>
    <x v="1"/>
    <n v="12251.303"/>
    <n v="12251.794"/>
    <n v="0.49099999999999999"/>
    <x v="7"/>
    <x v="1"/>
  </r>
  <r>
    <x v="4"/>
    <x v="1"/>
    <n v="12258.084999999999"/>
    <n v="12258.91"/>
    <n v="0.82499999999999996"/>
    <x v="7"/>
    <x v="1"/>
  </r>
  <r>
    <x v="4"/>
    <x v="1"/>
    <n v="12259.377"/>
    <n v="12259.712"/>
    <n v="0.33500000000000002"/>
    <x v="7"/>
    <x v="1"/>
  </r>
  <r>
    <x v="4"/>
    <x v="1"/>
    <n v="12260.168"/>
    <n v="12261.4"/>
    <n v="1.232"/>
    <x v="6"/>
    <x v="1"/>
  </r>
  <r>
    <x v="4"/>
    <x v="1"/>
    <n v="13819.858"/>
    <n v="13820.298000000001"/>
    <n v="0.44"/>
    <x v="7"/>
    <x v="1"/>
  </r>
  <r>
    <x v="4"/>
    <x v="1"/>
    <n v="15009.138999999999"/>
    <n v="15009.328"/>
    <n v="0.189"/>
    <x v="7"/>
    <x v="1"/>
  </r>
  <r>
    <x v="4"/>
    <x v="1"/>
    <n v="15031.164000000001"/>
    <n v="15031.698"/>
    <n v="0.53400000000000003"/>
    <x v="7"/>
    <x v="1"/>
  </r>
  <r>
    <x v="4"/>
    <x v="1"/>
    <n v="15035.1"/>
    <n v="15035.59"/>
    <n v="0.49"/>
    <x v="7"/>
    <x v="1"/>
  </r>
  <r>
    <x v="4"/>
    <x v="1"/>
    <n v="15044.4"/>
    <n v="15044.731"/>
    <n v="0.33100000000000002"/>
    <x v="7"/>
    <x v="1"/>
  </r>
  <r>
    <x v="4"/>
    <x v="1"/>
    <n v="15046.687"/>
    <n v="15046.972"/>
    <n v="0.28499999999999998"/>
    <x v="7"/>
    <x v="1"/>
  </r>
  <r>
    <x v="4"/>
    <x v="1"/>
    <n v="23669.421999999999"/>
    <n v="23670.309000000001"/>
    <n v="0.88700000000000001"/>
    <x v="6"/>
    <x v="1"/>
  </r>
  <r>
    <x v="4"/>
    <x v="1"/>
    <n v="23683.401000000002"/>
    <n v="23686.723000000002"/>
    <n v="3.3220000000000001"/>
    <x v="8"/>
    <x v="1"/>
  </r>
  <r>
    <x v="4"/>
    <x v="1"/>
    <n v="23687.053"/>
    <n v="23688.795999999998"/>
    <n v="1.7430000000000001"/>
    <x v="8"/>
    <x v="1"/>
  </r>
  <r>
    <x v="4"/>
    <x v="1"/>
    <n v="23690.288"/>
    <n v="23691.72"/>
    <n v="1.4319999999999999"/>
    <x v="8"/>
    <x v="1"/>
  </r>
  <r>
    <x v="15"/>
    <x v="1"/>
    <n v="2490.85"/>
    <n v="2491.66"/>
    <n v="0.81"/>
    <x v="142"/>
    <x v="1"/>
  </r>
  <r>
    <x v="15"/>
    <x v="1"/>
    <n v="2496.3049999999998"/>
    <n v="2497.3130000000001"/>
    <n v="1.008"/>
    <x v="142"/>
    <x v="1"/>
  </r>
  <r>
    <x v="15"/>
    <x v="1"/>
    <n v="2724.1610000000001"/>
    <n v="2725.105"/>
    <n v="0.94399999999999995"/>
    <x v="142"/>
    <x v="1"/>
  </r>
  <r>
    <x v="15"/>
    <x v="1"/>
    <n v="23669.421999999999"/>
    <n v="23670.309000000001"/>
    <n v="0.88700000000000001"/>
    <x v="142"/>
    <x v="1"/>
  </r>
  <r>
    <x v="5"/>
    <x v="0"/>
    <n v="2460.1060000000002"/>
    <n v="2463.0500000000002"/>
    <n v="2.944"/>
    <x v="143"/>
    <x v="1"/>
  </r>
  <r>
    <x v="5"/>
    <x v="0"/>
    <n v="2705.5810000000001"/>
    <n v="2706.3969999999999"/>
    <n v="0.81599999999999995"/>
    <x v="10"/>
    <x v="1"/>
  </r>
  <r>
    <x v="5"/>
    <x v="0"/>
    <n v="11530.476000000001"/>
    <n v="11532.356"/>
    <n v="1.88"/>
    <x v="144"/>
    <x v="1"/>
  </r>
  <r>
    <x v="5"/>
    <x v="0"/>
    <n v="13853.987999999999"/>
    <n v="13856.022999999999"/>
    <n v="2.0350000000000001"/>
    <x v="10"/>
    <x v="1"/>
  </r>
  <r>
    <x v="6"/>
    <x v="0"/>
    <n v="2460"/>
    <n v="2520"/>
    <n v="60"/>
    <x v="145"/>
    <x v="1"/>
  </r>
  <r>
    <x v="6"/>
    <x v="0"/>
    <n v="2700"/>
    <n v="2760"/>
    <n v="60"/>
    <x v="146"/>
    <x v="1"/>
  </r>
  <r>
    <x v="6"/>
    <x v="0"/>
    <n v="11520"/>
    <n v="11580"/>
    <n v="60"/>
    <x v="147"/>
    <x v="1"/>
  </r>
  <r>
    <x v="6"/>
    <x v="0"/>
    <n v="12240"/>
    <n v="12300"/>
    <n v="60"/>
    <x v="148"/>
    <x v="1"/>
  </r>
  <r>
    <x v="6"/>
    <x v="0"/>
    <n v="13800"/>
    <n v="13860"/>
    <n v="60"/>
    <x v="149"/>
    <x v="1"/>
  </r>
  <r>
    <x v="6"/>
    <x v="0"/>
    <n v="15000"/>
    <n v="15060"/>
    <n v="60"/>
    <x v="150"/>
    <x v="1"/>
  </r>
  <r>
    <x v="6"/>
    <x v="0"/>
    <n v="23640"/>
    <n v="23700"/>
    <n v="60"/>
    <x v="151"/>
    <x v="1"/>
  </r>
  <r>
    <x v="6"/>
    <x v="0"/>
    <n v="24000"/>
    <n v="24060"/>
    <n v="60"/>
    <x v="152"/>
    <x v="1"/>
  </r>
  <r>
    <x v="6"/>
    <x v="0"/>
    <n v="25200"/>
    <n v="25260"/>
    <n v="60"/>
    <x v="153"/>
    <x v="1"/>
  </r>
  <r>
    <x v="6"/>
    <x v="0"/>
    <n v="28260"/>
    <n v="28320"/>
    <n v="60"/>
    <x v="154"/>
    <x v="1"/>
  </r>
  <r>
    <x v="7"/>
    <x v="1"/>
    <n v="2490.85"/>
    <n v="2491.66"/>
    <n v="0.81"/>
    <x v="155"/>
    <x v="1"/>
  </r>
  <r>
    <x v="7"/>
    <x v="1"/>
    <n v="2496.3049999999998"/>
    <n v="2497.3130000000001"/>
    <n v="1.008"/>
    <x v="155"/>
    <x v="1"/>
  </r>
  <r>
    <x v="7"/>
    <x v="1"/>
    <n v="2497.9459999999999"/>
    <n v="2499.049"/>
    <n v="1.103"/>
    <x v="2"/>
    <x v="1"/>
  </r>
  <r>
    <x v="7"/>
    <x v="1"/>
    <n v="2499.7170000000001"/>
    <n v="2500.4560000000001"/>
    <n v="0.73899999999999999"/>
    <x v="2"/>
    <x v="1"/>
  </r>
  <r>
    <x v="7"/>
    <x v="1"/>
    <n v="2702.96"/>
    <n v="2703.21"/>
    <n v="0.25"/>
    <x v="2"/>
    <x v="1"/>
  </r>
  <r>
    <x v="7"/>
    <x v="1"/>
    <n v="2719.797"/>
    <n v="2720.0320000000002"/>
    <n v="0.23499999999999999"/>
    <x v="2"/>
    <x v="1"/>
  </r>
  <r>
    <x v="7"/>
    <x v="1"/>
    <n v="2721.509"/>
    <n v="2721.971"/>
    <n v="0.46200000000000002"/>
    <x v="2"/>
    <x v="1"/>
  </r>
  <r>
    <x v="7"/>
    <x v="1"/>
    <n v="2722.9839999999999"/>
    <n v="2723.38"/>
    <n v="0.39600000000000002"/>
    <x v="2"/>
    <x v="1"/>
  </r>
  <r>
    <x v="7"/>
    <x v="1"/>
    <n v="2724.1610000000001"/>
    <n v="2725.105"/>
    <n v="0.94399999999999995"/>
    <x v="155"/>
    <x v="1"/>
  </r>
  <r>
    <x v="7"/>
    <x v="1"/>
    <n v="2728.1709999999998"/>
    <n v="2728.6849999999999"/>
    <n v="0.51400000000000001"/>
    <x v="2"/>
    <x v="1"/>
  </r>
  <r>
    <x v="7"/>
    <x v="1"/>
    <n v="2729.636"/>
    <n v="2730.2930000000001"/>
    <n v="0.65700000000000003"/>
    <x v="2"/>
    <x v="1"/>
  </r>
  <r>
    <x v="7"/>
    <x v="1"/>
    <n v="2731.9389999999999"/>
    <n v="2732.491"/>
    <n v="0.55200000000000005"/>
    <x v="2"/>
    <x v="1"/>
  </r>
  <r>
    <x v="7"/>
    <x v="1"/>
    <n v="2736.6819999999998"/>
    <n v="2737.0909999999999"/>
    <n v="0.40899999999999997"/>
    <x v="2"/>
    <x v="1"/>
  </r>
  <r>
    <x v="7"/>
    <x v="1"/>
    <n v="2737.895"/>
    <n v="2738.4270000000001"/>
    <n v="0.53200000000000003"/>
    <x v="2"/>
    <x v="1"/>
  </r>
  <r>
    <x v="7"/>
    <x v="1"/>
    <n v="2739.5239999999999"/>
    <n v="2740.1590000000001"/>
    <n v="0.63500000000000001"/>
    <x v="2"/>
    <x v="1"/>
  </r>
  <r>
    <x v="7"/>
    <x v="1"/>
    <n v="2755.4780000000001"/>
    <n v="2756.34"/>
    <n v="0.86199999999999999"/>
    <x v="2"/>
    <x v="1"/>
  </r>
  <r>
    <x v="7"/>
    <x v="1"/>
    <n v="12260.168"/>
    <n v="12261.4"/>
    <n v="1.232"/>
    <x v="2"/>
    <x v="1"/>
  </r>
  <r>
    <x v="7"/>
    <x v="1"/>
    <n v="23669.421999999999"/>
    <n v="23670.309000000001"/>
    <n v="0.88700000000000001"/>
    <x v="155"/>
    <x v="1"/>
  </r>
  <r>
    <x v="8"/>
    <x v="2"/>
    <n v="2464.5520000000001"/>
    <n v="2464.9659999999999"/>
    <n v="0.41399999999999998"/>
    <x v="6"/>
    <x v="1"/>
  </r>
  <r>
    <x v="8"/>
    <x v="2"/>
    <n v="2475.5300000000002"/>
    <n v="2476.0219999999999"/>
    <n v="0.49199999999999999"/>
    <x v="6"/>
    <x v="1"/>
  </r>
  <r>
    <x v="8"/>
    <x v="2"/>
    <n v="2490.8139999999999"/>
    <n v="2491.598"/>
    <n v="0.78400000000000003"/>
    <x v="6"/>
    <x v="1"/>
  </r>
  <r>
    <x v="8"/>
    <x v="2"/>
    <n v="2700.9850000000001"/>
    <n v="2701.9929999999999"/>
    <n v="1.008"/>
    <x v="6"/>
    <x v="1"/>
  </r>
  <r>
    <x v="8"/>
    <x v="2"/>
    <n v="2715.2890000000002"/>
    <n v="2716.6489999999999"/>
    <n v="1.36"/>
    <x v="6"/>
    <x v="1"/>
  </r>
  <r>
    <x v="8"/>
    <x v="2"/>
    <n v="2717.46"/>
    <n v="2719.1120000000001"/>
    <n v="1.6519999999999999"/>
    <x v="6"/>
    <x v="1"/>
  </r>
  <r>
    <x v="8"/>
    <x v="2"/>
    <n v="2720.5720000000001"/>
    <n v="2720.7669999999998"/>
    <n v="0.19500000000000001"/>
    <x v="6"/>
    <x v="1"/>
  </r>
  <r>
    <x v="8"/>
    <x v="2"/>
    <n v="2722.06"/>
    <n v="2722.605"/>
    <n v="0.54500000000000004"/>
    <x v="6"/>
    <x v="1"/>
  </r>
  <r>
    <x v="8"/>
    <x v="2"/>
    <n v="2723.4549999999999"/>
    <n v="2723.9769999999999"/>
    <n v="0.52200000000000002"/>
    <x v="6"/>
    <x v="1"/>
  </r>
  <r>
    <x v="8"/>
    <x v="2"/>
    <n v="2725.4360000000001"/>
    <n v="2726.136"/>
    <n v="0.7"/>
    <x v="6"/>
    <x v="1"/>
  </r>
  <r>
    <x v="8"/>
    <x v="2"/>
    <n v="2746.4160000000002"/>
    <n v="2747.623"/>
    <n v="1.2070000000000001"/>
    <x v="6"/>
    <x v="1"/>
  </r>
  <r>
    <x v="8"/>
    <x v="2"/>
    <n v="2748.652"/>
    <n v="2749.4969999999998"/>
    <n v="0.84499999999999997"/>
    <x v="6"/>
    <x v="1"/>
  </r>
  <r>
    <x v="8"/>
    <x v="2"/>
    <n v="2750.7930000000001"/>
    <n v="2751.5720000000001"/>
    <n v="0.77900000000000003"/>
    <x v="6"/>
    <x v="1"/>
  </r>
  <r>
    <x v="8"/>
    <x v="2"/>
    <n v="2752.5529999999999"/>
    <n v="2753.799"/>
    <n v="1.246"/>
    <x v="6"/>
    <x v="1"/>
  </r>
  <r>
    <x v="8"/>
    <x v="2"/>
    <n v="2754.7710000000002"/>
    <n v="2755.89"/>
    <n v="1.119"/>
    <x v="6"/>
    <x v="1"/>
  </r>
  <r>
    <x v="8"/>
    <x v="2"/>
    <n v="2757.1559999999999"/>
    <n v="2757.7890000000002"/>
    <n v="0.63300000000000001"/>
    <x v="6"/>
    <x v="1"/>
  </r>
  <r>
    <x v="8"/>
    <x v="2"/>
    <n v="11519.965"/>
    <n v="11521.78"/>
    <n v="1.8149999999999999"/>
    <x v="6"/>
    <x v="1"/>
  </r>
  <r>
    <x v="8"/>
    <x v="2"/>
    <n v="11523.797"/>
    <n v="11525.994000000001"/>
    <n v="2.1970000000000001"/>
    <x v="6"/>
    <x v="1"/>
  </r>
  <r>
    <x v="8"/>
    <x v="2"/>
    <n v="11529.262000000001"/>
    <n v="11529.737999999999"/>
    <n v="0.47599999999999998"/>
    <x v="6"/>
    <x v="1"/>
  </r>
  <r>
    <x v="8"/>
    <x v="2"/>
    <n v="11530.454"/>
    <n v="11532.957"/>
    <n v="2.5030000000000001"/>
    <x v="6"/>
    <x v="1"/>
  </r>
  <r>
    <x v="8"/>
    <x v="2"/>
    <n v="11533.421"/>
    <n v="11534.268"/>
    <n v="0.84699999999999998"/>
    <x v="6"/>
    <x v="1"/>
  </r>
  <r>
    <x v="8"/>
    <x v="2"/>
    <n v="11537.06"/>
    <n v="11538.421"/>
    <n v="1.361"/>
    <x v="6"/>
    <x v="1"/>
  </r>
  <r>
    <x v="8"/>
    <x v="2"/>
    <n v="11541.17"/>
    <n v="11542.415000000001"/>
    <n v="1.2450000000000001"/>
    <x v="6"/>
    <x v="1"/>
  </r>
  <r>
    <x v="8"/>
    <x v="2"/>
    <n v="11544.182000000001"/>
    <n v="11544.99"/>
    <n v="0.80800000000000005"/>
    <x v="6"/>
    <x v="1"/>
  </r>
  <r>
    <x v="8"/>
    <x v="2"/>
    <n v="11545.378000000001"/>
    <n v="11546.606"/>
    <n v="1.228"/>
    <x v="6"/>
    <x v="1"/>
  </r>
  <r>
    <x v="8"/>
    <x v="2"/>
    <n v="11547.355"/>
    <n v="11548.203"/>
    <n v="0.84799999999999998"/>
    <x v="6"/>
    <x v="1"/>
  </r>
  <r>
    <x v="8"/>
    <x v="2"/>
    <n v="11551.504000000001"/>
    <n v="11552.214"/>
    <n v="0.71"/>
    <x v="6"/>
    <x v="1"/>
  </r>
  <r>
    <x v="8"/>
    <x v="2"/>
    <n v="11552.722"/>
    <n v="11553.16"/>
    <n v="0.438"/>
    <x v="6"/>
    <x v="1"/>
  </r>
  <r>
    <x v="8"/>
    <x v="2"/>
    <n v="11559.934999999999"/>
    <n v="11561.050999999999"/>
    <n v="1.1160000000000001"/>
    <x v="6"/>
    <x v="1"/>
  </r>
  <r>
    <x v="8"/>
    <x v="2"/>
    <n v="11570.35"/>
    <n v="11574.332"/>
    <n v="3.9820000000000002"/>
    <x v="7"/>
    <x v="1"/>
  </r>
  <r>
    <x v="8"/>
    <x v="2"/>
    <n v="11576.361000000001"/>
    <n v="11577.22"/>
    <n v="0.85899999999999999"/>
    <x v="6"/>
    <x v="1"/>
  </r>
  <r>
    <x v="8"/>
    <x v="2"/>
    <n v="12240.843000000001"/>
    <n v="12245.155000000001"/>
    <n v="4.3120000000000003"/>
    <x v="6"/>
    <x v="1"/>
  </r>
  <r>
    <x v="8"/>
    <x v="2"/>
    <n v="12248.964"/>
    <n v="12250.169"/>
    <n v="1.2050000000000001"/>
    <x v="6"/>
    <x v="1"/>
  </r>
  <r>
    <x v="8"/>
    <x v="2"/>
    <n v="12254.699000000001"/>
    <n v="12255.642"/>
    <n v="0.94299999999999995"/>
    <x v="6"/>
    <x v="1"/>
  </r>
  <r>
    <x v="8"/>
    <x v="2"/>
    <n v="12267.557000000001"/>
    <n v="12269.054"/>
    <n v="1.4970000000000001"/>
    <x v="6"/>
    <x v="1"/>
  </r>
  <r>
    <x v="8"/>
    <x v="2"/>
    <n v="12274.299000000001"/>
    <n v="12275.572"/>
    <n v="1.2729999999999999"/>
    <x v="6"/>
    <x v="1"/>
  </r>
  <r>
    <x v="8"/>
    <x v="2"/>
    <n v="12285.739"/>
    <n v="12293.771000000001"/>
    <n v="8.032"/>
    <x v="6"/>
    <x v="1"/>
  </r>
  <r>
    <x v="8"/>
    <x v="2"/>
    <n v="12294.596"/>
    <n v="12299.68"/>
    <n v="5.0839999999999996"/>
    <x v="6"/>
    <x v="1"/>
  </r>
  <r>
    <x v="8"/>
    <x v="2"/>
    <n v="13801.630999999999"/>
    <n v="13802.459000000001"/>
    <n v="0.82799999999999996"/>
    <x v="6"/>
    <x v="1"/>
  </r>
  <r>
    <x v="8"/>
    <x v="2"/>
    <n v="13820.726000000001"/>
    <n v="13821.396000000001"/>
    <n v="0.67"/>
    <x v="7"/>
    <x v="1"/>
  </r>
  <r>
    <x v="8"/>
    <x v="2"/>
    <n v="13827.718999999999"/>
    <n v="13829.057000000001"/>
    <n v="1.3380000000000001"/>
    <x v="6"/>
    <x v="1"/>
  </r>
  <r>
    <x v="8"/>
    <x v="2"/>
    <n v="15028.62"/>
    <n v="15031.547"/>
    <n v="2.927"/>
    <x v="6"/>
    <x v="1"/>
  </r>
  <r>
    <x v="8"/>
    <x v="2"/>
    <n v="15032.254000000001"/>
    <n v="15034.061"/>
    <n v="1.8069999999999999"/>
    <x v="7"/>
    <x v="1"/>
  </r>
  <r>
    <x v="8"/>
    <x v="2"/>
    <n v="15037.929"/>
    <n v="15038.397000000001"/>
    <n v="0.46800000000000003"/>
    <x v="6"/>
    <x v="1"/>
  </r>
  <r>
    <x v="8"/>
    <x v="2"/>
    <n v="15039.769"/>
    <n v="15040.102000000001"/>
    <n v="0.33300000000000002"/>
    <x v="6"/>
    <x v="1"/>
  </r>
  <r>
    <x v="8"/>
    <x v="2"/>
    <n v="15041.344999999999"/>
    <n v="15043.370999999999"/>
    <n v="2.0259999999999998"/>
    <x v="6"/>
    <x v="1"/>
  </r>
  <r>
    <x v="8"/>
    <x v="2"/>
    <n v="15043.553"/>
    <n v="15044.511"/>
    <n v="0.95799999999999996"/>
    <x v="6"/>
    <x v="1"/>
  </r>
  <r>
    <x v="8"/>
    <x v="2"/>
    <n v="15045.092000000001"/>
    <n v="15046.773999999999"/>
    <n v="1.6819999999999999"/>
    <x v="6"/>
    <x v="1"/>
  </r>
  <r>
    <x v="8"/>
    <x v="2"/>
    <n v="15047.084000000001"/>
    <n v="15050.69"/>
    <n v="3.6059999999999999"/>
    <x v="7"/>
    <x v="1"/>
  </r>
  <r>
    <x v="8"/>
    <x v="2"/>
    <n v="15050.953"/>
    <n v="15054.111999999999"/>
    <n v="3.1589999999999998"/>
    <x v="7"/>
    <x v="1"/>
  </r>
  <r>
    <x v="8"/>
    <x v="2"/>
    <n v="15054.913"/>
    <n v="15056.424999999999"/>
    <n v="1.512"/>
    <x v="7"/>
    <x v="1"/>
  </r>
  <r>
    <x v="8"/>
    <x v="2"/>
    <n v="15056.85"/>
    <n v="15057.692999999999"/>
    <n v="0.84299999999999997"/>
    <x v="7"/>
    <x v="1"/>
  </r>
  <r>
    <x v="8"/>
    <x v="2"/>
    <n v="15058.133"/>
    <n v="15059.569"/>
    <n v="1.4359999999999999"/>
    <x v="6"/>
    <x v="1"/>
  </r>
  <r>
    <x v="8"/>
    <x v="2"/>
    <n v="23640.663"/>
    <n v="23641.167000000001"/>
    <n v="0.504"/>
    <x v="6"/>
    <x v="1"/>
  </r>
  <r>
    <x v="8"/>
    <x v="2"/>
    <n v="23642.194"/>
    <n v="23642.828000000001"/>
    <n v="0.63400000000000001"/>
    <x v="6"/>
    <x v="1"/>
  </r>
  <r>
    <x v="8"/>
    <x v="2"/>
    <n v="23666.111000000001"/>
    <n v="23666.471000000001"/>
    <n v="0.36"/>
    <x v="6"/>
    <x v="1"/>
  </r>
  <r>
    <x v="8"/>
    <x v="2"/>
    <n v="23677.077000000001"/>
    <n v="23677.498"/>
    <n v="0.42099999999999999"/>
    <x v="6"/>
    <x v="1"/>
  </r>
  <r>
    <x v="8"/>
    <x v="2"/>
    <n v="23688.761999999999"/>
    <n v="23689.038"/>
    <n v="0.27600000000000002"/>
    <x v="6"/>
    <x v="1"/>
  </r>
  <r>
    <x v="9"/>
    <x v="3"/>
    <n v="2460.1060000000002"/>
    <n v="2463.0500000000002"/>
    <n v="2.944"/>
    <x v="156"/>
    <x v="1"/>
  </r>
  <r>
    <x v="9"/>
    <x v="3"/>
    <n v="2466.3449999999998"/>
    <n v="2471.2820000000002"/>
    <n v="4.9370000000000003"/>
    <x v="137"/>
    <x v="1"/>
  </r>
  <r>
    <x v="9"/>
    <x v="3"/>
    <n v="2472.384"/>
    <n v="2475.5430000000001"/>
    <n v="3.1589999999999998"/>
    <x v="137"/>
    <x v="1"/>
  </r>
  <r>
    <x v="9"/>
    <x v="3"/>
    <n v="2475.9250000000002"/>
    <n v="2477.9"/>
    <n v="1.9750000000000001"/>
    <x v="137"/>
    <x v="1"/>
  </r>
  <r>
    <x v="9"/>
    <x v="3"/>
    <n v="2479.2600000000002"/>
    <n v="2481.5079999999998"/>
    <n v="2.2480000000000002"/>
    <x v="137"/>
    <x v="1"/>
  </r>
  <r>
    <x v="9"/>
    <x v="3"/>
    <n v="2483.3789999999999"/>
    <n v="2484.2979999999998"/>
    <n v="0.91900000000000004"/>
    <x v="137"/>
    <x v="1"/>
  </r>
  <r>
    <x v="9"/>
    <x v="3"/>
    <n v="2490.2429999999999"/>
    <n v="2491.5970000000002"/>
    <n v="1.3540000000000001"/>
    <x v="137"/>
    <x v="1"/>
  </r>
  <r>
    <x v="9"/>
    <x v="3"/>
    <n v="2493.5230000000001"/>
    <n v="2495.12"/>
    <n v="1.597"/>
    <x v="137"/>
    <x v="1"/>
  </r>
  <r>
    <x v="9"/>
    <x v="3"/>
    <n v="2496.913"/>
    <n v="2498.5259999999998"/>
    <n v="1.613"/>
    <x v="157"/>
    <x v="1"/>
  </r>
  <r>
    <x v="9"/>
    <x v="3"/>
    <n v="2499.9639999999999"/>
    <n v="2500.6550000000002"/>
    <n v="0.69099999999999995"/>
    <x v="158"/>
    <x v="1"/>
  </r>
  <r>
    <x v="9"/>
    <x v="3"/>
    <n v="2503.2449999999999"/>
    <n v="2503.8409999999999"/>
    <n v="0.59599999999999997"/>
    <x v="159"/>
    <x v="1"/>
  </r>
  <r>
    <x v="9"/>
    <x v="3"/>
    <n v="2506.6759999999999"/>
    <n v="2506.9630000000002"/>
    <n v="0.28699999999999998"/>
    <x v="160"/>
    <x v="1"/>
  </r>
  <r>
    <x v="9"/>
    <x v="3"/>
    <n v="2507.4490000000001"/>
    <n v="2508.7979999999998"/>
    <n v="1.349"/>
    <x v="161"/>
    <x v="1"/>
  </r>
  <r>
    <x v="9"/>
    <x v="3"/>
    <n v="2509.3029999999999"/>
    <n v="2509.634"/>
    <n v="0.33100000000000002"/>
    <x v="162"/>
    <x v="1"/>
  </r>
  <r>
    <x v="9"/>
    <x v="3"/>
    <n v="2514.0500000000002"/>
    <n v="2514.5520000000001"/>
    <n v="0.502"/>
    <x v="163"/>
    <x v="1"/>
  </r>
  <r>
    <x v="9"/>
    <x v="3"/>
    <n v="2517.4299999999998"/>
    <n v="2519.2049999999999"/>
    <n v="1.7749999999999999"/>
    <x v="164"/>
    <x v="1"/>
  </r>
  <r>
    <x v="9"/>
    <x v="3"/>
    <n v="2519.8090000000002"/>
    <n v="2521.1489999999999"/>
    <n v="1.34"/>
    <x v="165"/>
    <x v="1"/>
  </r>
  <r>
    <x v="9"/>
    <x v="3"/>
    <n v="2702.49"/>
    <n v="2702.9319999999998"/>
    <n v="0.442"/>
    <x v="166"/>
    <x v="1"/>
  </r>
  <r>
    <x v="9"/>
    <x v="3"/>
    <n v="2703.4569999999999"/>
    <n v="2705.14"/>
    <n v="1.6830000000000001"/>
    <x v="167"/>
    <x v="1"/>
  </r>
  <r>
    <x v="9"/>
    <x v="3"/>
    <n v="2705.5810000000001"/>
    <n v="2706.3969999999999"/>
    <n v="0.81599999999999995"/>
    <x v="168"/>
    <x v="1"/>
  </r>
  <r>
    <x v="9"/>
    <x v="3"/>
    <n v="2706.625"/>
    <n v="2707.2460000000001"/>
    <n v="0.621"/>
    <x v="130"/>
    <x v="1"/>
  </r>
  <r>
    <x v="9"/>
    <x v="3"/>
    <n v="2707.721"/>
    <n v="2710.2440000000001"/>
    <n v="2.5230000000000001"/>
    <x v="169"/>
    <x v="1"/>
  </r>
  <r>
    <x v="9"/>
    <x v="3"/>
    <n v="2710.779"/>
    <n v="2713.076"/>
    <n v="2.2970000000000002"/>
    <x v="170"/>
    <x v="1"/>
  </r>
  <r>
    <x v="9"/>
    <x v="3"/>
    <n v="2716.8789999999999"/>
    <n v="2717.4070000000002"/>
    <n v="0.52800000000000002"/>
    <x v="171"/>
    <x v="1"/>
  </r>
  <r>
    <x v="9"/>
    <x v="3"/>
    <n v="2719.2750000000001"/>
    <n v="2719.9720000000002"/>
    <n v="0.69699999999999995"/>
    <x v="34"/>
    <x v="1"/>
  </r>
  <r>
    <x v="9"/>
    <x v="3"/>
    <n v="2725.248"/>
    <n v="2726.3270000000002"/>
    <n v="1.079"/>
    <x v="172"/>
    <x v="1"/>
  </r>
  <r>
    <x v="9"/>
    <x v="3"/>
    <n v="2730.627"/>
    <n v="2731.125"/>
    <n v="0.498"/>
    <x v="173"/>
    <x v="1"/>
  </r>
  <r>
    <x v="9"/>
    <x v="3"/>
    <n v="2731.9830000000002"/>
    <n v="2734.22"/>
    <n v="2.2370000000000001"/>
    <x v="174"/>
    <x v="1"/>
  </r>
  <r>
    <x v="9"/>
    <x v="3"/>
    <n v="2737.9650000000001"/>
    <n v="2739.1709999999998"/>
    <n v="1.206"/>
    <x v="175"/>
    <x v="1"/>
  </r>
  <r>
    <x v="9"/>
    <x v="3"/>
    <n v="2746.8009999999999"/>
    <n v="2748.65"/>
    <n v="1.849"/>
    <x v="176"/>
    <x v="1"/>
  </r>
  <r>
    <x v="9"/>
    <x v="3"/>
    <n v="2749.5320000000002"/>
    <n v="2750.8820000000001"/>
    <n v="1.35"/>
    <x v="177"/>
    <x v="1"/>
  </r>
  <r>
    <x v="9"/>
    <x v="3"/>
    <n v="2751.7260000000001"/>
    <n v="2752.7849999999999"/>
    <n v="1.0589999999999999"/>
    <x v="34"/>
    <x v="1"/>
  </r>
  <r>
    <x v="9"/>
    <x v="3"/>
    <n v="2753.857"/>
    <n v="2754.8180000000002"/>
    <n v="0.96099999999999997"/>
    <x v="178"/>
    <x v="1"/>
  </r>
  <r>
    <x v="9"/>
    <x v="3"/>
    <n v="2758.3490000000002"/>
    <n v="2759.6840000000002"/>
    <n v="1.335"/>
    <x v="179"/>
    <x v="1"/>
  </r>
  <r>
    <x v="9"/>
    <x v="3"/>
    <n v="11527.993"/>
    <n v="11528.61"/>
    <n v="0.61699999999999999"/>
    <x v="180"/>
    <x v="1"/>
  </r>
  <r>
    <x v="9"/>
    <x v="3"/>
    <n v="11529.993"/>
    <n v="11530.715"/>
    <n v="0.72199999999999998"/>
    <x v="181"/>
    <x v="1"/>
  </r>
  <r>
    <x v="9"/>
    <x v="3"/>
    <n v="11532.195"/>
    <n v="11533.325999999999"/>
    <n v="1.131"/>
    <x v="182"/>
    <x v="1"/>
  </r>
  <r>
    <x v="9"/>
    <x v="3"/>
    <n v="11543.126"/>
    <n v="11544.035"/>
    <n v="0.90900000000000003"/>
    <x v="183"/>
    <x v="1"/>
  </r>
  <r>
    <x v="9"/>
    <x v="3"/>
    <n v="11548.109"/>
    <n v="11550.137000000001"/>
    <n v="2.028"/>
    <x v="184"/>
    <x v="1"/>
  </r>
  <r>
    <x v="9"/>
    <x v="3"/>
    <n v="11553.487999999999"/>
    <n v="11554.584999999999"/>
    <n v="1.097"/>
    <x v="185"/>
    <x v="1"/>
  </r>
  <r>
    <x v="9"/>
    <x v="3"/>
    <n v="11555.592000000001"/>
    <n v="11556.816000000001"/>
    <n v="1.224"/>
    <x v="186"/>
    <x v="1"/>
  </r>
  <r>
    <x v="9"/>
    <x v="3"/>
    <n v="11557.726000000001"/>
    <n v="11559.423000000001"/>
    <n v="1.6970000000000001"/>
    <x v="187"/>
    <x v="1"/>
  </r>
  <r>
    <x v="9"/>
    <x v="3"/>
    <n v="11560.105"/>
    <n v="11560.518"/>
    <n v="0.41299999999999998"/>
    <x v="118"/>
    <x v="1"/>
  </r>
  <r>
    <x v="9"/>
    <x v="3"/>
    <n v="11561.021000000001"/>
    <n v="11562.387000000001"/>
    <n v="1.3660000000000001"/>
    <x v="188"/>
    <x v="1"/>
  </r>
  <r>
    <x v="9"/>
    <x v="3"/>
    <n v="11563.939"/>
    <n v="11565.906000000001"/>
    <n v="1.9670000000000001"/>
    <x v="189"/>
    <x v="1"/>
  </r>
  <r>
    <x v="9"/>
    <x v="3"/>
    <n v="11569.933999999999"/>
    <n v="11570.575999999999"/>
    <n v="0.64200000000000002"/>
    <x v="190"/>
    <x v="1"/>
  </r>
  <r>
    <x v="9"/>
    <x v="3"/>
    <n v="12252.263000000001"/>
    <n v="12253.601000000001"/>
    <n v="1.3380000000000001"/>
    <x v="191"/>
    <x v="1"/>
  </r>
  <r>
    <x v="9"/>
    <x v="3"/>
    <n v="12262.601000000001"/>
    <n v="12263.200999999999"/>
    <n v="0.6"/>
    <x v="192"/>
    <x v="1"/>
  </r>
  <r>
    <x v="9"/>
    <x v="3"/>
    <n v="12264.958000000001"/>
    <n v="12265.571"/>
    <n v="0.61299999999999999"/>
    <x v="193"/>
    <x v="1"/>
  </r>
  <r>
    <x v="9"/>
    <x v="3"/>
    <n v="12266.699000000001"/>
    <n v="12267.245000000001"/>
    <n v="0.54600000000000004"/>
    <x v="193"/>
    <x v="1"/>
  </r>
  <r>
    <x v="9"/>
    <x v="3"/>
    <n v="12268.735000000001"/>
    <n v="12269.281999999999"/>
    <n v="0.54700000000000004"/>
    <x v="193"/>
    <x v="1"/>
  </r>
  <r>
    <x v="9"/>
    <x v="3"/>
    <n v="12269.915999999999"/>
    <n v="12271.132"/>
    <n v="1.216"/>
    <x v="166"/>
    <x v="1"/>
  </r>
  <r>
    <x v="9"/>
    <x v="3"/>
    <n v="12272.061"/>
    <n v="12273.203"/>
    <n v="1.1419999999999999"/>
    <x v="194"/>
    <x v="1"/>
  </r>
  <r>
    <x v="9"/>
    <x v="3"/>
    <n v="12275.686"/>
    <n v="12276.251"/>
    <n v="0.56499999999999995"/>
    <x v="195"/>
    <x v="1"/>
  </r>
  <r>
    <x v="9"/>
    <x v="3"/>
    <n v="13808.475"/>
    <n v="13810.739"/>
    <n v="2.2639999999999998"/>
    <x v="196"/>
    <x v="1"/>
  </r>
  <r>
    <x v="9"/>
    <x v="3"/>
    <n v="13813.29"/>
    <n v="13814.08"/>
    <n v="0.79"/>
    <x v="197"/>
    <x v="1"/>
  </r>
  <r>
    <x v="9"/>
    <x v="3"/>
    <n v="13815.449000000001"/>
    <n v="13815.934999999999"/>
    <n v="0.48599999999999999"/>
    <x v="198"/>
    <x v="1"/>
  </r>
  <r>
    <x v="9"/>
    <x v="3"/>
    <n v="13817.161"/>
    <n v="13817.781000000001"/>
    <n v="0.62"/>
    <x v="199"/>
    <x v="1"/>
  </r>
  <r>
    <x v="9"/>
    <x v="3"/>
    <n v="13820.377"/>
    <n v="13820.915999999999"/>
    <n v="0.53900000000000003"/>
    <x v="200"/>
    <x v="1"/>
  </r>
  <r>
    <x v="9"/>
    <x v="3"/>
    <n v="13826.300999999999"/>
    <n v="13827.06"/>
    <n v="0.75900000000000001"/>
    <x v="201"/>
    <x v="1"/>
  </r>
  <r>
    <x v="9"/>
    <x v="3"/>
    <n v="13829.227999999999"/>
    <n v="13829.976000000001"/>
    <n v="0.748"/>
    <x v="202"/>
    <x v="1"/>
  </r>
  <r>
    <x v="9"/>
    <x v="3"/>
    <n v="13830.557000000001"/>
    <n v="13831.3"/>
    <n v="0.74299999999999999"/>
    <x v="203"/>
    <x v="1"/>
  </r>
  <r>
    <x v="9"/>
    <x v="3"/>
    <n v="13831.772000000001"/>
    <n v="13832.63"/>
    <n v="0.85799999999999998"/>
    <x v="204"/>
    <x v="1"/>
  </r>
  <r>
    <x v="9"/>
    <x v="3"/>
    <n v="13833.096"/>
    <n v="13833.65"/>
    <n v="0.55400000000000005"/>
    <x v="205"/>
    <x v="1"/>
  </r>
  <r>
    <x v="9"/>
    <x v="3"/>
    <n v="13836.843999999999"/>
    <n v="13837.379000000001"/>
    <n v="0.53500000000000003"/>
    <x v="206"/>
    <x v="1"/>
  </r>
  <r>
    <x v="9"/>
    <x v="3"/>
    <n v="13837.630999999999"/>
    <n v="13838.674000000001"/>
    <n v="1.0429999999999999"/>
    <x v="207"/>
    <x v="1"/>
  </r>
  <r>
    <x v="9"/>
    <x v="3"/>
    <n v="13839.005999999999"/>
    <n v="13839.477000000001"/>
    <n v="0.47099999999999997"/>
    <x v="208"/>
    <x v="1"/>
  </r>
  <r>
    <x v="9"/>
    <x v="3"/>
    <n v="13840.739"/>
    <n v="13841.419"/>
    <n v="0.68"/>
    <x v="208"/>
    <x v="1"/>
  </r>
  <r>
    <x v="9"/>
    <x v="3"/>
    <n v="13842.828"/>
    <n v="13844.094999999999"/>
    <n v="1.2669999999999999"/>
    <x v="209"/>
    <x v="1"/>
  </r>
  <r>
    <x v="9"/>
    <x v="3"/>
    <n v="13845.040999999999"/>
    <n v="13845.493"/>
    <n v="0.45200000000000001"/>
    <x v="210"/>
    <x v="1"/>
  </r>
  <r>
    <x v="9"/>
    <x v="3"/>
    <n v="13845.966"/>
    <n v="13846.798000000001"/>
    <n v="0.83199999999999996"/>
    <x v="34"/>
    <x v="1"/>
  </r>
  <r>
    <x v="9"/>
    <x v="3"/>
    <n v="13847.102000000001"/>
    <n v="13847.531999999999"/>
    <n v="0.43"/>
    <x v="211"/>
    <x v="1"/>
  </r>
  <r>
    <x v="9"/>
    <x v="3"/>
    <n v="13848.11"/>
    <n v="13848.837"/>
    <n v="0.72699999999999998"/>
    <x v="212"/>
    <x v="1"/>
  </r>
  <r>
    <x v="9"/>
    <x v="3"/>
    <n v="13849.763999999999"/>
    <n v="13850.763000000001"/>
    <n v="0.999"/>
    <x v="213"/>
    <x v="1"/>
  </r>
  <r>
    <x v="9"/>
    <x v="3"/>
    <n v="13851.550999999999"/>
    <n v="13853.447"/>
    <n v="1.8959999999999999"/>
    <x v="214"/>
    <x v="1"/>
  </r>
  <r>
    <x v="9"/>
    <x v="3"/>
    <n v="13853.987999999999"/>
    <n v="13856.022999999999"/>
    <n v="2.0350000000000001"/>
    <x v="215"/>
    <x v="1"/>
  </r>
  <r>
    <x v="9"/>
    <x v="3"/>
    <n v="13857.627"/>
    <n v="13859.09"/>
    <n v="1.4630000000000001"/>
    <x v="216"/>
    <x v="1"/>
  </r>
  <r>
    <x v="9"/>
    <x v="3"/>
    <n v="15007.61"/>
    <n v="15008.148999999999"/>
    <n v="0.53900000000000003"/>
    <x v="217"/>
    <x v="1"/>
  </r>
  <r>
    <x v="9"/>
    <x v="3"/>
    <n v="15009.743"/>
    <n v="15010.509"/>
    <n v="0.76600000000000001"/>
    <x v="218"/>
    <x v="1"/>
  </r>
  <r>
    <x v="9"/>
    <x v="3"/>
    <n v="15010.742"/>
    <n v="15011.513000000001"/>
    <n v="0.77100000000000002"/>
    <x v="219"/>
    <x v="1"/>
  </r>
  <r>
    <x v="9"/>
    <x v="3"/>
    <n v="15012.048000000001"/>
    <n v="15012.903"/>
    <n v="0.85499999999999998"/>
    <x v="2"/>
    <x v="1"/>
  </r>
  <r>
    <x v="9"/>
    <x v="3"/>
    <n v="15013.183999999999"/>
    <n v="15014.236000000001"/>
    <n v="1.052"/>
    <x v="220"/>
    <x v="1"/>
  </r>
  <r>
    <x v="9"/>
    <x v="3"/>
    <n v="15014.772000000001"/>
    <n v="15015.455"/>
    <n v="0.68300000000000005"/>
    <x v="221"/>
    <x v="1"/>
  </r>
  <r>
    <x v="9"/>
    <x v="3"/>
    <n v="15018.581"/>
    <n v="15019.516"/>
    <n v="0.93500000000000005"/>
    <x v="222"/>
    <x v="1"/>
  </r>
  <r>
    <x v="9"/>
    <x v="3"/>
    <n v="15019.777"/>
    <n v="15020.697"/>
    <n v="0.92"/>
    <x v="223"/>
    <x v="1"/>
  </r>
  <r>
    <x v="9"/>
    <x v="3"/>
    <n v="15020.919"/>
    <n v="15022.547"/>
    <n v="1.6279999999999999"/>
    <x v="224"/>
    <x v="1"/>
  </r>
  <r>
    <x v="9"/>
    <x v="3"/>
    <n v="15022.986999999999"/>
    <n v="15023.74"/>
    <n v="0.753"/>
    <x v="225"/>
    <x v="1"/>
  </r>
  <r>
    <x v="9"/>
    <x v="3"/>
    <n v="15024.109"/>
    <n v="15024.884"/>
    <n v="0.77500000000000002"/>
    <x v="226"/>
    <x v="1"/>
  </r>
  <r>
    <x v="9"/>
    <x v="3"/>
    <n v="15027.553"/>
    <n v="15028.24"/>
    <n v="0.68700000000000006"/>
    <x v="227"/>
    <x v="1"/>
  </r>
  <r>
    <x v="9"/>
    <x v="3"/>
    <n v="15031.956"/>
    <n v="15032.499"/>
    <n v="0.54300000000000004"/>
    <x v="228"/>
    <x v="1"/>
  </r>
  <r>
    <x v="9"/>
    <x v="3"/>
    <n v="15034.115"/>
    <n v="15035.268"/>
    <n v="1.153"/>
    <x v="229"/>
    <x v="1"/>
  </r>
  <r>
    <x v="9"/>
    <x v="3"/>
    <n v="15036.28"/>
    <n v="15037.976000000001"/>
    <n v="1.696"/>
    <x v="230"/>
    <x v="1"/>
  </r>
  <r>
    <x v="9"/>
    <x v="3"/>
    <n v="15038.638999999999"/>
    <n v="15039.21"/>
    <n v="0.57099999999999995"/>
    <x v="166"/>
    <x v="1"/>
  </r>
  <r>
    <x v="9"/>
    <x v="3"/>
    <n v="23643.039000000001"/>
    <n v="23643.522000000001"/>
    <n v="0.48299999999999998"/>
    <x v="231"/>
    <x v="1"/>
  </r>
  <r>
    <x v="9"/>
    <x v="3"/>
    <n v="23643.722000000002"/>
    <n v="23644.807000000001"/>
    <n v="1.085"/>
    <x v="232"/>
    <x v="1"/>
  </r>
  <r>
    <x v="9"/>
    <x v="3"/>
    <n v="23646.673999999999"/>
    <n v="23647.359"/>
    <n v="0.68500000000000005"/>
    <x v="233"/>
    <x v="1"/>
  </r>
  <r>
    <x v="9"/>
    <x v="3"/>
    <n v="23652.034"/>
    <n v="23652.805"/>
    <n v="0.77100000000000002"/>
    <x v="234"/>
    <x v="1"/>
  </r>
  <r>
    <x v="9"/>
    <x v="3"/>
    <n v="23653.274000000001"/>
    <n v="23654.481"/>
    <n v="1.2070000000000001"/>
    <x v="235"/>
    <x v="1"/>
  </r>
  <r>
    <x v="9"/>
    <x v="3"/>
    <n v="23655.9"/>
    <n v="23656.646000000001"/>
    <n v="0.746"/>
    <x v="236"/>
    <x v="1"/>
  </r>
  <r>
    <x v="9"/>
    <x v="3"/>
    <n v="23658.398000000001"/>
    <n v="23659.161"/>
    <n v="0.76300000000000001"/>
    <x v="236"/>
    <x v="1"/>
  </r>
  <r>
    <x v="9"/>
    <x v="3"/>
    <n v="23662.516"/>
    <n v="23663.414000000001"/>
    <n v="0.89800000000000002"/>
    <x v="237"/>
    <x v="1"/>
  </r>
  <r>
    <x v="9"/>
    <x v="3"/>
    <n v="23667.691999999999"/>
    <n v="23668.292000000001"/>
    <n v="0.6"/>
    <x v="118"/>
    <x v="1"/>
  </r>
  <r>
    <x v="9"/>
    <x v="3"/>
    <n v="23672.982"/>
    <n v="23675.102999999999"/>
    <n v="2.121"/>
    <x v="238"/>
    <x v="1"/>
  </r>
  <r>
    <x v="9"/>
    <x v="3"/>
    <n v="23675.23"/>
    <n v="23677.49"/>
    <n v="2.2599999999999998"/>
    <x v="239"/>
    <x v="1"/>
  </r>
  <r>
    <x v="9"/>
    <x v="3"/>
    <n v="23679.08"/>
    <n v="23679.887999999999"/>
    <n v="0.80800000000000005"/>
    <x v="240"/>
    <x v="1"/>
  </r>
  <r>
    <x v="9"/>
    <x v="3"/>
    <n v="23684.124"/>
    <n v="23685.972000000002"/>
    <n v="1.8480000000000001"/>
    <x v="241"/>
    <x v="1"/>
  </r>
  <r>
    <x v="9"/>
    <x v="3"/>
    <n v="23686.5"/>
    <n v="23686.969000000001"/>
    <n v="0.46899999999999997"/>
    <x v="163"/>
    <x v="1"/>
  </r>
  <r>
    <x v="9"/>
    <x v="3"/>
    <n v="23689.644"/>
    <n v="23690.137999999999"/>
    <n v="0.49399999999999999"/>
    <x v="242"/>
    <x v="1"/>
  </r>
  <r>
    <x v="9"/>
    <x v="3"/>
    <n v="23691.226999999999"/>
    <n v="23693.154999999999"/>
    <n v="1.9279999999999999"/>
    <x v="243"/>
    <x v="1"/>
  </r>
  <r>
    <x v="10"/>
    <x v="0"/>
    <n v="2400"/>
    <n v="2580"/>
    <n v="180"/>
    <x v="0"/>
    <x v="1"/>
  </r>
  <r>
    <x v="10"/>
    <x v="0"/>
    <n v="2640"/>
    <n v="2820"/>
    <n v="180"/>
    <x v="0"/>
    <x v="1"/>
  </r>
  <r>
    <x v="10"/>
    <x v="0"/>
    <n v="11460"/>
    <n v="11640"/>
    <n v="180"/>
    <x v="0"/>
    <x v="1"/>
  </r>
  <r>
    <x v="10"/>
    <x v="0"/>
    <n v="12180"/>
    <n v="12360"/>
    <n v="180"/>
    <x v="0"/>
    <x v="1"/>
  </r>
  <r>
    <x v="10"/>
    <x v="0"/>
    <n v="13740"/>
    <n v="13920"/>
    <n v="180"/>
    <x v="0"/>
    <x v="1"/>
  </r>
  <r>
    <x v="10"/>
    <x v="0"/>
    <n v="14940"/>
    <n v="15120"/>
    <n v="180"/>
    <x v="0"/>
    <x v="1"/>
  </r>
  <r>
    <x v="10"/>
    <x v="0"/>
    <n v="23580"/>
    <n v="23760"/>
    <n v="180"/>
    <x v="0"/>
    <x v="1"/>
  </r>
  <r>
    <x v="10"/>
    <x v="0"/>
    <n v="23940"/>
    <n v="24120"/>
    <n v="180"/>
    <x v="0"/>
    <x v="1"/>
  </r>
  <r>
    <x v="10"/>
    <x v="0"/>
    <n v="25140"/>
    <n v="25320"/>
    <n v="180"/>
    <x v="0"/>
    <x v="1"/>
  </r>
  <r>
    <x v="10"/>
    <x v="0"/>
    <n v="28200"/>
    <n v="28380"/>
    <n v="180"/>
    <x v="0"/>
    <x v="1"/>
  </r>
  <r>
    <x v="11"/>
    <x v="3"/>
    <n v="2460.1060000000002"/>
    <n v="2463.0500000000002"/>
    <n v="2.944"/>
    <x v="6"/>
    <x v="1"/>
  </r>
  <r>
    <x v="11"/>
    <x v="3"/>
    <n v="2466.3449999999998"/>
    <n v="2471.2820000000002"/>
    <n v="4.9370000000000003"/>
    <x v="6"/>
    <x v="1"/>
  </r>
  <r>
    <x v="11"/>
    <x v="3"/>
    <n v="2472.384"/>
    <n v="2475.5430000000001"/>
    <n v="3.1589999999999998"/>
    <x v="6"/>
    <x v="1"/>
  </r>
  <r>
    <x v="11"/>
    <x v="3"/>
    <n v="2475.9250000000002"/>
    <n v="2477.9"/>
    <n v="1.9750000000000001"/>
    <x v="6"/>
    <x v="1"/>
  </r>
  <r>
    <x v="11"/>
    <x v="3"/>
    <n v="2479.2600000000002"/>
    <n v="2481.5079999999998"/>
    <n v="2.2480000000000002"/>
    <x v="6"/>
    <x v="1"/>
  </r>
  <r>
    <x v="11"/>
    <x v="3"/>
    <n v="2483.3789999999999"/>
    <n v="2484.2979999999998"/>
    <n v="0.91900000000000004"/>
    <x v="6"/>
    <x v="1"/>
  </r>
  <r>
    <x v="11"/>
    <x v="3"/>
    <n v="2490.2429999999999"/>
    <n v="2491.5970000000002"/>
    <n v="1.3540000000000001"/>
    <x v="6"/>
    <x v="1"/>
  </r>
  <r>
    <x v="11"/>
    <x v="3"/>
    <n v="2493.5230000000001"/>
    <n v="2495.12"/>
    <n v="1.597"/>
    <x v="6"/>
    <x v="1"/>
  </r>
  <r>
    <x v="11"/>
    <x v="3"/>
    <n v="2496.913"/>
    <n v="2498.5259999999998"/>
    <n v="1.613"/>
    <x v="6"/>
    <x v="1"/>
  </r>
  <r>
    <x v="11"/>
    <x v="3"/>
    <n v="2499.9639999999999"/>
    <n v="2500.6550000000002"/>
    <n v="0.69099999999999995"/>
    <x v="6"/>
    <x v="1"/>
  </r>
  <r>
    <x v="11"/>
    <x v="3"/>
    <n v="2503.2449999999999"/>
    <n v="2503.8409999999999"/>
    <n v="0.59599999999999997"/>
    <x v="6"/>
    <x v="1"/>
  </r>
  <r>
    <x v="11"/>
    <x v="3"/>
    <n v="2506.6759999999999"/>
    <n v="2506.9630000000002"/>
    <n v="0.28699999999999998"/>
    <x v="6"/>
    <x v="1"/>
  </r>
  <r>
    <x v="11"/>
    <x v="3"/>
    <n v="2507.4490000000001"/>
    <n v="2508.7979999999998"/>
    <n v="1.349"/>
    <x v="6"/>
    <x v="1"/>
  </r>
  <r>
    <x v="11"/>
    <x v="3"/>
    <n v="2509.3029999999999"/>
    <n v="2509.634"/>
    <n v="0.33100000000000002"/>
    <x v="6"/>
    <x v="1"/>
  </r>
  <r>
    <x v="11"/>
    <x v="3"/>
    <n v="2514.0500000000002"/>
    <n v="2514.5520000000001"/>
    <n v="0.502"/>
    <x v="6"/>
    <x v="1"/>
  </r>
  <r>
    <x v="11"/>
    <x v="3"/>
    <n v="2517.4299999999998"/>
    <n v="2519.2049999999999"/>
    <n v="1.7749999999999999"/>
    <x v="6"/>
    <x v="1"/>
  </r>
  <r>
    <x v="11"/>
    <x v="3"/>
    <n v="2519.8090000000002"/>
    <n v="2521.1489999999999"/>
    <n v="1.34"/>
    <x v="6"/>
    <x v="1"/>
  </r>
  <r>
    <x v="11"/>
    <x v="3"/>
    <n v="2702.49"/>
    <n v="2702.9319999999998"/>
    <n v="0.442"/>
    <x v="6"/>
    <x v="1"/>
  </r>
  <r>
    <x v="11"/>
    <x v="3"/>
    <n v="2703.4569999999999"/>
    <n v="2705.14"/>
    <n v="1.6830000000000001"/>
    <x v="6"/>
    <x v="1"/>
  </r>
  <r>
    <x v="11"/>
    <x v="3"/>
    <n v="2705.5810000000001"/>
    <n v="2706.3969999999999"/>
    <n v="0.81599999999999995"/>
    <x v="6"/>
    <x v="1"/>
  </r>
  <r>
    <x v="11"/>
    <x v="3"/>
    <n v="2706.625"/>
    <n v="2707.2460000000001"/>
    <n v="0.621"/>
    <x v="6"/>
    <x v="1"/>
  </r>
  <r>
    <x v="11"/>
    <x v="3"/>
    <n v="2707.721"/>
    <n v="2710.2440000000001"/>
    <n v="2.5230000000000001"/>
    <x v="6"/>
    <x v="1"/>
  </r>
  <r>
    <x v="11"/>
    <x v="3"/>
    <n v="2710.779"/>
    <n v="2713.076"/>
    <n v="2.2970000000000002"/>
    <x v="6"/>
    <x v="1"/>
  </r>
  <r>
    <x v="11"/>
    <x v="3"/>
    <n v="2716.8789999999999"/>
    <n v="2717.4070000000002"/>
    <n v="0.52800000000000002"/>
    <x v="6"/>
    <x v="1"/>
  </r>
  <r>
    <x v="11"/>
    <x v="3"/>
    <n v="2719.2750000000001"/>
    <n v="2719.9720000000002"/>
    <n v="0.69699999999999995"/>
    <x v="6"/>
    <x v="1"/>
  </r>
  <r>
    <x v="11"/>
    <x v="3"/>
    <n v="2725.248"/>
    <n v="2726.3270000000002"/>
    <n v="1.079"/>
    <x v="6"/>
    <x v="1"/>
  </r>
  <r>
    <x v="11"/>
    <x v="3"/>
    <n v="2730.627"/>
    <n v="2731.125"/>
    <n v="0.498"/>
    <x v="6"/>
    <x v="1"/>
  </r>
  <r>
    <x v="11"/>
    <x v="3"/>
    <n v="2731.9830000000002"/>
    <n v="2734.22"/>
    <n v="2.2370000000000001"/>
    <x v="6"/>
    <x v="1"/>
  </r>
  <r>
    <x v="11"/>
    <x v="3"/>
    <n v="2737.9650000000001"/>
    <n v="2739.1709999999998"/>
    <n v="1.206"/>
    <x v="6"/>
    <x v="1"/>
  </r>
  <r>
    <x v="11"/>
    <x v="3"/>
    <n v="2746.8009999999999"/>
    <n v="2748.65"/>
    <n v="1.849"/>
    <x v="6"/>
    <x v="1"/>
  </r>
  <r>
    <x v="11"/>
    <x v="3"/>
    <n v="2749.5320000000002"/>
    <n v="2750.8820000000001"/>
    <n v="1.35"/>
    <x v="6"/>
    <x v="1"/>
  </r>
  <r>
    <x v="11"/>
    <x v="3"/>
    <n v="2751.7260000000001"/>
    <n v="2752.7849999999999"/>
    <n v="1.0589999999999999"/>
    <x v="6"/>
    <x v="1"/>
  </r>
  <r>
    <x v="11"/>
    <x v="3"/>
    <n v="2753.857"/>
    <n v="2754.8180000000002"/>
    <n v="0.96099999999999997"/>
    <x v="6"/>
    <x v="1"/>
  </r>
  <r>
    <x v="11"/>
    <x v="3"/>
    <n v="2758.3490000000002"/>
    <n v="2759.6840000000002"/>
    <n v="1.335"/>
    <x v="6"/>
    <x v="1"/>
  </r>
  <r>
    <x v="11"/>
    <x v="3"/>
    <n v="11527.993"/>
    <n v="11528.61"/>
    <n v="0.61699999999999999"/>
    <x v="6"/>
    <x v="1"/>
  </r>
  <r>
    <x v="11"/>
    <x v="3"/>
    <n v="11529.993"/>
    <n v="11530.715"/>
    <n v="0.72199999999999998"/>
    <x v="6"/>
    <x v="1"/>
  </r>
  <r>
    <x v="11"/>
    <x v="3"/>
    <n v="11532.195"/>
    <n v="11533.325999999999"/>
    <n v="1.131"/>
    <x v="9"/>
    <x v="1"/>
  </r>
  <r>
    <x v="11"/>
    <x v="3"/>
    <n v="11543.126"/>
    <n v="11544.035"/>
    <n v="0.90900000000000003"/>
    <x v="6"/>
    <x v="1"/>
  </r>
  <r>
    <x v="11"/>
    <x v="3"/>
    <n v="11548.109"/>
    <n v="11550.137000000001"/>
    <n v="2.028"/>
    <x v="6"/>
    <x v="1"/>
  </r>
  <r>
    <x v="11"/>
    <x v="3"/>
    <n v="11553.487999999999"/>
    <n v="11554.584999999999"/>
    <n v="1.097"/>
    <x v="6"/>
    <x v="1"/>
  </r>
  <r>
    <x v="11"/>
    <x v="3"/>
    <n v="11555.592000000001"/>
    <n v="11556.816000000001"/>
    <n v="1.224"/>
    <x v="6"/>
    <x v="1"/>
  </r>
  <r>
    <x v="11"/>
    <x v="3"/>
    <n v="11557.726000000001"/>
    <n v="11559.423000000001"/>
    <n v="1.6970000000000001"/>
    <x v="6"/>
    <x v="1"/>
  </r>
  <r>
    <x v="11"/>
    <x v="3"/>
    <n v="11560.105"/>
    <n v="11560.518"/>
    <n v="0.41299999999999998"/>
    <x v="7"/>
    <x v="1"/>
  </r>
  <r>
    <x v="11"/>
    <x v="3"/>
    <n v="11561.021000000001"/>
    <n v="11562.387000000001"/>
    <n v="1.3660000000000001"/>
    <x v="6"/>
    <x v="1"/>
  </r>
  <r>
    <x v="11"/>
    <x v="3"/>
    <n v="11563.939"/>
    <n v="11565.906000000001"/>
    <n v="1.9670000000000001"/>
    <x v="6"/>
    <x v="1"/>
  </r>
  <r>
    <x v="11"/>
    <x v="3"/>
    <n v="11569.933999999999"/>
    <n v="11570.575999999999"/>
    <n v="0.64200000000000002"/>
    <x v="6"/>
    <x v="1"/>
  </r>
  <r>
    <x v="11"/>
    <x v="3"/>
    <n v="12252.263000000001"/>
    <n v="12253.601000000001"/>
    <n v="1.3380000000000001"/>
    <x v="6"/>
    <x v="1"/>
  </r>
  <r>
    <x v="11"/>
    <x v="3"/>
    <n v="12262.601000000001"/>
    <n v="12263.200999999999"/>
    <n v="0.6"/>
    <x v="6"/>
    <x v="1"/>
  </r>
  <r>
    <x v="11"/>
    <x v="3"/>
    <n v="12264.958000000001"/>
    <n v="12265.571"/>
    <n v="0.61299999999999999"/>
    <x v="6"/>
    <x v="1"/>
  </r>
  <r>
    <x v="11"/>
    <x v="3"/>
    <n v="12266.699000000001"/>
    <n v="12267.245000000001"/>
    <n v="0.54600000000000004"/>
    <x v="6"/>
    <x v="1"/>
  </r>
  <r>
    <x v="11"/>
    <x v="3"/>
    <n v="12268.735000000001"/>
    <n v="12269.281999999999"/>
    <n v="0.54700000000000004"/>
    <x v="6"/>
    <x v="1"/>
  </r>
  <r>
    <x v="11"/>
    <x v="3"/>
    <n v="12269.915999999999"/>
    <n v="12271.132"/>
    <n v="1.216"/>
    <x v="6"/>
    <x v="1"/>
  </r>
  <r>
    <x v="11"/>
    <x v="3"/>
    <n v="12272.061"/>
    <n v="12273.203"/>
    <n v="1.1419999999999999"/>
    <x v="6"/>
    <x v="1"/>
  </r>
  <r>
    <x v="11"/>
    <x v="3"/>
    <n v="12275.686"/>
    <n v="12276.251"/>
    <n v="0.56499999999999995"/>
    <x v="6"/>
    <x v="1"/>
  </r>
  <r>
    <x v="11"/>
    <x v="3"/>
    <n v="13808.475"/>
    <n v="13810.739"/>
    <n v="2.2639999999999998"/>
    <x v="6"/>
    <x v="1"/>
  </r>
  <r>
    <x v="11"/>
    <x v="3"/>
    <n v="13813.29"/>
    <n v="13814.08"/>
    <n v="0.79"/>
    <x v="6"/>
    <x v="1"/>
  </r>
  <r>
    <x v="11"/>
    <x v="3"/>
    <n v="13815.449000000001"/>
    <n v="13815.934999999999"/>
    <n v="0.48599999999999999"/>
    <x v="6"/>
    <x v="1"/>
  </r>
  <r>
    <x v="11"/>
    <x v="3"/>
    <n v="13817.161"/>
    <n v="13817.781000000001"/>
    <n v="0.62"/>
    <x v="6"/>
    <x v="1"/>
  </r>
  <r>
    <x v="11"/>
    <x v="3"/>
    <n v="13820.377"/>
    <n v="13820.915999999999"/>
    <n v="0.53900000000000003"/>
    <x v="6"/>
    <x v="1"/>
  </r>
  <r>
    <x v="11"/>
    <x v="3"/>
    <n v="13826.300999999999"/>
    <n v="13827.06"/>
    <n v="0.75900000000000001"/>
    <x v="6"/>
    <x v="1"/>
  </r>
  <r>
    <x v="11"/>
    <x v="3"/>
    <n v="13829.227999999999"/>
    <n v="13829.976000000001"/>
    <n v="0.748"/>
    <x v="6"/>
    <x v="1"/>
  </r>
  <r>
    <x v="11"/>
    <x v="3"/>
    <n v="13830.557000000001"/>
    <n v="13831.3"/>
    <n v="0.74299999999999999"/>
    <x v="6"/>
    <x v="1"/>
  </r>
  <r>
    <x v="11"/>
    <x v="3"/>
    <n v="13831.772000000001"/>
    <n v="13832.63"/>
    <n v="0.85799999999999998"/>
    <x v="6"/>
    <x v="1"/>
  </r>
  <r>
    <x v="11"/>
    <x v="3"/>
    <n v="13833.096"/>
    <n v="13833.65"/>
    <n v="0.55400000000000005"/>
    <x v="6"/>
    <x v="1"/>
  </r>
  <r>
    <x v="11"/>
    <x v="3"/>
    <n v="13836.843999999999"/>
    <n v="13837.379000000001"/>
    <n v="0.53500000000000003"/>
    <x v="6"/>
    <x v="1"/>
  </r>
  <r>
    <x v="11"/>
    <x v="3"/>
    <n v="13837.630999999999"/>
    <n v="13838.674000000001"/>
    <n v="1.0429999999999999"/>
    <x v="6"/>
    <x v="1"/>
  </r>
  <r>
    <x v="11"/>
    <x v="3"/>
    <n v="13839.005999999999"/>
    <n v="13839.477000000001"/>
    <n v="0.47099999999999997"/>
    <x v="6"/>
    <x v="1"/>
  </r>
  <r>
    <x v="11"/>
    <x v="3"/>
    <n v="13840.739"/>
    <n v="13841.419"/>
    <n v="0.68"/>
    <x v="6"/>
    <x v="1"/>
  </r>
  <r>
    <x v="11"/>
    <x v="3"/>
    <n v="13842.828"/>
    <n v="13844.094999999999"/>
    <n v="1.2669999999999999"/>
    <x v="6"/>
    <x v="1"/>
  </r>
  <r>
    <x v="11"/>
    <x v="3"/>
    <n v="13845.040999999999"/>
    <n v="13845.493"/>
    <n v="0.45200000000000001"/>
    <x v="6"/>
    <x v="1"/>
  </r>
  <r>
    <x v="11"/>
    <x v="3"/>
    <n v="13845.966"/>
    <n v="13846.798000000001"/>
    <n v="0.83199999999999996"/>
    <x v="6"/>
    <x v="1"/>
  </r>
  <r>
    <x v="11"/>
    <x v="3"/>
    <n v="13847.102000000001"/>
    <n v="13847.531999999999"/>
    <n v="0.43"/>
    <x v="6"/>
    <x v="1"/>
  </r>
  <r>
    <x v="11"/>
    <x v="3"/>
    <n v="13848.11"/>
    <n v="13848.837"/>
    <n v="0.72699999999999998"/>
    <x v="6"/>
    <x v="1"/>
  </r>
  <r>
    <x v="11"/>
    <x v="3"/>
    <n v="13849.763999999999"/>
    <n v="13850.763000000001"/>
    <n v="0.999"/>
    <x v="6"/>
    <x v="1"/>
  </r>
  <r>
    <x v="11"/>
    <x v="3"/>
    <n v="13851.550999999999"/>
    <n v="13853.447"/>
    <n v="1.8959999999999999"/>
    <x v="6"/>
    <x v="1"/>
  </r>
  <r>
    <x v="11"/>
    <x v="3"/>
    <n v="13853.987999999999"/>
    <n v="13856.022999999999"/>
    <n v="2.0350000000000001"/>
    <x v="6"/>
    <x v="1"/>
  </r>
  <r>
    <x v="11"/>
    <x v="3"/>
    <n v="13857.627"/>
    <n v="13859.09"/>
    <n v="1.4630000000000001"/>
    <x v="6"/>
    <x v="1"/>
  </r>
  <r>
    <x v="11"/>
    <x v="3"/>
    <n v="15007.61"/>
    <n v="15008.148999999999"/>
    <n v="0.53900000000000003"/>
    <x v="4"/>
    <x v="1"/>
  </r>
  <r>
    <x v="11"/>
    <x v="3"/>
    <n v="15009.743"/>
    <n v="15010.509"/>
    <n v="0.76600000000000001"/>
    <x v="6"/>
    <x v="1"/>
  </r>
  <r>
    <x v="11"/>
    <x v="3"/>
    <n v="15010.742"/>
    <n v="15011.513000000001"/>
    <n v="0.77100000000000002"/>
    <x v="6"/>
    <x v="1"/>
  </r>
  <r>
    <x v="11"/>
    <x v="3"/>
    <n v="15012.048000000001"/>
    <n v="15012.903"/>
    <n v="0.85499999999999998"/>
    <x v="7"/>
    <x v="1"/>
  </r>
  <r>
    <x v="11"/>
    <x v="3"/>
    <n v="15013.183999999999"/>
    <n v="15014.236000000001"/>
    <n v="1.052"/>
    <x v="7"/>
    <x v="1"/>
  </r>
  <r>
    <x v="11"/>
    <x v="3"/>
    <n v="15014.772000000001"/>
    <n v="15015.455"/>
    <n v="0.68300000000000005"/>
    <x v="6"/>
    <x v="1"/>
  </r>
  <r>
    <x v="11"/>
    <x v="3"/>
    <n v="15018.581"/>
    <n v="15019.516"/>
    <n v="0.93500000000000005"/>
    <x v="6"/>
    <x v="1"/>
  </r>
  <r>
    <x v="11"/>
    <x v="3"/>
    <n v="15019.777"/>
    <n v="15020.697"/>
    <n v="0.92"/>
    <x v="6"/>
    <x v="1"/>
  </r>
  <r>
    <x v="11"/>
    <x v="3"/>
    <n v="15020.919"/>
    <n v="15022.547"/>
    <n v="1.6279999999999999"/>
    <x v="6"/>
    <x v="1"/>
  </r>
  <r>
    <x v="11"/>
    <x v="3"/>
    <n v="15022.986999999999"/>
    <n v="15023.74"/>
    <n v="0.753"/>
    <x v="6"/>
    <x v="1"/>
  </r>
  <r>
    <x v="11"/>
    <x v="3"/>
    <n v="15024.109"/>
    <n v="15024.884"/>
    <n v="0.77500000000000002"/>
    <x v="6"/>
    <x v="1"/>
  </r>
  <r>
    <x v="11"/>
    <x v="3"/>
    <n v="15027.553"/>
    <n v="15028.24"/>
    <n v="0.68700000000000006"/>
    <x v="6"/>
    <x v="1"/>
  </r>
  <r>
    <x v="11"/>
    <x v="3"/>
    <n v="15031.956"/>
    <n v="15032.499"/>
    <n v="0.54300000000000004"/>
    <x v="6"/>
    <x v="1"/>
  </r>
  <r>
    <x v="11"/>
    <x v="3"/>
    <n v="15034.115"/>
    <n v="15035.268"/>
    <n v="1.153"/>
    <x v="6"/>
    <x v="1"/>
  </r>
  <r>
    <x v="11"/>
    <x v="3"/>
    <n v="15036.28"/>
    <n v="15037.976000000001"/>
    <n v="1.696"/>
    <x v="6"/>
    <x v="1"/>
  </r>
  <r>
    <x v="11"/>
    <x v="3"/>
    <n v="15038.638999999999"/>
    <n v="15039.21"/>
    <n v="0.57099999999999995"/>
    <x v="6"/>
    <x v="1"/>
  </r>
  <r>
    <x v="11"/>
    <x v="3"/>
    <n v="23643.039000000001"/>
    <n v="23643.522000000001"/>
    <n v="0.48299999999999998"/>
    <x v="6"/>
    <x v="1"/>
  </r>
  <r>
    <x v="11"/>
    <x v="3"/>
    <n v="23643.722000000002"/>
    <n v="23644.807000000001"/>
    <n v="1.085"/>
    <x v="6"/>
    <x v="1"/>
  </r>
  <r>
    <x v="11"/>
    <x v="3"/>
    <n v="23646.673999999999"/>
    <n v="23647.359"/>
    <n v="0.68500000000000005"/>
    <x v="6"/>
    <x v="1"/>
  </r>
  <r>
    <x v="11"/>
    <x v="3"/>
    <n v="23652.034"/>
    <n v="23652.805"/>
    <n v="0.77100000000000002"/>
    <x v="6"/>
    <x v="1"/>
  </r>
  <r>
    <x v="11"/>
    <x v="3"/>
    <n v="23653.274000000001"/>
    <n v="23654.481"/>
    <n v="1.2070000000000001"/>
    <x v="6"/>
    <x v="1"/>
  </r>
  <r>
    <x v="11"/>
    <x v="3"/>
    <n v="23655.9"/>
    <n v="23656.646000000001"/>
    <n v="0.746"/>
    <x v="6"/>
    <x v="1"/>
  </r>
  <r>
    <x v="11"/>
    <x v="3"/>
    <n v="23658.398000000001"/>
    <n v="23659.161"/>
    <n v="0.76300000000000001"/>
    <x v="6"/>
    <x v="1"/>
  </r>
  <r>
    <x v="11"/>
    <x v="3"/>
    <n v="23662.516"/>
    <n v="23663.414000000001"/>
    <n v="0.89800000000000002"/>
    <x v="6"/>
    <x v="1"/>
  </r>
  <r>
    <x v="11"/>
    <x v="3"/>
    <n v="23667.691999999999"/>
    <n v="23668.292000000001"/>
    <n v="0.6"/>
    <x v="7"/>
    <x v="1"/>
  </r>
  <r>
    <x v="11"/>
    <x v="3"/>
    <n v="23672.982"/>
    <n v="23675.102999999999"/>
    <n v="2.121"/>
    <x v="6"/>
    <x v="1"/>
  </r>
  <r>
    <x v="11"/>
    <x v="3"/>
    <n v="23675.23"/>
    <n v="23677.49"/>
    <n v="2.2599999999999998"/>
    <x v="6"/>
    <x v="1"/>
  </r>
  <r>
    <x v="11"/>
    <x v="3"/>
    <n v="23679.08"/>
    <n v="23679.887999999999"/>
    <n v="0.80800000000000005"/>
    <x v="6"/>
    <x v="1"/>
  </r>
  <r>
    <x v="11"/>
    <x v="3"/>
    <n v="23684.124"/>
    <n v="23685.972000000002"/>
    <n v="1.8480000000000001"/>
    <x v="6"/>
    <x v="1"/>
  </r>
  <r>
    <x v="11"/>
    <x v="3"/>
    <n v="23686.5"/>
    <n v="23686.969000000001"/>
    <n v="0.46899999999999997"/>
    <x v="6"/>
    <x v="1"/>
  </r>
  <r>
    <x v="11"/>
    <x v="3"/>
    <n v="23689.644"/>
    <n v="23690.137999999999"/>
    <n v="0.49399999999999999"/>
    <x v="6"/>
    <x v="1"/>
  </r>
  <r>
    <x v="11"/>
    <x v="3"/>
    <n v="23691.226999999999"/>
    <n v="23693.154999999999"/>
    <n v="1.9279999999999999"/>
    <x v="6"/>
    <x v="1"/>
  </r>
  <r>
    <x v="12"/>
    <x v="0"/>
    <n v="2460"/>
    <n v="2520"/>
    <n v="60"/>
    <x v="87"/>
    <x v="1"/>
  </r>
  <r>
    <x v="12"/>
    <x v="0"/>
    <n v="2700"/>
    <n v="2760"/>
    <n v="60"/>
    <x v="88"/>
    <x v="1"/>
  </r>
  <r>
    <x v="12"/>
    <x v="0"/>
    <n v="11520"/>
    <n v="11580"/>
    <n v="60"/>
    <x v="89"/>
    <x v="1"/>
  </r>
  <r>
    <x v="12"/>
    <x v="0"/>
    <n v="12240"/>
    <n v="12300"/>
    <n v="60"/>
    <x v="90"/>
    <x v="1"/>
  </r>
  <r>
    <x v="12"/>
    <x v="0"/>
    <n v="13800"/>
    <n v="13860"/>
    <n v="60"/>
    <x v="91"/>
    <x v="1"/>
  </r>
  <r>
    <x v="12"/>
    <x v="0"/>
    <n v="15000"/>
    <n v="15060"/>
    <n v="60"/>
    <x v="92"/>
    <x v="1"/>
  </r>
  <r>
    <x v="12"/>
    <x v="0"/>
    <n v="23640"/>
    <n v="23700"/>
    <n v="60"/>
    <x v="93"/>
    <x v="1"/>
  </r>
  <r>
    <x v="12"/>
    <x v="0"/>
    <n v="24000"/>
    <n v="24060"/>
    <n v="60"/>
    <x v="94"/>
    <x v="1"/>
  </r>
  <r>
    <x v="12"/>
    <x v="0"/>
    <n v="25200"/>
    <n v="25260"/>
    <n v="60"/>
    <x v="95"/>
    <x v="1"/>
  </r>
  <r>
    <x v="12"/>
    <x v="0"/>
    <n v="28260"/>
    <n v="28320"/>
    <n v="60"/>
    <x v="96"/>
    <x v="1"/>
  </r>
  <r>
    <x v="13"/>
    <x v="2"/>
    <n v="2464.5520000000001"/>
    <n v="2464.9659999999999"/>
    <n v="0.41399999999999998"/>
    <x v="163"/>
    <x v="1"/>
  </r>
  <r>
    <x v="13"/>
    <x v="2"/>
    <n v="2475.5300000000002"/>
    <n v="2476.0219999999999"/>
    <n v="0.49199999999999999"/>
    <x v="244"/>
    <x v="1"/>
  </r>
  <r>
    <x v="13"/>
    <x v="2"/>
    <n v="2490.8139999999999"/>
    <n v="2491.598"/>
    <n v="0.78400000000000003"/>
    <x v="245"/>
    <x v="1"/>
  </r>
  <r>
    <x v="13"/>
    <x v="2"/>
    <n v="2700.9850000000001"/>
    <n v="2701.9929999999999"/>
    <n v="1.008"/>
    <x v="246"/>
    <x v="1"/>
  </r>
  <r>
    <x v="13"/>
    <x v="2"/>
    <n v="2715.2890000000002"/>
    <n v="2716.6489999999999"/>
    <n v="1.36"/>
    <x v="247"/>
    <x v="1"/>
  </r>
  <r>
    <x v="13"/>
    <x v="2"/>
    <n v="2717.46"/>
    <n v="2719.1120000000001"/>
    <n v="1.6519999999999999"/>
    <x v="248"/>
    <x v="1"/>
  </r>
  <r>
    <x v="13"/>
    <x v="2"/>
    <n v="2720.5720000000001"/>
    <n v="2720.7669999999998"/>
    <n v="0.19500000000000001"/>
    <x v="249"/>
    <x v="1"/>
  </r>
  <r>
    <x v="13"/>
    <x v="2"/>
    <n v="2722.06"/>
    <n v="2722.605"/>
    <n v="0.54500000000000004"/>
    <x v="130"/>
    <x v="1"/>
  </r>
  <r>
    <x v="13"/>
    <x v="2"/>
    <n v="2723.4549999999999"/>
    <n v="2723.9769999999999"/>
    <n v="0.52200000000000002"/>
    <x v="249"/>
    <x v="1"/>
  </r>
  <r>
    <x v="13"/>
    <x v="2"/>
    <n v="2725.4360000000001"/>
    <n v="2726.136"/>
    <n v="0.7"/>
    <x v="130"/>
    <x v="1"/>
  </r>
  <r>
    <x v="13"/>
    <x v="2"/>
    <n v="2746.4160000000002"/>
    <n v="2747.623"/>
    <n v="1.2070000000000001"/>
    <x v="250"/>
    <x v="1"/>
  </r>
  <r>
    <x v="13"/>
    <x v="2"/>
    <n v="2748.652"/>
    <n v="2749.4969999999998"/>
    <n v="0.84499999999999997"/>
    <x v="251"/>
    <x v="1"/>
  </r>
  <r>
    <x v="13"/>
    <x v="2"/>
    <n v="2750.7930000000001"/>
    <n v="2751.5720000000001"/>
    <n v="0.77900000000000003"/>
    <x v="252"/>
    <x v="1"/>
  </r>
  <r>
    <x v="13"/>
    <x v="2"/>
    <n v="2752.5529999999999"/>
    <n v="2753.799"/>
    <n v="1.246"/>
    <x v="253"/>
    <x v="1"/>
  </r>
  <r>
    <x v="13"/>
    <x v="2"/>
    <n v="2754.7710000000002"/>
    <n v="2755.89"/>
    <n v="1.119"/>
    <x v="254"/>
    <x v="1"/>
  </r>
  <r>
    <x v="13"/>
    <x v="2"/>
    <n v="2757.1559999999999"/>
    <n v="2757.7890000000002"/>
    <n v="0.63300000000000001"/>
    <x v="255"/>
    <x v="1"/>
  </r>
  <r>
    <x v="13"/>
    <x v="2"/>
    <n v="11519.965"/>
    <n v="11521.78"/>
    <n v="1.8149999999999999"/>
    <x v="256"/>
    <x v="1"/>
  </r>
  <r>
    <x v="13"/>
    <x v="2"/>
    <n v="11523.797"/>
    <n v="11525.994000000001"/>
    <n v="2.1970000000000001"/>
    <x v="257"/>
    <x v="1"/>
  </r>
  <r>
    <x v="13"/>
    <x v="2"/>
    <n v="11529.262000000001"/>
    <n v="11529.737999999999"/>
    <n v="0.47599999999999998"/>
    <x v="163"/>
    <x v="1"/>
  </r>
  <r>
    <x v="13"/>
    <x v="2"/>
    <n v="11530.454"/>
    <n v="11532.957"/>
    <n v="2.5030000000000001"/>
    <x v="258"/>
    <x v="1"/>
  </r>
  <r>
    <x v="13"/>
    <x v="2"/>
    <n v="11533.421"/>
    <n v="11534.268"/>
    <n v="0.84699999999999998"/>
    <x v="34"/>
    <x v="1"/>
  </r>
  <r>
    <x v="13"/>
    <x v="2"/>
    <n v="11537.06"/>
    <n v="11538.421"/>
    <n v="1.361"/>
    <x v="259"/>
    <x v="1"/>
  </r>
  <r>
    <x v="13"/>
    <x v="2"/>
    <n v="11541.17"/>
    <n v="11542.415000000001"/>
    <n v="1.2450000000000001"/>
    <x v="260"/>
    <x v="1"/>
  </r>
  <r>
    <x v="13"/>
    <x v="2"/>
    <n v="11544.182000000001"/>
    <n v="11544.99"/>
    <n v="0.80800000000000005"/>
    <x v="261"/>
    <x v="1"/>
  </r>
  <r>
    <x v="13"/>
    <x v="2"/>
    <n v="11545.378000000001"/>
    <n v="11546.606"/>
    <n v="1.228"/>
    <x v="34"/>
    <x v="1"/>
  </r>
  <r>
    <x v="13"/>
    <x v="2"/>
    <n v="11547.355"/>
    <n v="11548.203"/>
    <n v="0.84799999999999998"/>
    <x v="34"/>
    <x v="1"/>
  </r>
  <r>
    <x v="13"/>
    <x v="2"/>
    <n v="11551.504000000001"/>
    <n v="11552.214"/>
    <n v="0.71"/>
    <x v="262"/>
    <x v="1"/>
  </r>
  <r>
    <x v="13"/>
    <x v="2"/>
    <n v="11552.722"/>
    <n v="11553.16"/>
    <n v="0.438"/>
    <x v="55"/>
    <x v="1"/>
  </r>
  <r>
    <x v="13"/>
    <x v="2"/>
    <n v="11559.934999999999"/>
    <n v="11561.050999999999"/>
    <n v="1.1160000000000001"/>
    <x v="263"/>
    <x v="1"/>
  </r>
  <r>
    <x v="13"/>
    <x v="2"/>
    <n v="11570.35"/>
    <n v="11574.332"/>
    <n v="3.9820000000000002"/>
    <x v="264"/>
    <x v="1"/>
  </r>
  <r>
    <x v="13"/>
    <x v="2"/>
    <n v="11576.361000000001"/>
    <n v="11577.22"/>
    <n v="0.85899999999999999"/>
    <x v="265"/>
    <x v="1"/>
  </r>
  <r>
    <x v="13"/>
    <x v="2"/>
    <n v="12240.843000000001"/>
    <n v="12245.155000000001"/>
    <n v="4.3120000000000003"/>
    <x v="34"/>
    <x v="1"/>
  </r>
  <r>
    <x v="13"/>
    <x v="2"/>
    <n v="12248.964"/>
    <n v="12250.169"/>
    <n v="1.2050000000000001"/>
    <x v="34"/>
    <x v="1"/>
  </r>
  <r>
    <x v="13"/>
    <x v="2"/>
    <n v="12254.699000000001"/>
    <n v="12255.642"/>
    <n v="0.94299999999999995"/>
    <x v="34"/>
    <x v="1"/>
  </r>
  <r>
    <x v="13"/>
    <x v="2"/>
    <n v="12267.557000000001"/>
    <n v="12269.054"/>
    <n v="1.4970000000000001"/>
    <x v="34"/>
    <x v="1"/>
  </r>
  <r>
    <x v="13"/>
    <x v="2"/>
    <n v="12274.299000000001"/>
    <n v="12275.572"/>
    <n v="1.2729999999999999"/>
    <x v="34"/>
    <x v="1"/>
  </r>
  <r>
    <x v="13"/>
    <x v="2"/>
    <n v="12285.739"/>
    <n v="12293.771000000001"/>
    <n v="8.032"/>
    <x v="34"/>
    <x v="1"/>
  </r>
  <r>
    <x v="13"/>
    <x v="2"/>
    <n v="12294.596"/>
    <n v="12299.68"/>
    <n v="5.0839999999999996"/>
    <x v="34"/>
    <x v="1"/>
  </r>
  <r>
    <x v="13"/>
    <x v="2"/>
    <n v="13801.630999999999"/>
    <n v="13802.459000000001"/>
    <n v="0.82799999999999996"/>
    <x v="266"/>
    <x v="1"/>
  </r>
  <r>
    <x v="13"/>
    <x v="2"/>
    <n v="13820.726000000001"/>
    <n v="13821.396000000001"/>
    <n v="0.67"/>
    <x v="2"/>
    <x v="1"/>
  </r>
  <r>
    <x v="13"/>
    <x v="2"/>
    <n v="13827.718999999999"/>
    <n v="13829.057000000001"/>
    <n v="1.3380000000000001"/>
    <x v="267"/>
    <x v="1"/>
  </r>
  <r>
    <x v="13"/>
    <x v="2"/>
    <n v="15028.62"/>
    <n v="15031.547"/>
    <n v="2.927"/>
    <x v="268"/>
    <x v="1"/>
  </r>
  <r>
    <x v="13"/>
    <x v="2"/>
    <n v="15032.254000000001"/>
    <n v="15034.061"/>
    <n v="1.8069999999999999"/>
    <x v="2"/>
    <x v="1"/>
  </r>
  <r>
    <x v="13"/>
    <x v="2"/>
    <n v="15037.929"/>
    <n v="15038.397000000001"/>
    <n v="0.46800000000000003"/>
    <x v="269"/>
    <x v="1"/>
  </r>
  <r>
    <x v="13"/>
    <x v="2"/>
    <n v="15039.769"/>
    <n v="15040.102000000001"/>
    <n v="0.33300000000000002"/>
    <x v="270"/>
    <x v="1"/>
  </r>
  <r>
    <x v="13"/>
    <x v="2"/>
    <n v="15041.344999999999"/>
    <n v="15043.370999999999"/>
    <n v="2.0259999999999998"/>
    <x v="271"/>
    <x v="1"/>
  </r>
  <r>
    <x v="13"/>
    <x v="2"/>
    <n v="15043.553"/>
    <n v="15044.511"/>
    <n v="0.95799999999999996"/>
    <x v="182"/>
    <x v="1"/>
  </r>
  <r>
    <x v="13"/>
    <x v="2"/>
    <n v="15045.092000000001"/>
    <n v="15046.773999999999"/>
    <n v="1.6819999999999999"/>
    <x v="272"/>
    <x v="1"/>
  </r>
  <r>
    <x v="13"/>
    <x v="2"/>
    <n v="15047.084000000001"/>
    <n v="15050.69"/>
    <n v="3.6059999999999999"/>
    <x v="2"/>
    <x v="1"/>
  </r>
  <r>
    <x v="13"/>
    <x v="2"/>
    <n v="15050.953"/>
    <n v="15054.111999999999"/>
    <n v="3.1589999999999998"/>
    <x v="2"/>
    <x v="1"/>
  </r>
  <r>
    <x v="13"/>
    <x v="2"/>
    <n v="15054.913"/>
    <n v="15056.424999999999"/>
    <n v="1.512"/>
    <x v="2"/>
    <x v="1"/>
  </r>
  <r>
    <x v="13"/>
    <x v="2"/>
    <n v="15056.85"/>
    <n v="15057.692999999999"/>
    <n v="0.84299999999999997"/>
    <x v="2"/>
    <x v="1"/>
  </r>
  <r>
    <x v="13"/>
    <x v="2"/>
    <n v="15058.133"/>
    <n v="15059.569"/>
    <n v="1.4359999999999999"/>
    <x v="2"/>
    <x v="1"/>
  </r>
  <r>
    <x v="13"/>
    <x v="2"/>
    <n v="23640.663"/>
    <n v="23641.167000000001"/>
    <n v="0.504"/>
    <x v="273"/>
    <x v="1"/>
  </r>
  <r>
    <x v="13"/>
    <x v="2"/>
    <n v="23642.194"/>
    <n v="23642.828000000001"/>
    <n v="0.63400000000000001"/>
    <x v="274"/>
    <x v="1"/>
  </r>
  <r>
    <x v="13"/>
    <x v="2"/>
    <n v="23666.111000000001"/>
    <n v="23666.471000000001"/>
    <n v="0.36"/>
    <x v="275"/>
    <x v="1"/>
  </r>
  <r>
    <x v="13"/>
    <x v="2"/>
    <n v="23677.077000000001"/>
    <n v="23677.498"/>
    <n v="0.42099999999999999"/>
    <x v="166"/>
    <x v="1"/>
  </r>
  <r>
    <x v="13"/>
    <x v="2"/>
    <n v="23688.761999999999"/>
    <n v="23689.038"/>
    <n v="0.27600000000000002"/>
    <x v="276"/>
    <x v="1"/>
  </r>
  <r>
    <x v="14"/>
    <x v="3"/>
    <n v="2460.1060000000002"/>
    <n v="2463.0500000000002"/>
    <n v="2.944"/>
    <x v="6"/>
    <x v="1"/>
  </r>
  <r>
    <x v="14"/>
    <x v="3"/>
    <n v="2466.3449999999998"/>
    <n v="2471.2820000000002"/>
    <n v="4.9370000000000003"/>
    <x v="4"/>
    <x v="1"/>
  </r>
  <r>
    <x v="14"/>
    <x v="3"/>
    <n v="2472.384"/>
    <n v="2475.5430000000001"/>
    <n v="3.1589999999999998"/>
    <x v="4"/>
    <x v="1"/>
  </r>
  <r>
    <x v="14"/>
    <x v="3"/>
    <n v="2475.9250000000002"/>
    <n v="2477.9"/>
    <n v="1.9750000000000001"/>
    <x v="4"/>
    <x v="1"/>
  </r>
  <r>
    <x v="14"/>
    <x v="3"/>
    <n v="2479.2600000000002"/>
    <n v="2481.5079999999998"/>
    <n v="2.2480000000000002"/>
    <x v="4"/>
    <x v="1"/>
  </r>
  <r>
    <x v="14"/>
    <x v="3"/>
    <n v="2483.3789999999999"/>
    <n v="2484.2979999999998"/>
    <n v="0.91900000000000004"/>
    <x v="4"/>
    <x v="1"/>
  </r>
  <r>
    <x v="14"/>
    <x v="3"/>
    <n v="2490.2429999999999"/>
    <n v="2491.5970000000002"/>
    <n v="1.3540000000000001"/>
    <x v="4"/>
    <x v="1"/>
  </r>
  <r>
    <x v="14"/>
    <x v="3"/>
    <n v="2493.5230000000001"/>
    <n v="2495.12"/>
    <n v="1.597"/>
    <x v="4"/>
    <x v="1"/>
  </r>
  <r>
    <x v="14"/>
    <x v="3"/>
    <n v="2496.913"/>
    <n v="2498.5259999999998"/>
    <n v="1.613"/>
    <x v="4"/>
    <x v="1"/>
  </r>
  <r>
    <x v="14"/>
    <x v="3"/>
    <n v="2499.9639999999999"/>
    <n v="2500.6550000000002"/>
    <n v="0.69099999999999995"/>
    <x v="6"/>
    <x v="1"/>
  </r>
  <r>
    <x v="14"/>
    <x v="3"/>
    <n v="2503.2449999999999"/>
    <n v="2503.8409999999999"/>
    <n v="0.59599999999999997"/>
    <x v="6"/>
    <x v="1"/>
  </r>
  <r>
    <x v="14"/>
    <x v="3"/>
    <n v="2506.6759999999999"/>
    <n v="2506.9630000000002"/>
    <n v="0.28699999999999998"/>
    <x v="6"/>
    <x v="1"/>
  </r>
  <r>
    <x v="14"/>
    <x v="3"/>
    <n v="2507.4490000000001"/>
    <n v="2508.7979999999998"/>
    <n v="1.349"/>
    <x v="6"/>
    <x v="1"/>
  </r>
  <r>
    <x v="14"/>
    <x v="3"/>
    <n v="2509.3029999999999"/>
    <n v="2509.634"/>
    <n v="0.33100000000000002"/>
    <x v="6"/>
    <x v="1"/>
  </r>
  <r>
    <x v="14"/>
    <x v="3"/>
    <n v="2514.0500000000002"/>
    <n v="2514.5520000000001"/>
    <n v="0.502"/>
    <x v="6"/>
    <x v="1"/>
  </r>
  <r>
    <x v="14"/>
    <x v="3"/>
    <n v="2517.4299999999998"/>
    <n v="2519.2049999999999"/>
    <n v="1.7749999999999999"/>
    <x v="6"/>
    <x v="1"/>
  </r>
  <r>
    <x v="14"/>
    <x v="3"/>
    <n v="2519.8090000000002"/>
    <n v="2521.1489999999999"/>
    <n v="1.34"/>
    <x v="6"/>
    <x v="1"/>
  </r>
  <r>
    <x v="14"/>
    <x v="3"/>
    <n v="2702.49"/>
    <n v="2702.9319999999998"/>
    <n v="0.442"/>
    <x v="3"/>
    <x v="1"/>
  </r>
  <r>
    <x v="14"/>
    <x v="3"/>
    <n v="2703.4569999999999"/>
    <n v="2705.14"/>
    <n v="1.6830000000000001"/>
    <x v="6"/>
    <x v="1"/>
  </r>
  <r>
    <x v="14"/>
    <x v="3"/>
    <n v="2705.5810000000001"/>
    <n v="2706.3969999999999"/>
    <n v="0.81599999999999995"/>
    <x v="6"/>
    <x v="1"/>
  </r>
  <r>
    <x v="14"/>
    <x v="3"/>
    <n v="2706.625"/>
    <n v="2707.2460000000001"/>
    <n v="0.621"/>
    <x v="6"/>
    <x v="1"/>
  </r>
  <r>
    <x v="14"/>
    <x v="3"/>
    <n v="2707.721"/>
    <n v="2710.2440000000001"/>
    <n v="2.5230000000000001"/>
    <x v="6"/>
    <x v="1"/>
  </r>
  <r>
    <x v="14"/>
    <x v="3"/>
    <n v="2710.779"/>
    <n v="2713.076"/>
    <n v="2.2970000000000002"/>
    <x v="3"/>
    <x v="1"/>
  </r>
  <r>
    <x v="14"/>
    <x v="3"/>
    <n v="2716.8789999999999"/>
    <n v="2717.4070000000002"/>
    <n v="0.52800000000000002"/>
    <x v="3"/>
    <x v="1"/>
  </r>
  <r>
    <x v="14"/>
    <x v="3"/>
    <n v="2719.2750000000001"/>
    <n v="2719.9720000000002"/>
    <n v="0.69699999999999995"/>
    <x v="3"/>
    <x v="1"/>
  </r>
  <r>
    <x v="14"/>
    <x v="3"/>
    <n v="2725.248"/>
    <n v="2726.3270000000002"/>
    <n v="1.079"/>
    <x v="6"/>
    <x v="1"/>
  </r>
  <r>
    <x v="14"/>
    <x v="3"/>
    <n v="2730.627"/>
    <n v="2731.125"/>
    <n v="0.498"/>
    <x v="6"/>
    <x v="1"/>
  </r>
  <r>
    <x v="14"/>
    <x v="3"/>
    <n v="2731.9830000000002"/>
    <n v="2734.22"/>
    <n v="2.2370000000000001"/>
    <x v="6"/>
    <x v="1"/>
  </r>
  <r>
    <x v="14"/>
    <x v="3"/>
    <n v="2737.9650000000001"/>
    <n v="2739.1709999999998"/>
    <n v="1.206"/>
    <x v="6"/>
    <x v="1"/>
  </r>
  <r>
    <x v="14"/>
    <x v="3"/>
    <n v="2746.8009999999999"/>
    <n v="2748.65"/>
    <n v="1.849"/>
    <x v="3"/>
    <x v="1"/>
  </r>
  <r>
    <x v="14"/>
    <x v="3"/>
    <n v="2749.5320000000002"/>
    <n v="2750.8820000000001"/>
    <n v="1.35"/>
    <x v="3"/>
    <x v="1"/>
  </r>
  <r>
    <x v="14"/>
    <x v="3"/>
    <n v="2751.7260000000001"/>
    <n v="2752.7849999999999"/>
    <n v="1.0589999999999999"/>
    <x v="4"/>
    <x v="1"/>
  </r>
  <r>
    <x v="14"/>
    <x v="3"/>
    <n v="2753.857"/>
    <n v="2754.8180000000002"/>
    <n v="0.96099999999999997"/>
    <x v="3"/>
    <x v="1"/>
  </r>
  <r>
    <x v="14"/>
    <x v="3"/>
    <n v="2758.3490000000002"/>
    <n v="2759.6840000000002"/>
    <n v="1.335"/>
    <x v="3"/>
    <x v="1"/>
  </r>
  <r>
    <x v="14"/>
    <x v="3"/>
    <n v="11527.993"/>
    <n v="11528.61"/>
    <n v="0.61699999999999999"/>
    <x v="6"/>
    <x v="1"/>
  </r>
  <r>
    <x v="14"/>
    <x v="3"/>
    <n v="11529.993"/>
    <n v="11530.715"/>
    <n v="0.72199999999999998"/>
    <x v="6"/>
    <x v="1"/>
  </r>
  <r>
    <x v="14"/>
    <x v="3"/>
    <n v="11532.195"/>
    <n v="11533.325999999999"/>
    <n v="1.131"/>
    <x v="6"/>
    <x v="1"/>
  </r>
  <r>
    <x v="14"/>
    <x v="3"/>
    <n v="11543.126"/>
    <n v="11544.035"/>
    <n v="0.90900000000000003"/>
    <x v="3"/>
    <x v="1"/>
  </r>
  <r>
    <x v="14"/>
    <x v="3"/>
    <n v="11548.109"/>
    <n v="11550.137000000001"/>
    <n v="2.028"/>
    <x v="6"/>
    <x v="1"/>
  </r>
  <r>
    <x v="14"/>
    <x v="3"/>
    <n v="11553.487999999999"/>
    <n v="11554.584999999999"/>
    <n v="1.097"/>
    <x v="6"/>
    <x v="1"/>
  </r>
  <r>
    <x v="14"/>
    <x v="3"/>
    <n v="11555.592000000001"/>
    <n v="11556.816000000001"/>
    <n v="1.224"/>
    <x v="6"/>
    <x v="1"/>
  </r>
  <r>
    <x v="14"/>
    <x v="3"/>
    <n v="11557.726000000001"/>
    <n v="11559.423000000001"/>
    <n v="1.6970000000000001"/>
    <x v="3"/>
    <x v="1"/>
  </r>
  <r>
    <x v="14"/>
    <x v="3"/>
    <n v="11560.105"/>
    <n v="11560.518"/>
    <n v="0.41299999999999998"/>
    <x v="4"/>
    <x v="1"/>
  </r>
  <r>
    <x v="14"/>
    <x v="3"/>
    <n v="11561.021000000001"/>
    <n v="11562.387000000001"/>
    <n v="1.3660000000000001"/>
    <x v="3"/>
    <x v="1"/>
  </r>
  <r>
    <x v="14"/>
    <x v="3"/>
    <n v="11563.939"/>
    <n v="11565.906000000001"/>
    <n v="1.9670000000000001"/>
    <x v="6"/>
    <x v="1"/>
  </r>
  <r>
    <x v="14"/>
    <x v="3"/>
    <n v="11569.933999999999"/>
    <n v="11570.575999999999"/>
    <n v="0.64200000000000002"/>
    <x v="141"/>
    <x v="1"/>
  </r>
  <r>
    <x v="14"/>
    <x v="3"/>
    <n v="12252.263000000001"/>
    <n v="12253.601000000001"/>
    <n v="1.3380000000000001"/>
    <x v="6"/>
    <x v="1"/>
  </r>
  <r>
    <x v="14"/>
    <x v="3"/>
    <n v="12262.601000000001"/>
    <n v="12263.200999999999"/>
    <n v="0.6"/>
    <x v="6"/>
    <x v="1"/>
  </r>
  <r>
    <x v="14"/>
    <x v="3"/>
    <n v="12264.958000000001"/>
    <n v="12265.571"/>
    <n v="0.61299999999999999"/>
    <x v="6"/>
    <x v="1"/>
  </r>
  <r>
    <x v="14"/>
    <x v="3"/>
    <n v="12266.699000000001"/>
    <n v="12267.245000000001"/>
    <n v="0.54600000000000004"/>
    <x v="6"/>
    <x v="1"/>
  </r>
  <r>
    <x v="14"/>
    <x v="3"/>
    <n v="12268.735000000001"/>
    <n v="12269.281999999999"/>
    <n v="0.54700000000000004"/>
    <x v="6"/>
    <x v="1"/>
  </r>
  <r>
    <x v="14"/>
    <x v="3"/>
    <n v="12269.915999999999"/>
    <n v="12271.132"/>
    <n v="1.216"/>
    <x v="6"/>
    <x v="1"/>
  </r>
  <r>
    <x v="14"/>
    <x v="3"/>
    <n v="12272.061"/>
    <n v="12273.203"/>
    <n v="1.1419999999999999"/>
    <x v="6"/>
    <x v="1"/>
  </r>
  <r>
    <x v="14"/>
    <x v="3"/>
    <n v="12275.686"/>
    <n v="12276.251"/>
    <n v="0.56499999999999995"/>
    <x v="6"/>
    <x v="1"/>
  </r>
  <r>
    <x v="14"/>
    <x v="3"/>
    <n v="13808.475"/>
    <n v="13810.739"/>
    <n v="2.2639999999999998"/>
    <x v="6"/>
    <x v="1"/>
  </r>
  <r>
    <x v="14"/>
    <x v="3"/>
    <n v="13813.29"/>
    <n v="13814.08"/>
    <n v="0.79"/>
    <x v="6"/>
    <x v="1"/>
  </r>
  <r>
    <x v="14"/>
    <x v="3"/>
    <n v="13815.449000000001"/>
    <n v="13815.934999999999"/>
    <n v="0.48599999999999999"/>
    <x v="6"/>
    <x v="1"/>
  </r>
  <r>
    <x v="14"/>
    <x v="3"/>
    <n v="13817.161"/>
    <n v="13817.781000000001"/>
    <n v="0.62"/>
    <x v="6"/>
    <x v="1"/>
  </r>
  <r>
    <x v="14"/>
    <x v="3"/>
    <n v="13820.377"/>
    <n v="13820.915999999999"/>
    <n v="0.53900000000000003"/>
    <x v="6"/>
    <x v="1"/>
  </r>
  <r>
    <x v="14"/>
    <x v="3"/>
    <n v="13826.300999999999"/>
    <n v="13827.06"/>
    <n v="0.75900000000000001"/>
    <x v="6"/>
    <x v="1"/>
  </r>
  <r>
    <x v="14"/>
    <x v="3"/>
    <n v="13829.227999999999"/>
    <n v="13829.976000000001"/>
    <n v="0.748"/>
    <x v="6"/>
    <x v="1"/>
  </r>
  <r>
    <x v="14"/>
    <x v="3"/>
    <n v="13830.557000000001"/>
    <n v="13831.3"/>
    <n v="0.74299999999999999"/>
    <x v="6"/>
    <x v="1"/>
  </r>
  <r>
    <x v="14"/>
    <x v="3"/>
    <n v="13831.772000000001"/>
    <n v="13832.63"/>
    <n v="0.85799999999999998"/>
    <x v="6"/>
    <x v="1"/>
  </r>
  <r>
    <x v="14"/>
    <x v="3"/>
    <n v="13833.096"/>
    <n v="13833.65"/>
    <n v="0.55400000000000005"/>
    <x v="6"/>
    <x v="1"/>
  </r>
  <r>
    <x v="14"/>
    <x v="3"/>
    <n v="13836.843999999999"/>
    <n v="13837.379000000001"/>
    <n v="0.53500000000000003"/>
    <x v="6"/>
    <x v="1"/>
  </r>
  <r>
    <x v="14"/>
    <x v="3"/>
    <n v="13837.630999999999"/>
    <n v="13838.674000000001"/>
    <n v="1.0429999999999999"/>
    <x v="6"/>
    <x v="1"/>
  </r>
  <r>
    <x v="14"/>
    <x v="3"/>
    <n v="13839.005999999999"/>
    <n v="13839.477000000001"/>
    <n v="0.47099999999999997"/>
    <x v="6"/>
    <x v="1"/>
  </r>
  <r>
    <x v="14"/>
    <x v="3"/>
    <n v="13840.739"/>
    <n v="13841.419"/>
    <n v="0.68"/>
    <x v="6"/>
    <x v="1"/>
  </r>
  <r>
    <x v="14"/>
    <x v="3"/>
    <n v="13842.828"/>
    <n v="13844.094999999999"/>
    <n v="1.2669999999999999"/>
    <x v="6"/>
    <x v="1"/>
  </r>
  <r>
    <x v="14"/>
    <x v="3"/>
    <n v="13845.040999999999"/>
    <n v="13845.493"/>
    <n v="0.45200000000000001"/>
    <x v="6"/>
    <x v="1"/>
  </r>
  <r>
    <x v="14"/>
    <x v="3"/>
    <n v="13845.966"/>
    <n v="13846.798000000001"/>
    <n v="0.83199999999999996"/>
    <x v="6"/>
    <x v="1"/>
  </r>
  <r>
    <x v="14"/>
    <x v="3"/>
    <n v="13847.102000000001"/>
    <n v="13847.531999999999"/>
    <n v="0.43"/>
    <x v="6"/>
    <x v="1"/>
  </r>
  <r>
    <x v="14"/>
    <x v="3"/>
    <n v="13848.11"/>
    <n v="13848.837"/>
    <n v="0.72699999999999998"/>
    <x v="6"/>
    <x v="1"/>
  </r>
  <r>
    <x v="14"/>
    <x v="3"/>
    <n v="13849.763999999999"/>
    <n v="13850.763000000001"/>
    <n v="0.999"/>
    <x v="6"/>
    <x v="1"/>
  </r>
  <r>
    <x v="14"/>
    <x v="3"/>
    <n v="13851.550999999999"/>
    <n v="13853.447"/>
    <n v="1.8959999999999999"/>
    <x v="6"/>
    <x v="1"/>
  </r>
  <r>
    <x v="14"/>
    <x v="3"/>
    <n v="13853.987999999999"/>
    <n v="13856.022999999999"/>
    <n v="2.0350000000000001"/>
    <x v="3"/>
    <x v="1"/>
  </r>
  <r>
    <x v="14"/>
    <x v="3"/>
    <n v="13857.627"/>
    <n v="13859.09"/>
    <n v="1.4630000000000001"/>
    <x v="3"/>
    <x v="1"/>
  </r>
  <r>
    <x v="14"/>
    <x v="3"/>
    <n v="15007.61"/>
    <n v="15008.148999999999"/>
    <n v="0.53900000000000003"/>
    <x v="6"/>
    <x v="1"/>
  </r>
  <r>
    <x v="14"/>
    <x v="3"/>
    <n v="15009.743"/>
    <n v="15010.509"/>
    <n v="0.76600000000000001"/>
    <x v="6"/>
    <x v="1"/>
  </r>
  <r>
    <x v="14"/>
    <x v="3"/>
    <n v="15010.742"/>
    <n v="15011.513000000001"/>
    <n v="0.77100000000000002"/>
    <x v="6"/>
    <x v="1"/>
  </r>
  <r>
    <x v="14"/>
    <x v="3"/>
    <n v="15012.048000000001"/>
    <n v="15012.903"/>
    <n v="0.85499999999999998"/>
    <x v="6"/>
    <x v="1"/>
  </r>
  <r>
    <x v="14"/>
    <x v="3"/>
    <n v="15013.183999999999"/>
    <n v="15014.236000000001"/>
    <n v="1.052"/>
    <x v="6"/>
    <x v="1"/>
  </r>
  <r>
    <x v="14"/>
    <x v="3"/>
    <n v="15014.772000000001"/>
    <n v="15015.455"/>
    <n v="0.68300000000000005"/>
    <x v="6"/>
    <x v="1"/>
  </r>
  <r>
    <x v="14"/>
    <x v="3"/>
    <n v="15018.581"/>
    <n v="15019.516"/>
    <n v="0.93500000000000005"/>
    <x v="6"/>
    <x v="1"/>
  </r>
  <r>
    <x v="14"/>
    <x v="3"/>
    <n v="15019.777"/>
    <n v="15020.697"/>
    <n v="0.92"/>
    <x v="6"/>
    <x v="1"/>
  </r>
  <r>
    <x v="14"/>
    <x v="3"/>
    <n v="15020.919"/>
    <n v="15022.547"/>
    <n v="1.6279999999999999"/>
    <x v="6"/>
    <x v="1"/>
  </r>
  <r>
    <x v="14"/>
    <x v="3"/>
    <n v="15022.986999999999"/>
    <n v="15023.74"/>
    <n v="0.753"/>
    <x v="6"/>
    <x v="1"/>
  </r>
  <r>
    <x v="14"/>
    <x v="3"/>
    <n v="15024.109"/>
    <n v="15024.884"/>
    <n v="0.77500000000000002"/>
    <x v="6"/>
    <x v="1"/>
  </r>
  <r>
    <x v="14"/>
    <x v="3"/>
    <n v="15027.553"/>
    <n v="15028.24"/>
    <n v="0.68700000000000006"/>
    <x v="6"/>
    <x v="1"/>
  </r>
  <r>
    <x v="14"/>
    <x v="3"/>
    <n v="15031.956"/>
    <n v="15032.499"/>
    <n v="0.54300000000000004"/>
    <x v="3"/>
    <x v="1"/>
  </r>
  <r>
    <x v="14"/>
    <x v="3"/>
    <n v="15034.115"/>
    <n v="15035.268"/>
    <n v="1.153"/>
    <x v="3"/>
    <x v="1"/>
  </r>
  <r>
    <x v="14"/>
    <x v="3"/>
    <n v="15036.28"/>
    <n v="15037.976000000001"/>
    <n v="1.696"/>
    <x v="3"/>
    <x v="1"/>
  </r>
  <r>
    <x v="14"/>
    <x v="3"/>
    <n v="15038.638999999999"/>
    <n v="15039.21"/>
    <n v="0.57099999999999995"/>
    <x v="3"/>
    <x v="1"/>
  </r>
  <r>
    <x v="14"/>
    <x v="3"/>
    <n v="23643.039000000001"/>
    <n v="23643.522000000001"/>
    <n v="0.48299999999999998"/>
    <x v="3"/>
    <x v="1"/>
  </r>
  <r>
    <x v="14"/>
    <x v="3"/>
    <n v="23643.722000000002"/>
    <n v="23644.807000000001"/>
    <n v="1.085"/>
    <x v="3"/>
    <x v="1"/>
  </r>
  <r>
    <x v="14"/>
    <x v="3"/>
    <n v="23646.673999999999"/>
    <n v="23647.359"/>
    <n v="0.68500000000000005"/>
    <x v="3"/>
    <x v="1"/>
  </r>
  <r>
    <x v="14"/>
    <x v="3"/>
    <n v="23652.034"/>
    <n v="23652.805"/>
    <n v="0.77100000000000002"/>
    <x v="6"/>
    <x v="1"/>
  </r>
  <r>
    <x v="14"/>
    <x v="3"/>
    <n v="23653.274000000001"/>
    <n v="23654.481"/>
    <n v="1.2070000000000001"/>
    <x v="6"/>
    <x v="1"/>
  </r>
  <r>
    <x v="14"/>
    <x v="3"/>
    <n v="23655.9"/>
    <n v="23656.646000000001"/>
    <n v="0.746"/>
    <x v="6"/>
    <x v="1"/>
  </r>
  <r>
    <x v="14"/>
    <x v="3"/>
    <n v="23658.398000000001"/>
    <n v="23659.161"/>
    <n v="0.76300000000000001"/>
    <x v="6"/>
    <x v="1"/>
  </r>
  <r>
    <x v="14"/>
    <x v="3"/>
    <n v="23662.516"/>
    <n v="23663.414000000001"/>
    <n v="0.89800000000000002"/>
    <x v="6"/>
    <x v="1"/>
  </r>
  <r>
    <x v="14"/>
    <x v="3"/>
    <n v="23667.691999999999"/>
    <n v="23668.292000000001"/>
    <n v="0.6"/>
    <x v="6"/>
    <x v="1"/>
  </r>
  <r>
    <x v="14"/>
    <x v="3"/>
    <n v="23672.982"/>
    <n v="23675.102999999999"/>
    <n v="2.121"/>
    <x v="6"/>
    <x v="1"/>
  </r>
  <r>
    <x v="14"/>
    <x v="3"/>
    <n v="23675.23"/>
    <n v="23677.49"/>
    <n v="2.2599999999999998"/>
    <x v="3"/>
    <x v="1"/>
  </r>
  <r>
    <x v="14"/>
    <x v="3"/>
    <n v="23679.08"/>
    <n v="23679.887999999999"/>
    <n v="0.80800000000000005"/>
    <x v="6"/>
    <x v="1"/>
  </r>
  <r>
    <x v="14"/>
    <x v="3"/>
    <n v="23684.124"/>
    <n v="23685.972000000002"/>
    <n v="1.8480000000000001"/>
    <x v="6"/>
    <x v="1"/>
  </r>
  <r>
    <x v="14"/>
    <x v="3"/>
    <n v="23686.5"/>
    <n v="23686.969000000001"/>
    <n v="0.46899999999999997"/>
    <x v="6"/>
    <x v="1"/>
  </r>
  <r>
    <x v="14"/>
    <x v="3"/>
    <n v="23689.644"/>
    <n v="23690.137999999999"/>
    <n v="0.49399999999999999"/>
    <x v="4"/>
    <x v="1"/>
  </r>
  <r>
    <x v="14"/>
    <x v="3"/>
    <n v="23691.226999999999"/>
    <n v="23693.154999999999"/>
    <n v="1.9279999999999999"/>
    <x v="6"/>
    <x v="1"/>
  </r>
  <r>
    <x v="0"/>
    <x v="0"/>
    <n v="720"/>
    <n v="780"/>
    <n v="60"/>
    <x v="0"/>
    <x v="2"/>
  </r>
  <r>
    <x v="0"/>
    <x v="0"/>
    <n v="4560"/>
    <n v="4620"/>
    <n v="60"/>
    <x v="0"/>
    <x v="2"/>
  </r>
  <r>
    <x v="0"/>
    <x v="0"/>
    <n v="5460"/>
    <n v="5520"/>
    <n v="60"/>
    <x v="0"/>
    <x v="2"/>
  </r>
  <r>
    <x v="0"/>
    <x v="0"/>
    <n v="11460"/>
    <n v="11520"/>
    <n v="60"/>
    <x v="0"/>
    <x v="2"/>
  </r>
  <r>
    <x v="0"/>
    <x v="0"/>
    <n v="12060"/>
    <n v="12120"/>
    <n v="60"/>
    <x v="0"/>
    <x v="2"/>
  </r>
  <r>
    <x v="0"/>
    <x v="0"/>
    <n v="21000"/>
    <n v="21060"/>
    <n v="60"/>
    <x v="0"/>
    <x v="2"/>
  </r>
  <r>
    <x v="0"/>
    <x v="0"/>
    <n v="22620"/>
    <n v="22680"/>
    <n v="60"/>
    <x v="0"/>
    <x v="2"/>
  </r>
  <r>
    <x v="0"/>
    <x v="0"/>
    <n v="34320"/>
    <n v="34380"/>
    <n v="60"/>
    <x v="0"/>
    <x v="2"/>
  </r>
  <r>
    <x v="0"/>
    <x v="0"/>
    <n v="38760"/>
    <n v="38820"/>
    <n v="60"/>
    <x v="0"/>
    <x v="2"/>
  </r>
  <r>
    <x v="0"/>
    <x v="0"/>
    <n v="38940"/>
    <n v="39000"/>
    <n v="60"/>
    <x v="0"/>
    <x v="2"/>
  </r>
  <r>
    <x v="1"/>
    <x v="0"/>
    <n v="4560"/>
    <n v="4620"/>
    <n v="60"/>
    <x v="277"/>
    <x v="2"/>
  </r>
  <r>
    <x v="1"/>
    <x v="0"/>
    <n v="21000"/>
    <n v="21060"/>
    <n v="60"/>
    <x v="278"/>
    <x v="2"/>
  </r>
  <r>
    <x v="1"/>
    <x v="0"/>
    <n v="22620"/>
    <n v="22680"/>
    <n v="60"/>
    <x v="278"/>
    <x v="2"/>
  </r>
  <r>
    <x v="1"/>
    <x v="0"/>
    <n v="34320"/>
    <n v="34380"/>
    <n v="60"/>
    <x v="279"/>
    <x v="2"/>
  </r>
  <r>
    <x v="1"/>
    <x v="0"/>
    <n v="38760"/>
    <n v="38820"/>
    <n v="60"/>
    <x v="280"/>
    <x v="2"/>
  </r>
  <r>
    <x v="2"/>
    <x v="1"/>
    <n v="729.76900000000001"/>
    <n v="730.38800000000003"/>
    <n v="0.61899999999999999"/>
    <x v="281"/>
    <x v="2"/>
  </r>
  <r>
    <x v="2"/>
    <x v="1"/>
    <n v="734.96100000000001"/>
    <n v="735.40499999999997"/>
    <n v="0.44400000000000001"/>
    <x v="2"/>
    <x v="2"/>
  </r>
  <r>
    <x v="2"/>
    <x v="1"/>
    <n v="735.81399999999996"/>
    <n v="736.34799999999996"/>
    <n v="0.53400000000000003"/>
    <x v="2"/>
    <x v="2"/>
  </r>
  <r>
    <x v="2"/>
    <x v="1"/>
    <n v="740.21699999999998"/>
    <n v="740.59"/>
    <n v="0.373"/>
    <x v="2"/>
    <x v="2"/>
  </r>
  <r>
    <x v="2"/>
    <x v="1"/>
    <n v="741.52300000000002"/>
    <n v="741.98"/>
    <n v="0.45700000000000002"/>
    <x v="2"/>
    <x v="2"/>
  </r>
  <r>
    <x v="2"/>
    <x v="1"/>
    <n v="4581.3280000000004"/>
    <n v="4581.8540000000003"/>
    <n v="0.52600000000000002"/>
    <x v="2"/>
    <x v="2"/>
  </r>
  <r>
    <x v="2"/>
    <x v="1"/>
    <n v="4583.0169999999998"/>
    <n v="4583.3670000000002"/>
    <n v="0.35"/>
    <x v="2"/>
    <x v="2"/>
  </r>
  <r>
    <x v="2"/>
    <x v="1"/>
    <n v="4584.0990000000002"/>
    <n v="4584.7169999999996"/>
    <n v="0.61799999999999999"/>
    <x v="2"/>
    <x v="2"/>
  </r>
  <r>
    <x v="2"/>
    <x v="1"/>
    <n v="4590.08"/>
    <n v="4590.8819999999996"/>
    <n v="0.80200000000000005"/>
    <x v="2"/>
    <x v="2"/>
  </r>
  <r>
    <x v="2"/>
    <x v="1"/>
    <n v="4593.2269999999999"/>
    <n v="4593.8410000000003"/>
    <n v="0.61399999999999999"/>
    <x v="2"/>
    <x v="2"/>
  </r>
  <r>
    <x v="2"/>
    <x v="1"/>
    <n v="4595.3289999999997"/>
    <n v="4596.0529999999999"/>
    <n v="0.72399999999999998"/>
    <x v="2"/>
    <x v="2"/>
  </r>
  <r>
    <x v="2"/>
    <x v="1"/>
    <n v="4596.866"/>
    <n v="4597.6930000000002"/>
    <n v="0.82699999999999996"/>
    <x v="2"/>
    <x v="2"/>
  </r>
  <r>
    <x v="2"/>
    <x v="1"/>
    <n v="4598.3670000000002"/>
    <n v="4598.8019999999997"/>
    <n v="0.435"/>
    <x v="2"/>
    <x v="2"/>
  </r>
  <r>
    <x v="2"/>
    <x v="1"/>
    <n v="4600.817"/>
    <n v="4601.1229999999996"/>
    <n v="0.30599999999999999"/>
    <x v="2"/>
    <x v="2"/>
  </r>
  <r>
    <x v="2"/>
    <x v="1"/>
    <n v="4602.7730000000001"/>
    <n v="4603.1970000000001"/>
    <n v="0.42399999999999999"/>
    <x v="2"/>
    <x v="2"/>
  </r>
  <r>
    <x v="2"/>
    <x v="1"/>
    <n v="4603.5640000000003"/>
    <n v="4603.8810000000003"/>
    <n v="0.317"/>
    <x v="2"/>
    <x v="2"/>
  </r>
  <r>
    <x v="2"/>
    <x v="1"/>
    <n v="4604.6109999999999"/>
    <n v="4604.9030000000002"/>
    <n v="0.29199999999999998"/>
    <x v="2"/>
    <x v="2"/>
  </r>
  <r>
    <x v="2"/>
    <x v="1"/>
    <n v="4607.5780000000004"/>
    <n v="4608.9489999999996"/>
    <n v="1.371"/>
    <x v="2"/>
    <x v="2"/>
  </r>
  <r>
    <x v="2"/>
    <x v="1"/>
    <n v="4610.5290000000005"/>
    <n v="4611.3310000000001"/>
    <n v="0.80200000000000005"/>
    <x v="2"/>
    <x v="2"/>
  </r>
  <r>
    <x v="2"/>
    <x v="1"/>
    <n v="4613.1210000000001"/>
    <n v="4613.47"/>
    <n v="0.34899999999999998"/>
    <x v="2"/>
    <x v="2"/>
  </r>
  <r>
    <x v="2"/>
    <x v="1"/>
    <n v="4615.2280000000001"/>
    <n v="4616.7809999999999"/>
    <n v="1.5529999999999999"/>
    <x v="2"/>
    <x v="2"/>
  </r>
  <r>
    <x v="2"/>
    <x v="1"/>
    <n v="4617.2150000000001"/>
    <n v="4618.5559999999996"/>
    <n v="1.341"/>
    <x v="2"/>
    <x v="2"/>
  </r>
  <r>
    <x v="2"/>
    <x v="1"/>
    <n v="5483.16"/>
    <n v="5483.7380000000003"/>
    <n v="0.57799999999999996"/>
    <x v="2"/>
    <x v="2"/>
  </r>
  <r>
    <x v="2"/>
    <x v="1"/>
    <n v="5484.8950000000004"/>
    <n v="5486.3149999999996"/>
    <n v="1.42"/>
    <x v="2"/>
    <x v="2"/>
  </r>
  <r>
    <x v="2"/>
    <x v="1"/>
    <n v="5494.6959999999999"/>
    <n v="5495.2669999999998"/>
    <n v="0.57099999999999995"/>
    <x v="2"/>
    <x v="2"/>
  </r>
  <r>
    <x v="2"/>
    <x v="1"/>
    <n v="5502.2929999999997"/>
    <n v="5504.3159999999998"/>
    <n v="2.0230000000000001"/>
    <x v="2"/>
    <x v="2"/>
  </r>
  <r>
    <x v="2"/>
    <x v="1"/>
    <n v="5507.8180000000002"/>
    <n v="5508.098"/>
    <n v="0.28000000000000003"/>
    <x v="2"/>
    <x v="2"/>
  </r>
  <r>
    <x v="2"/>
    <x v="1"/>
    <n v="11471.076999999999"/>
    <n v="11471.7"/>
    <n v="0.623"/>
    <x v="2"/>
    <x v="2"/>
  </r>
  <r>
    <x v="2"/>
    <x v="1"/>
    <n v="11471.781999999999"/>
    <n v="11472.47"/>
    <n v="0.68799999999999994"/>
    <x v="2"/>
    <x v="2"/>
  </r>
  <r>
    <x v="2"/>
    <x v="1"/>
    <n v="11476.383"/>
    <n v="11477.23"/>
    <n v="0.84699999999999998"/>
    <x v="2"/>
    <x v="2"/>
  </r>
  <r>
    <x v="2"/>
    <x v="1"/>
    <n v="11487.716"/>
    <n v="11488.352999999999"/>
    <n v="0.63700000000000001"/>
    <x v="2"/>
    <x v="2"/>
  </r>
  <r>
    <x v="2"/>
    <x v="1"/>
    <n v="11492.101000000001"/>
    <n v="11492.874"/>
    <n v="0.77300000000000002"/>
    <x v="2"/>
    <x v="2"/>
  </r>
  <r>
    <x v="2"/>
    <x v="1"/>
    <n v="11513.018"/>
    <n v="11514.614"/>
    <n v="1.5960000000000001"/>
    <x v="2"/>
    <x v="2"/>
  </r>
  <r>
    <x v="2"/>
    <x v="1"/>
    <n v="11515.088"/>
    <n v="11515.945"/>
    <n v="0.85699999999999998"/>
    <x v="2"/>
    <x v="2"/>
  </r>
  <r>
    <x v="2"/>
    <x v="1"/>
    <n v="12065.699000000001"/>
    <n v="12066.246999999999"/>
    <n v="0.54800000000000004"/>
    <x v="2"/>
    <x v="2"/>
  </r>
  <r>
    <x v="2"/>
    <x v="1"/>
    <n v="12071.253000000001"/>
    <n v="12071.718999999999"/>
    <n v="0.46600000000000003"/>
    <x v="2"/>
    <x v="2"/>
  </r>
  <r>
    <x v="2"/>
    <x v="1"/>
    <n v="12082.491"/>
    <n v="12083.290999999999"/>
    <n v="0.8"/>
    <x v="2"/>
    <x v="2"/>
  </r>
  <r>
    <x v="2"/>
    <x v="1"/>
    <n v="12106.976000000001"/>
    <n v="12107.612999999999"/>
    <n v="0.63700000000000001"/>
    <x v="2"/>
    <x v="2"/>
  </r>
  <r>
    <x v="2"/>
    <x v="1"/>
    <n v="38763.381000000001"/>
    <n v="38763.891000000003"/>
    <n v="0.51"/>
    <x v="2"/>
    <x v="2"/>
  </r>
  <r>
    <x v="2"/>
    <x v="1"/>
    <n v="38781.917000000001"/>
    <n v="38782.248"/>
    <n v="0.33100000000000002"/>
    <x v="2"/>
    <x v="2"/>
  </r>
  <r>
    <x v="2"/>
    <x v="1"/>
    <n v="38793.714999999997"/>
    <n v="38794.180999999997"/>
    <n v="0.46600000000000003"/>
    <x v="2"/>
    <x v="2"/>
  </r>
  <r>
    <x v="2"/>
    <x v="1"/>
    <n v="38946.993999999999"/>
    <n v="38947.612000000001"/>
    <n v="0.61799999999999999"/>
    <x v="2"/>
    <x v="2"/>
  </r>
  <r>
    <x v="2"/>
    <x v="1"/>
    <n v="38956.860999999997"/>
    <n v="38957.434000000001"/>
    <n v="0.57299999999999995"/>
    <x v="2"/>
    <x v="2"/>
  </r>
  <r>
    <x v="2"/>
    <x v="1"/>
    <n v="38997.417000000001"/>
    <n v="38997.828000000001"/>
    <n v="0.41099999999999998"/>
    <x v="2"/>
    <x v="2"/>
  </r>
  <r>
    <x v="2"/>
    <x v="1"/>
    <n v="38998.792999999998"/>
    <n v="38999.118000000002"/>
    <n v="0.32500000000000001"/>
    <x v="2"/>
    <x v="2"/>
  </r>
  <r>
    <x v="3"/>
    <x v="2"/>
    <n v="751.303"/>
    <n v="751.74300000000005"/>
    <n v="0.44"/>
    <x v="3"/>
    <x v="2"/>
  </r>
  <r>
    <x v="3"/>
    <x v="2"/>
    <n v="753.07"/>
    <n v="753.74"/>
    <n v="0.67"/>
    <x v="3"/>
    <x v="2"/>
  </r>
  <r>
    <x v="3"/>
    <x v="2"/>
    <n v="760.09199999999998"/>
    <n v="761.75900000000001"/>
    <n v="1.667"/>
    <x v="3"/>
    <x v="2"/>
  </r>
  <r>
    <x v="3"/>
    <x v="2"/>
    <n v="762.9"/>
    <n v="763.15"/>
    <n v="0.25"/>
    <x v="3"/>
    <x v="2"/>
  </r>
  <r>
    <x v="3"/>
    <x v="2"/>
    <n v="765.37699999999995"/>
    <n v="767.02800000000002"/>
    <n v="1.651"/>
    <x v="3"/>
    <x v="2"/>
  </r>
  <r>
    <x v="3"/>
    <x v="2"/>
    <n v="767.61"/>
    <n v="767.81"/>
    <n v="0.2"/>
    <x v="3"/>
    <x v="2"/>
  </r>
  <r>
    <x v="3"/>
    <x v="2"/>
    <n v="772.46500000000003"/>
    <n v="773.68"/>
    <n v="1.2150000000000001"/>
    <x v="6"/>
    <x v="2"/>
  </r>
  <r>
    <x v="3"/>
    <x v="2"/>
    <n v="774.54499999999996"/>
    <n v="775.3"/>
    <n v="0.755"/>
    <x v="6"/>
    <x v="2"/>
  </r>
  <r>
    <x v="3"/>
    <x v="2"/>
    <n v="776.21299999999997"/>
    <n v="776.58"/>
    <n v="0.36699999999999999"/>
    <x v="4"/>
    <x v="2"/>
  </r>
  <r>
    <x v="3"/>
    <x v="2"/>
    <n v="5461.5410000000002"/>
    <n v="5462.665"/>
    <n v="1.1240000000000001"/>
    <x v="4"/>
    <x v="2"/>
  </r>
  <r>
    <x v="3"/>
    <x v="2"/>
    <n v="5466.3220000000001"/>
    <n v="5467.1570000000002"/>
    <n v="0.83499999999999996"/>
    <x v="3"/>
    <x v="2"/>
  </r>
  <r>
    <x v="3"/>
    <x v="2"/>
    <n v="5510.1090000000004"/>
    <n v="5510.8710000000001"/>
    <n v="0.76200000000000001"/>
    <x v="4"/>
    <x v="2"/>
  </r>
  <r>
    <x v="3"/>
    <x v="2"/>
    <n v="5512.3230000000003"/>
    <n v="5512.8450000000003"/>
    <n v="0.52200000000000002"/>
    <x v="4"/>
    <x v="2"/>
  </r>
  <r>
    <x v="3"/>
    <x v="2"/>
    <n v="11468.708000000001"/>
    <n v="11469.825000000001"/>
    <n v="1.117"/>
    <x v="3"/>
    <x v="2"/>
  </r>
  <r>
    <x v="3"/>
    <x v="2"/>
    <n v="11477.721"/>
    <n v="11478.168"/>
    <n v="0.44700000000000001"/>
    <x v="4"/>
    <x v="2"/>
  </r>
  <r>
    <x v="3"/>
    <x v="2"/>
    <n v="11479.278"/>
    <n v="11480.228999999999"/>
    <n v="0.95099999999999996"/>
    <x v="3"/>
    <x v="2"/>
  </r>
  <r>
    <x v="3"/>
    <x v="2"/>
    <n v="11480.808000000001"/>
    <n v="11482.522999999999"/>
    <n v="1.7150000000000001"/>
    <x v="3"/>
    <x v="2"/>
  </r>
  <r>
    <x v="3"/>
    <x v="2"/>
    <n v="11500.047"/>
    <n v="11501.239"/>
    <n v="1.1919999999999999"/>
    <x v="3"/>
    <x v="2"/>
  </r>
  <r>
    <x v="3"/>
    <x v="2"/>
    <n v="11501.331"/>
    <n v="11501.880999999999"/>
    <n v="0.55000000000000004"/>
    <x v="3"/>
    <x v="2"/>
  </r>
  <r>
    <x v="3"/>
    <x v="2"/>
    <n v="11502.215"/>
    <n v="11503.174999999999"/>
    <n v="0.96"/>
    <x v="3"/>
    <x v="2"/>
  </r>
  <r>
    <x v="3"/>
    <x v="2"/>
    <n v="11506.128000000001"/>
    <n v="11507.093000000001"/>
    <n v="0.96499999999999997"/>
    <x v="3"/>
    <x v="2"/>
  </r>
  <r>
    <x v="3"/>
    <x v="2"/>
    <n v="11516.058999999999"/>
    <n v="11518.26"/>
    <n v="2.2010000000000001"/>
    <x v="3"/>
    <x v="2"/>
  </r>
  <r>
    <x v="3"/>
    <x v="2"/>
    <n v="12060.152"/>
    <n v="12062.803"/>
    <n v="2.6509999999999998"/>
    <x v="3"/>
    <x v="2"/>
  </r>
  <r>
    <x v="3"/>
    <x v="2"/>
    <n v="12063.41"/>
    <n v="12064.571"/>
    <n v="1.161"/>
    <x v="3"/>
    <x v="2"/>
  </r>
  <r>
    <x v="3"/>
    <x v="2"/>
    <n v="12082.972"/>
    <n v="12084.019"/>
    <n v="1.0469999999999999"/>
    <x v="3"/>
    <x v="2"/>
  </r>
  <r>
    <x v="3"/>
    <x v="2"/>
    <n v="12084.482"/>
    <n v="12085.635"/>
    <n v="1.153"/>
    <x v="3"/>
    <x v="2"/>
  </r>
  <r>
    <x v="3"/>
    <x v="2"/>
    <n v="12085.742"/>
    <n v="12086.4"/>
    <n v="0.65800000000000003"/>
    <x v="3"/>
    <x v="2"/>
  </r>
  <r>
    <x v="3"/>
    <x v="2"/>
    <n v="12087.217000000001"/>
    <n v="12088.634"/>
    <n v="1.417"/>
    <x v="3"/>
    <x v="2"/>
  </r>
  <r>
    <x v="3"/>
    <x v="2"/>
    <n v="12090.391"/>
    <n v="12092.191999999999"/>
    <n v="1.8009999999999999"/>
    <x v="3"/>
    <x v="2"/>
  </r>
  <r>
    <x v="3"/>
    <x v="2"/>
    <n v="12100.164000000001"/>
    <n v="12101.215"/>
    <n v="1.0509999999999999"/>
    <x v="3"/>
    <x v="2"/>
  </r>
  <r>
    <x v="3"/>
    <x v="2"/>
    <n v="12113.811"/>
    <n v="12115.071"/>
    <n v="1.26"/>
    <x v="3"/>
    <x v="2"/>
  </r>
  <r>
    <x v="3"/>
    <x v="2"/>
    <n v="38963.347999999998"/>
    <n v="38965.074999999997"/>
    <n v="1.7270000000000001"/>
    <x v="3"/>
    <x v="2"/>
  </r>
  <r>
    <x v="3"/>
    <x v="2"/>
    <n v="38966.358999999997"/>
    <n v="38967.036"/>
    <n v="0.67700000000000005"/>
    <x v="3"/>
    <x v="2"/>
  </r>
  <r>
    <x v="3"/>
    <x v="2"/>
    <n v="38968.552000000003"/>
    <n v="38969.14"/>
    <n v="0.58799999999999997"/>
    <x v="4"/>
    <x v="2"/>
  </r>
  <r>
    <x v="3"/>
    <x v="2"/>
    <n v="38970.071000000004"/>
    <n v="38971.328999999998"/>
    <n v="1.258"/>
    <x v="6"/>
    <x v="2"/>
  </r>
  <r>
    <x v="3"/>
    <x v="2"/>
    <n v="38971.697"/>
    <n v="38973.584999999999"/>
    <n v="1.8879999999999999"/>
    <x v="6"/>
    <x v="2"/>
  </r>
  <r>
    <x v="3"/>
    <x v="2"/>
    <n v="38975.057000000001"/>
    <n v="38976.743999999999"/>
    <n v="1.6870000000000001"/>
    <x v="6"/>
    <x v="2"/>
  </r>
  <r>
    <x v="3"/>
    <x v="2"/>
    <n v="38977.506000000001"/>
    <n v="38979.241999999998"/>
    <n v="1.736"/>
    <x v="6"/>
    <x v="2"/>
  </r>
  <r>
    <x v="3"/>
    <x v="2"/>
    <n v="38981.129000000001"/>
    <n v="38982.824000000001"/>
    <n v="1.6950000000000001"/>
    <x v="6"/>
    <x v="2"/>
  </r>
  <r>
    <x v="3"/>
    <x v="2"/>
    <n v="38983.188999999998"/>
    <n v="38984.743999999999"/>
    <n v="1.5549999999999999"/>
    <x v="6"/>
    <x v="2"/>
  </r>
  <r>
    <x v="3"/>
    <x v="2"/>
    <n v="38985.720999999998"/>
    <n v="38986.652000000002"/>
    <n v="0.93100000000000005"/>
    <x v="6"/>
    <x v="2"/>
  </r>
  <r>
    <x v="3"/>
    <x v="2"/>
    <n v="38987.563000000002"/>
    <n v="38988.161999999997"/>
    <n v="0.59899999999999998"/>
    <x v="6"/>
    <x v="2"/>
  </r>
  <r>
    <x v="3"/>
    <x v="2"/>
    <n v="38988.917000000001"/>
    <n v="38989.54"/>
    <n v="0.623"/>
    <x v="6"/>
    <x v="2"/>
  </r>
  <r>
    <x v="3"/>
    <x v="2"/>
    <n v="38990.383000000002"/>
    <n v="38991.267"/>
    <n v="0.88400000000000001"/>
    <x v="6"/>
    <x v="2"/>
  </r>
  <r>
    <x v="3"/>
    <x v="2"/>
    <n v="38991.491999999998"/>
    <n v="38992.351999999999"/>
    <n v="0.86"/>
    <x v="6"/>
    <x v="2"/>
  </r>
  <r>
    <x v="3"/>
    <x v="2"/>
    <n v="38992.961000000003"/>
    <n v="38993.338000000003"/>
    <n v="0.377"/>
    <x v="6"/>
    <x v="2"/>
  </r>
  <r>
    <x v="3"/>
    <x v="2"/>
    <n v="38993.574000000001"/>
    <n v="38993.841"/>
    <n v="0.26700000000000002"/>
    <x v="6"/>
    <x v="2"/>
  </r>
  <r>
    <x v="3"/>
    <x v="2"/>
    <n v="38994.012000000002"/>
    <n v="38994.264000000003"/>
    <n v="0.252"/>
    <x v="6"/>
    <x v="2"/>
  </r>
  <r>
    <x v="3"/>
    <x v="2"/>
    <n v="38994.800000000003"/>
    <n v="38996.034"/>
    <n v="1.234"/>
    <x v="6"/>
    <x v="2"/>
  </r>
  <r>
    <x v="3"/>
    <x v="2"/>
    <n v="38998.527999999998"/>
    <n v="38999.567999999999"/>
    <n v="1.04"/>
    <x v="6"/>
    <x v="2"/>
  </r>
  <r>
    <x v="4"/>
    <x v="1"/>
    <n v="729.76900000000001"/>
    <n v="730.38800000000003"/>
    <n v="0.61899999999999999"/>
    <x v="6"/>
    <x v="2"/>
  </r>
  <r>
    <x v="4"/>
    <x v="1"/>
    <n v="734.96100000000001"/>
    <n v="735.40499999999997"/>
    <n v="0.44400000000000001"/>
    <x v="6"/>
    <x v="2"/>
  </r>
  <r>
    <x v="4"/>
    <x v="1"/>
    <n v="735.81399999999996"/>
    <n v="736.34799999999996"/>
    <n v="0.53400000000000003"/>
    <x v="6"/>
    <x v="2"/>
  </r>
  <r>
    <x v="4"/>
    <x v="1"/>
    <n v="740.21699999999998"/>
    <n v="740.59"/>
    <n v="0.373"/>
    <x v="6"/>
    <x v="2"/>
  </r>
  <r>
    <x v="4"/>
    <x v="1"/>
    <n v="741.52300000000002"/>
    <n v="741.98"/>
    <n v="0.45700000000000002"/>
    <x v="7"/>
    <x v="2"/>
  </r>
  <r>
    <x v="4"/>
    <x v="1"/>
    <n v="4581.3280000000004"/>
    <n v="4581.8540000000003"/>
    <n v="0.52600000000000002"/>
    <x v="7"/>
    <x v="2"/>
  </r>
  <r>
    <x v="4"/>
    <x v="1"/>
    <n v="4583.0169999999998"/>
    <n v="4583.3670000000002"/>
    <n v="0.35"/>
    <x v="7"/>
    <x v="2"/>
  </r>
  <r>
    <x v="4"/>
    <x v="1"/>
    <n v="4584.0990000000002"/>
    <n v="4584.7169999999996"/>
    <n v="0.61799999999999999"/>
    <x v="6"/>
    <x v="2"/>
  </r>
  <r>
    <x v="4"/>
    <x v="1"/>
    <n v="4590.08"/>
    <n v="4590.8819999999996"/>
    <n v="0.80200000000000005"/>
    <x v="7"/>
    <x v="2"/>
  </r>
  <r>
    <x v="4"/>
    <x v="1"/>
    <n v="4593.2269999999999"/>
    <n v="4593.8410000000003"/>
    <n v="0.61399999999999999"/>
    <x v="6"/>
    <x v="2"/>
  </r>
  <r>
    <x v="4"/>
    <x v="1"/>
    <n v="4595.3289999999997"/>
    <n v="4596.0529999999999"/>
    <n v="0.72399999999999998"/>
    <x v="7"/>
    <x v="2"/>
  </r>
  <r>
    <x v="4"/>
    <x v="1"/>
    <n v="4596.866"/>
    <n v="4597.6930000000002"/>
    <n v="0.82699999999999996"/>
    <x v="7"/>
    <x v="2"/>
  </r>
  <r>
    <x v="4"/>
    <x v="1"/>
    <n v="4598.3670000000002"/>
    <n v="4598.8019999999997"/>
    <n v="0.435"/>
    <x v="7"/>
    <x v="2"/>
  </r>
  <r>
    <x v="4"/>
    <x v="1"/>
    <n v="4600.817"/>
    <n v="4601.1229999999996"/>
    <n v="0.30599999999999999"/>
    <x v="7"/>
    <x v="2"/>
  </r>
  <r>
    <x v="4"/>
    <x v="1"/>
    <n v="4602.7730000000001"/>
    <n v="4603.1970000000001"/>
    <n v="0.42399999999999999"/>
    <x v="6"/>
    <x v="2"/>
  </r>
  <r>
    <x v="4"/>
    <x v="1"/>
    <n v="4603.5640000000003"/>
    <n v="4603.8810000000003"/>
    <n v="0.317"/>
    <x v="7"/>
    <x v="2"/>
  </r>
  <r>
    <x v="4"/>
    <x v="1"/>
    <n v="4604.6109999999999"/>
    <n v="4604.9030000000002"/>
    <n v="0.29199999999999998"/>
    <x v="7"/>
    <x v="2"/>
  </r>
  <r>
    <x v="4"/>
    <x v="1"/>
    <n v="4607.5780000000004"/>
    <n v="4608.9489999999996"/>
    <n v="1.371"/>
    <x v="6"/>
    <x v="2"/>
  </r>
  <r>
    <x v="4"/>
    <x v="1"/>
    <n v="4610.5290000000005"/>
    <n v="4611.3310000000001"/>
    <n v="0.80200000000000005"/>
    <x v="6"/>
    <x v="2"/>
  </r>
  <r>
    <x v="4"/>
    <x v="1"/>
    <n v="4613.1210000000001"/>
    <n v="4613.47"/>
    <n v="0.34899999999999998"/>
    <x v="7"/>
    <x v="2"/>
  </r>
  <r>
    <x v="4"/>
    <x v="1"/>
    <n v="4615.2280000000001"/>
    <n v="4616.7809999999999"/>
    <n v="1.5529999999999999"/>
    <x v="7"/>
    <x v="2"/>
  </r>
  <r>
    <x v="4"/>
    <x v="1"/>
    <n v="4617.2150000000001"/>
    <n v="4618.5559999999996"/>
    <n v="1.341"/>
    <x v="7"/>
    <x v="2"/>
  </r>
  <r>
    <x v="4"/>
    <x v="1"/>
    <n v="5483.16"/>
    <n v="5483.7380000000003"/>
    <n v="0.57799999999999996"/>
    <x v="7"/>
    <x v="2"/>
  </r>
  <r>
    <x v="4"/>
    <x v="1"/>
    <n v="5484.8950000000004"/>
    <n v="5486.3149999999996"/>
    <n v="1.42"/>
    <x v="7"/>
    <x v="2"/>
  </r>
  <r>
    <x v="4"/>
    <x v="1"/>
    <n v="5494.6959999999999"/>
    <n v="5495.2669999999998"/>
    <n v="0.57099999999999995"/>
    <x v="7"/>
    <x v="2"/>
  </r>
  <r>
    <x v="4"/>
    <x v="1"/>
    <n v="5502.2929999999997"/>
    <n v="5504.3159999999998"/>
    <n v="2.0230000000000001"/>
    <x v="7"/>
    <x v="2"/>
  </r>
  <r>
    <x v="4"/>
    <x v="1"/>
    <n v="5507.8180000000002"/>
    <n v="5508.098"/>
    <n v="0.28000000000000003"/>
    <x v="8"/>
    <x v="2"/>
  </r>
  <r>
    <x v="4"/>
    <x v="1"/>
    <n v="11471.076999999999"/>
    <n v="11471.7"/>
    <n v="0.623"/>
    <x v="6"/>
    <x v="2"/>
  </r>
  <r>
    <x v="4"/>
    <x v="1"/>
    <n v="11471.781999999999"/>
    <n v="11472.47"/>
    <n v="0.68799999999999994"/>
    <x v="9"/>
    <x v="2"/>
  </r>
  <r>
    <x v="4"/>
    <x v="1"/>
    <n v="11476.383"/>
    <n v="11477.23"/>
    <n v="0.84699999999999998"/>
    <x v="6"/>
    <x v="2"/>
  </r>
  <r>
    <x v="4"/>
    <x v="1"/>
    <n v="11487.716"/>
    <n v="11488.352999999999"/>
    <n v="0.63700000000000001"/>
    <x v="6"/>
    <x v="2"/>
  </r>
  <r>
    <x v="4"/>
    <x v="1"/>
    <n v="11492.101000000001"/>
    <n v="11492.874"/>
    <n v="0.77300000000000002"/>
    <x v="9"/>
    <x v="2"/>
  </r>
  <r>
    <x v="4"/>
    <x v="1"/>
    <n v="11513.018"/>
    <n v="11514.614"/>
    <n v="1.5960000000000001"/>
    <x v="6"/>
    <x v="2"/>
  </r>
  <r>
    <x v="4"/>
    <x v="1"/>
    <n v="11515.088"/>
    <n v="11515.945"/>
    <n v="0.85699999999999998"/>
    <x v="8"/>
    <x v="2"/>
  </r>
  <r>
    <x v="4"/>
    <x v="1"/>
    <n v="12065.699000000001"/>
    <n v="12066.246999999999"/>
    <n v="0.54800000000000004"/>
    <x v="7"/>
    <x v="2"/>
  </r>
  <r>
    <x v="4"/>
    <x v="1"/>
    <n v="12071.253000000001"/>
    <n v="12071.718999999999"/>
    <n v="0.46600000000000003"/>
    <x v="7"/>
    <x v="2"/>
  </r>
  <r>
    <x v="4"/>
    <x v="1"/>
    <n v="12082.491"/>
    <n v="12083.290999999999"/>
    <n v="0.8"/>
    <x v="7"/>
    <x v="2"/>
  </r>
  <r>
    <x v="4"/>
    <x v="1"/>
    <n v="12106.976000000001"/>
    <n v="12107.612999999999"/>
    <n v="0.63700000000000001"/>
    <x v="7"/>
    <x v="2"/>
  </r>
  <r>
    <x v="4"/>
    <x v="1"/>
    <n v="38763.381000000001"/>
    <n v="38763.891000000003"/>
    <n v="0.51"/>
    <x v="6"/>
    <x v="2"/>
  </r>
  <r>
    <x v="4"/>
    <x v="1"/>
    <n v="38781.917000000001"/>
    <n v="38782.248"/>
    <n v="0.33100000000000002"/>
    <x v="7"/>
    <x v="2"/>
  </r>
  <r>
    <x v="4"/>
    <x v="1"/>
    <n v="38946.993999999999"/>
    <n v="38947.612000000001"/>
    <n v="0.61799999999999999"/>
    <x v="7"/>
    <x v="2"/>
  </r>
  <r>
    <x v="4"/>
    <x v="1"/>
    <n v="38956.860999999997"/>
    <n v="38957.434000000001"/>
    <n v="0.57299999999999995"/>
    <x v="7"/>
    <x v="2"/>
  </r>
  <r>
    <x v="4"/>
    <x v="1"/>
    <n v="38997.417000000001"/>
    <n v="38997.828000000001"/>
    <n v="0.41099999999999998"/>
    <x v="6"/>
    <x v="2"/>
  </r>
  <r>
    <x v="4"/>
    <x v="1"/>
    <n v="38998.792999999998"/>
    <n v="38999.118000000002"/>
    <n v="0.32500000000000001"/>
    <x v="7"/>
    <x v="2"/>
  </r>
  <r>
    <x v="5"/>
    <x v="0"/>
    <n v="720.55399999999997"/>
    <n v="721.44200000000001"/>
    <n v="0.88800000000000001"/>
    <x v="140"/>
    <x v="2"/>
  </r>
  <r>
    <x v="6"/>
    <x v="0"/>
    <n v="720"/>
    <n v="780"/>
    <n v="60"/>
    <x v="282"/>
    <x v="2"/>
  </r>
  <r>
    <x v="6"/>
    <x v="0"/>
    <n v="4560"/>
    <n v="4620"/>
    <n v="60"/>
    <x v="283"/>
    <x v="2"/>
  </r>
  <r>
    <x v="6"/>
    <x v="0"/>
    <n v="5460"/>
    <n v="5520"/>
    <n v="60"/>
    <x v="284"/>
    <x v="2"/>
  </r>
  <r>
    <x v="6"/>
    <x v="0"/>
    <n v="11460"/>
    <n v="11520"/>
    <n v="60"/>
    <x v="285"/>
    <x v="2"/>
  </r>
  <r>
    <x v="6"/>
    <x v="0"/>
    <n v="12060"/>
    <n v="12120"/>
    <n v="60"/>
    <x v="286"/>
    <x v="2"/>
  </r>
  <r>
    <x v="6"/>
    <x v="0"/>
    <n v="21000"/>
    <n v="21060"/>
    <n v="60"/>
    <x v="287"/>
    <x v="2"/>
  </r>
  <r>
    <x v="6"/>
    <x v="0"/>
    <n v="22620"/>
    <n v="22680"/>
    <n v="60"/>
    <x v="288"/>
    <x v="2"/>
  </r>
  <r>
    <x v="6"/>
    <x v="0"/>
    <n v="34320"/>
    <n v="34380"/>
    <n v="60"/>
    <x v="289"/>
    <x v="2"/>
  </r>
  <r>
    <x v="6"/>
    <x v="0"/>
    <n v="38760"/>
    <n v="38820"/>
    <n v="60"/>
    <x v="290"/>
    <x v="2"/>
  </r>
  <r>
    <x v="6"/>
    <x v="0"/>
    <n v="38940"/>
    <n v="39000"/>
    <n v="60"/>
    <x v="291"/>
    <x v="2"/>
  </r>
  <r>
    <x v="7"/>
    <x v="1"/>
    <n v="729.76900000000001"/>
    <n v="730.38800000000003"/>
    <n v="0.61899999999999999"/>
    <x v="2"/>
    <x v="2"/>
  </r>
  <r>
    <x v="7"/>
    <x v="1"/>
    <n v="734.96100000000001"/>
    <n v="735.40499999999997"/>
    <n v="0.44400000000000001"/>
    <x v="2"/>
    <x v="2"/>
  </r>
  <r>
    <x v="7"/>
    <x v="1"/>
    <n v="735.81399999999996"/>
    <n v="736.34799999999996"/>
    <n v="0.53400000000000003"/>
    <x v="2"/>
    <x v="2"/>
  </r>
  <r>
    <x v="7"/>
    <x v="1"/>
    <n v="740.21699999999998"/>
    <n v="740.59"/>
    <n v="0.373"/>
    <x v="2"/>
    <x v="2"/>
  </r>
  <r>
    <x v="7"/>
    <x v="1"/>
    <n v="4584.0990000000002"/>
    <n v="4584.7169999999996"/>
    <n v="0.61799999999999999"/>
    <x v="2"/>
    <x v="2"/>
  </r>
  <r>
    <x v="7"/>
    <x v="1"/>
    <n v="4593.2269999999999"/>
    <n v="4593.8410000000003"/>
    <n v="0.61399999999999999"/>
    <x v="2"/>
    <x v="2"/>
  </r>
  <r>
    <x v="7"/>
    <x v="1"/>
    <n v="4602.7730000000001"/>
    <n v="4603.1970000000001"/>
    <n v="0.42399999999999999"/>
    <x v="2"/>
    <x v="2"/>
  </r>
  <r>
    <x v="7"/>
    <x v="1"/>
    <n v="4607.5780000000004"/>
    <n v="4608.9489999999996"/>
    <n v="1.371"/>
    <x v="2"/>
    <x v="2"/>
  </r>
  <r>
    <x v="7"/>
    <x v="1"/>
    <n v="4610.5290000000005"/>
    <n v="4611.3310000000001"/>
    <n v="0.80200000000000005"/>
    <x v="2"/>
    <x v="2"/>
  </r>
  <r>
    <x v="7"/>
    <x v="1"/>
    <n v="11471.076999999999"/>
    <n v="11471.7"/>
    <n v="0.623"/>
    <x v="2"/>
    <x v="2"/>
  </r>
  <r>
    <x v="7"/>
    <x v="1"/>
    <n v="11476.383"/>
    <n v="11477.23"/>
    <n v="0.84699999999999998"/>
    <x v="2"/>
    <x v="2"/>
  </r>
  <r>
    <x v="7"/>
    <x v="1"/>
    <n v="11487.716"/>
    <n v="11488.352999999999"/>
    <n v="0.63700000000000001"/>
    <x v="2"/>
    <x v="2"/>
  </r>
  <r>
    <x v="7"/>
    <x v="1"/>
    <n v="11513.018"/>
    <n v="11514.614"/>
    <n v="1.5960000000000001"/>
    <x v="2"/>
    <x v="2"/>
  </r>
  <r>
    <x v="7"/>
    <x v="1"/>
    <n v="38763.381000000001"/>
    <n v="38763.891000000003"/>
    <n v="0.51"/>
    <x v="2"/>
    <x v="2"/>
  </r>
  <r>
    <x v="7"/>
    <x v="1"/>
    <n v="38997.417000000001"/>
    <n v="38997.828000000001"/>
    <n v="0.41099999999999998"/>
    <x v="2"/>
    <x v="2"/>
  </r>
  <r>
    <x v="8"/>
    <x v="2"/>
    <n v="751.303"/>
    <n v="751.74300000000005"/>
    <n v="0.44"/>
    <x v="6"/>
    <x v="2"/>
  </r>
  <r>
    <x v="8"/>
    <x v="2"/>
    <n v="753.07"/>
    <n v="753.74"/>
    <n v="0.67"/>
    <x v="6"/>
    <x v="2"/>
  </r>
  <r>
    <x v="8"/>
    <x v="2"/>
    <n v="760.09199999999998"/>
    <n v="761.75900000000001"/>
    <n v="1.667"/>
    <x v="6"/>
    <x v="2"/>
  </r>
  <r>
    <x v="8"/>
    <x v="2"/>
    <n v="762.9"/>
    <n v="763.15"/>
    <n v="0.25"/>
    <x v="6"/>
    <x v="2"/>
  </r>
  <r>
    <x v="8"/>
    <x v="2"/>
    <n v="765.37699999999995"/>
    <n v="767.02800000000002"/>
    <n v="1.651"/>
    <x v="6"/>
    <x v="2"/>
  </r>
  <r>
    <x v="8"/>
    <x v="2"/>
    <n v="767.61"/>
    <n v="767.81"/>
    <n v="0.2"/>
    <x v="7"/>
    <x v="2"/>
  </r>
  <r>
    <x v="8"/>
    <x v="2"/>
    <n v="772.46500000000003"/>
    <n v="773.68"/>
    <n v="1.2150000000000001"/>
    <x v="6"/>
    <x v="2"/>
  </r>
  <r>
    <x v="8"/>
    <x v="2"/>
    <n v="774.54499999999996"/>
    <n v="775.3"/>
    <n v="0.755"/>
    <x v="6"/>
    <x v="2"/>
  </r>
  <r>
    <x v="8"/>
    <x v="2"/>
    <n v="776.21299999999997"/>
    <n v="776.58"/>
    <n v="0.36699999999999999"/>
    <x v="6"/>
    <x v="2"/>
  </r>
  <r>
    <x v="8"/>
    <x v="2"/>
    <n v="5461.5410000000002"/>
    <n v="5462.665"/>
    <n v="1.1240000000000001"/>
    <x v="6"/>
    <x v="2"/>
  </r>
  <r>
    <x v="8"/>
    <x v="2"/>
    <n v="5466.3220000000001"/>
    <n v="5467.1570000000002"/>
    <n v="0.83499999999999996"/>
    <x v="6"/>
    <x v="2"/>
  </r>
  <r>
    <x v="8"/>
    <x v="2"/>
    <n v="5510.1090000000004"/>
    <n v="5510.8710000000001"/>
    <n v="0.76200000000000001"/>
    <x v="6"/>
    <x v="2"/>
  </r>
  <r>
    <x v="8"/>
    <x v="2"/>
    <n v="5512.3230000000003"/>
    <n v="5512.8450000000003"/>
    <n v="0.52200000000000002"/>
    <x v="4"/>
    <x v="2"/>
  </r>
  <r>
    <x v="8"/>
    <x v="2"/>
    <n v="11468.708000000001"/>
    <n v="11469.825000000001"/>
    <n v="1.117"/>
    <x v="6"/>
    <x v="2"/>
  </r>
  <r>
    <x v="8"/>
    <x v="2"/>
    <n v="11477.721"/>
    <n v="11478.168"/>
    <n v="0.44700000000000001"/>
    <x v="4"/>
    <x v="2"/>
  </r>
  <r>
    <x v="8"/>
    <x v="2"/>
    <n v="11479.278"/>
    <n v="11480.228999999999"/>
    <n v="0.95099999999999996"/>
    <x v="6"/>
    <x v="2"/>
  </r>
  <r>
    <x v="8"/>
    <x v="2"/>
    <n v="11480.808000000001"/>
    <n v="11482.522999999999"/>
    <n v="1.7150000000000001"/>
    <x v="6"/>
    <x v="2"/>
  </r>
  <r>
    <x v="8"/>
    <x v="2"/>
    <n v="11500.047"/>
    <n v="11501.239"/>
    <n v="1.1919999999999999"/>
    <x v="6"/>
    <x v="2"/>
  </r>
  <r>
    <x v="8"/>
    <x v="2"/>
    <n v="11501.331"/>
    <n v="11501.880999999999"/>
    <n v="0.55000000000000004"/>
    <x v="6"/>
    <x v="2"/>
  </r>
  <r>
    <x v="8"/>
    <x v="2"/>
    <n v="11502.215"/>
    <n v="11503.174999999999"/>
    <n v="0.96"/>
    <x v="6"/>
    <x v="2"/>
  </r>
  <r>
    <x v="8"/>
    <x v="2"/>
    <n v="11506.128000000001"/>
    <n v="11507.093000000001"/>
    <n v="0.96499999999999997"/>
    <x v="6"/>
    <x v="2"/>
  </r>
  <r>
    <x v="8"/>
    <x v="2"/>
    <n v="11516.058999999999"/>
    <n v="11518.26"/>
    <n v="2.2010000000000001"/>
    <x v="6"/>
    <x v="2"/>
  </r>
  <r>
    <x v="8"/>
    <x v="2"/>
    <n v="12060.152"/>
    <n v="12062.803"/>
    <n v="2.6509999999999998"/>
    <x v="6"/>
    <x v="2"/>
  </r>
  <r>
    <x v="8"/>
    <x v="2"/>
    <n v="12063.41"/>
    <n v="12064.571"/>
    <n v="1.161"/>
    <x v="6"/>
    <x v="2"/>
  </r>
  <r>
    <x v="8"/>
    <x v="2"/>
    <n v="12082.972"/>
    <n v="12084.019"/>
    <n v="1.0469999999999999"/>
    <x v="6"/>
    <x v="2"/>
  </r>
  <r>
    <x v="8"/>
    <x v="2"/>
    <n v="12084.482"/>
    <n v="12085.635"/>
    <n v="1.153"/>
    <x v="6"/>
    <x v="2"/>
  </r>
  <r>
    <x v="8"/>
    <x v="2"/>
    <n v="12085.742"/>
    <n v="12086.4"/>
    <n v="0.65800000000000003"/>
    <x v="6"/>
    <x v="2"/>
  </r>
  <r>
    <x v="8"/>
    <x v="2"/>
    <n v="12087.217000000001"/>
    <n v="12088.634"/>
    <n v="1.417"/>
    <x v="6"/>
    <x v="2"/>
  </r>
  <r>
    <x v="8"/>
    <x v="2"/>
    <n v="12090.391"/>
    <n v="12092.191999999999"/>
    <n v="1.8009999999999999"/>
    <x v="6"/>
    <x v="2"/>
  </r>
  <r>
    <x v="8"/>
    <x v="2"/>
    <n v="12100.164000000001"/>
    <n v="12101.215"/>
    <n v="1.0509999999999999"/>
    <x v="6"/>
    <x v="2"/>
  </r>
  <r>
    <x v="8"/>
    <x v="2"/>
    <n v="12113.811"/>
    <n v="12115.071"/>
    <n v="1.26"/>
    <x v="6"/>
    <x v="2"/>
  </r>
  <r>
    <x v="8"/>
    <x v="2"/>
    <n v="38963.347999999998"/>
    <n v="38965.074999999997"/>
    <n v="1.7270000000000001"/>
    <x v="6"/>
    <x v="2"/>
  </r>
  <r>
    <x v="8"/>
    <x v="2"/>
    <n v="38966.358999999997"/>
    <n v="38967.036"/>
    <n v="0.67700000000000005"/>
    <x v="6"/>
    <x v="2"/>
  </r>
  <r>
    <x v="8"/>
    <x v="2"/>
    <n v="38968.552000000003"/>
    <n v="38969.14"/>
    <n v="0.58799999999999997"/>
    <x v="6"/>
    <x v="2"/>
  </r>
  <r>
    <x v="8"/>
    <x v="2"/>
    <n v="38970.071000000004"/>
    <n v="38971.328999999998"/>
    <n v="1.258"/>
    <x v="6"/>
    <x v="2"/>
  </r>
  <r>
    <x v="8"/>
    <x v="2"/>
    <n v="38971.697"/>
    <n v="38973.584999999999"/>
    <n v="1.8879999999999999"/>
    <x v="6"/>
    <x v="2"/>
  </r>
  <r>
    <x v="8"/>
    <x v="2"/>
    <n v="38975.057000000001"/>
    <n v="38976.743999999999"/>
    <n v="1.6870000000000001"/>
    <x v="6"/>
    <x v="2"/>
  </r>
  <r>
    <x v="8"/>
    <x v="2"/>
    <n v="38977.506000000001"/>
    <n v="38979.241999999998"/>
    <n v="1.736"/>
    <x v="6"/>
    <x v="2"/>
  </r>
  <r>
    <x v="8"/>
    <x v="2"/>
    <n v="38981.129000000001"/>
    <n v="38982.824000000001"/>
    <n v="1.6950000000000001"/>
    <x v="6"/>
    <x v="2"/>
  </r>
  <r>
    <x v="8"/>
    <x v="2"/>
    <n v="38983.188999999998"/>
    <n v="38984.743999999999"/>
    <n v="1.5549999999999999"/>
    <x v="6"/>
    <x v="2"/>
  </r>
  <r>
    <x v="8"/>
    <x v="2"/>
    <n v="38985.720999999998"/>
    <n v="38986.652000000002"/>
    <n v="0.93100000000000005"/>
    <x v="6"/>
    <x v="2"/>
  </r>
  <r>
    <x v="8"/>
    <x v="2"/>
    <n v="38987.563000000002"/>
    <n v="38988.161999999997"/>
    <n v="0.59899999999999998"/>
    <x v="6"/>
    <x v="2"/>
  </r>
  <r>
    <x v="8"/>
    <x v="2"/>
    <n v="38988.917000000001"/>
    <n v="38989.54"/>
    <n v="0.623"/>
    <x v="6"/>
    <x v="2"/>
  </r>
  <r>
    <x v="8"/>
    <x v="2"/>
    <n v="38990.383000000002"/>
    <n v="38991.267"/>
    <n v="0.88400000000000001"/>
    <x v="6"/>
    <x v="2"/>
  </r>
  <r>
    <x v="8"/>
    <x v="2"/>
    <n v="38991.491999999998"/>
    <n v="38992.351999999999"/>
    <n v="0.86"/>
    <x v="6"/>
    <x v="2"/>
  </r>
  <r>
    <x v="8"/>
    <x v="2"/>
    <n v="38992.961000000003"/>
    <n v="38993.338000000003"/>
    <n v="0.377"/>
    <x v="4"/>
    <x v="2"/>
  </r>
  <r>
    <x v="8"/>
    <x v="2"/>
    <n v="38993.574000000001"/>
    <n v="38993.841"/>
    <n v="0.26700000000000002"/>
    <x v="7"/>
    <x v="2"/>
  </r>
  <r>
    <x v="8"/>
    <x v="2"/>
    <n v="38994.012000000002"/>
    <n v="38994.264000000003"/>
    <n v="0.252"/>
    <x v="6"/>
    <x v="2"/>
  </r>
  <r>
    <x v="8"/>
    <x v="2"/>
    <n v="38994.800000000003"/>
    <n v="38996.034"/>
    <n v="1.234"/>
    <x v="6"/>
    <x v="2"/>
  </r>
  <r>
    <x v="8"/>
    <x v="2"/>
    <n v="38998.527999999998"/>
    <n v="38999.567999999999"/>
    <n v="1.04"/>
    <x v="6"/>
    <x v="2"/>
  </r>
  <r>
    <x v="9"/>
    <x v="3"/>
    <n v="720.55399999999997"/>
    <n v="721.44200000000001"/>
    <n v="0.88800000000000001"/>
    <x v="292"/>
    <x v="2"/>
  </r>
  <r>
    <x v="9"/>
    <x v="3"/>
    <n v="724.89300000000003"/>
    <n v="726.30700000000002"/>
    <n v="1.4139999999999999"/>
    <x v="293"/>
    <x v="2"/>
  </r>
  <r>
    <x v="9"/>
    <x v="3"/>
    <n v="727.399"/>
    <n v="728.39099999999996"/>
    <n v="0.99199999999999999"/>
    <x v="294"/>
    <x v="2"/>
  </r>
  <r>
    <x v="9"/>
    <x v="3"/>
    <n v="730.75800000000004"/>
    <n v="731.15200000000004"/>
    <n v="0.39400000000000002"/>
    <x v="281"/>
    <x v="2"/>
  </r>
  <r>
    <x v="9"/>
    <x v="3"/>
    <n v="731.96400000000006"/>
    <n v="732.74"/>
    <n v="0.77600000000000002"/>
    <x v="295"/>
    <x v="2"/>
  </r>
  <r>
    <x v="9"/>
    <x v="3"/>
    <n v="733.697"/>
    <n v="734.78599999999994"/>
    <n v="1.089"/>
    <x v="296"/>
    <x v="2"/>
  </r>
  <r>
    <x v="9"/>
    <x v="3"/>
    <n v="735.77099999999996"/>
    <n v="736.31899999999996"/>
    <n v="0.54800000000000004"/>
    <x v="297"/>
    <x v="2"/>
  </r>
  <r>
    <x v="9"/>
    <x v="3"/>
    <n v="736.76700000000005"/>
    <n v="737.58600000000001"/>
    <n v="0.81899999999999995"/>
    <x v="34"/>
    <x v="2"/>
  </r>
  <r>
    <x v="9"/>
    <x v="3"/>
    <n v="739.00199999999995"/>
    <n v="739.94299999999998"/>
    <n v="0.94099999999999995"/>
    <x v="298"/>
    <x v="2"/>
  </r>
  <r>
    <x v="9"/>
    <x v="3"/>
    <n v="741.78399999999999"/>
    <n v="742.40300000000002"/>
    <n v="0.61899999999999999"/>
    <x v="299"/>
    <x v="2"/>
  </r>
  <r>
    <x v="9"/>
    <x v="3"/>
    <n v="743.25099999999998"/>
    <n v="745.45600000000002"/>
    <n v="2.2050000000000001"/>
    <x v="300"/>
    <x v="2"/>
  </r>
  <r>
    <x v="9"/>
    <x v="3"/>
    <n v="746.92100000000005"/>
    <n v="747.66"/>
    <n v="0.73899999999999999"/>
    <x v="301"/>
    <x v="2"/>
  </r>
  <r>
    <x v="9"/>
    <x v="3"/>
    <n v="749.399"/>
    <n v="750.93299999999999"/>
    <n v="1.534"/>
    <x v="302"/>
    <x v="2"/>
  </r>
  <r>
    <x v="9"/>
    <x v="3"/>
    <n v="754.95"/>
    <n v="755.4"/>
    <n v="0.45"/>
    <x v="130"/>
    <x v="2"/>
  </r>
  <r>
    <x v="9"/>
    <x v="3"/>
    <n v="756.48299999999995"/>
    <n v="758.26599999999996"/>
    <n v="1.7829999999999999"/>
    <x v="303"/>
    <x v="2"/>
  </r>
  <r>
    <x v="9"/>
    <x v="3"/>
    <n v="762.59400000000005"/>
    <n v="762.87800000000004"/>
    <n v="0.28399999999999997"/>
    <x v="121"/>
    <x v="2"/>
  </r>
  <r>
    <x v="9"/>
    <x v="3"/>
    <n v="764.19299999999998"/>
    <n v="765.12"/>
    <n v="0.92700000000000005"/>
    <x v="304"/>
    <x v="2"/>
  </r>
  <r>
    <x v="9"/>
    <x v="3"/>
    <n v="767.43799999999999"/>
    <n v="767.93600000000004"/>
    <n v="0.498"/>
    <x v="49"/>
    <x v="2"/>
  </r>
  <r>
    <x v="9"/>
    <x v="3"/>
    <n v="768.96199999999999"/>
    <n v="769.197"/>
    <n v="0.23499999999999999"/>
    <x v="305"/>
    <x v="2"/>
  </r>
  <r>
    <x v="9"/>
    <x v="3"/>
    <n v="5460.2939999999999"/>
    <n v="5460.6570000000002"/>
    <n v="0.36299999999999999"/>
    <x v="2"/>
    <x v="2"/>
  </r>
  <r>
    <x v="9"/>
    <x v="3"/>
    <n v="5461.4040000000005"/>
    <n v="5462.1120000000001"/>
    <n v="0.70799999999999996"/>
    <x v="306"/>
    <x v="2"/>
  </r>
  <r>
    <x v="9"/>
    <x v="3"/>
    <n v="5462.81"/>
    <n v="5463.6970000000001"/>
    <n v="0.88700000000000001"/>
    <x v="307"/>
    <x v="2"/>
  </r>
  <r>
    <x v="9"/>
    <x v="3"/>
    <n v="5466.26"/>
    <n v="5467.3670000000002"/>
    <n v="1.107"/>
    <x v="308"/>
    <x v="2"/>
  </r>
  <r>
    <x v="9"/>
    <x v="3"/>
    <n v="5470.99"/>
    <n v="5471.93"/>
    <n v="0.94"/>
    <x v="309"/>
    <x v="2"/>
  </r>
  <r>
    <x v="9"/>
    <x v="3"/>
    <n v="5472.0749999999998"/>
    <n v="5474.6130000000003"/>
    <n v="2.5379999999999998"/>
    <x v="310"/>
    <x v="2"/>
  </r>
  <r>
    <x v="9"/>
    <x v="3"/>
    <n v="5475.5450000000001"/>
    <n v="5475.7920000000004"/>
    <n v="0.247"/>
    <x v="311"/>
    <x v="2"/>
  </r>
  <r>
    <x v="9"/>
    <x v="3"/>
    <n v="5477.71"/>
    <n v="5478.3810000000003"/>
    <n v="0.67100000000000004"/>
    <x v="312"/>
    <x v="2"/>
  </r>
  <r>
    <x v="9"/>
    <x v="3"/>
    <n v="5479.5569999999998"/>
    <n v="5481.6120000000001"/>
    <n v="2.0550000000000002"/>
    <x v="313"/>
    <x v="2"/>
  </r>
  <r>
    <x v="9"/>
    <x v="3"/>
    <n v="5481.97"/>
    <n v="5482.3729999999996"/>
    <n v="0.40300000000000002"/>
    <x v="130"/>
    <x v="2"/>
  </r>
  <r>
    <x v="9"/>
    <x v="3"/>
    <n v="5482.5730000000003"/>
    <n v="5485.8909999999996"/>
    <n v="3.3180000000000001"/>
    <x v="314"/>
    <x v="2"/>
  </r>
  <r>
    <x v="9"/>
    <x v="3"/>
    <n v="5487.41"/>
    <n v="5487.85"/>
    <n v="0.44"/>
    <x v="315"/>
    <x v="2"/>
  </r>
  <r>
    <x v="9"/>
    <x v="3"/>
    <n v="5488.3010000000004"/>
    <n v="5488.683"/>
    <n v="0.38200000000000001"/>
    <x v="316"/>
    <x v="2"/>
  </r>
  <r>
    <x v="9"/>
    <x v="3"/>
    <n v="5491.6890000000003"/>
    <n v="5492.915"/>
    <n v="1.226"/>
    <x v="317"/>
    <x v="2"/>
  </r>
  <r>
    <x v="9"/>
    <x v="3"/>
    <n v="5495.0680000000002"/>
    <n v="5497.6490000000003"/>
    <n v="2.581"/>
    <x v="318"/>
    <x v="2"/>
  </r>
  <r>
    <x v="9"/>
    <x v="3"/>
    <n v="5498.7569999999996"/>
    <n v="5501.9279999999999"/>
    <n v="3.1709999999999998"/>
    <x v="319"/>
    <x v="2"/>
  </r>
  <r>
    <x v="9"/>
    <x v="3"/>
    <n v="5504.7470000000003"/>
    <n v="5505.74"/>
    <n v="0.99299999999999999"/>
    <x v="320"/>
    <x v="2"/>
  </r>
  <r>
    <x v="9"/>
    <x v="3"/>
    <n v="5506.3159999999998"/>
    <n v="5507.3280000000004"/>
    <n v="1.012"/>
    <x v="321"/>
    <x v="2"/>
  </r>
  <r>
    <x v="9"/>
    <x v="3"/>
    <n v="5507.6180000000004"/>
    <n v="5508.201"/>
    <n v="0.58299999999999996"/>
    <x v="322"/>
    <x v="2"/>
  </r>
  <r>
    <x v="9"/>
    <x v="3"/>
    <n v="5511.0129999999999"/>
    <n v="5511.2879999999996"/>
    <n v="0.27500000000000002"/>
    <x v="118"/>
    <x v="2"/>
  </r>
  <r>
    <x v="9"/>
    <x v="3"/>
    <n v="5517.451"/>
    <n v="5519.4639999999999"/>
    <n v="2.0129999999999999"/>
    <x v="323"/>
    <x v="2"/>
  </r>
  <r>
    <x v="9"/>
    <x v="3"/>
    <n v="11469.968999999999"/>
    <n v="11470.347"/>
    <n v="0.378"/>
    <x v="166"/>
    <x v="2"/>
  </r>
  <r>
    <x v="9"/>
    <x v="3"/>
    <n v="11473.81"/>
    <n v="11474.66"/>
    <n v="0.85"/>
    <x v="324"/>
    <x v="2"/>
  </r>
  <r>
    <x v="9"/>
    <x v="3"/>
    <n v="11475.19"/>
    <n v="11476.368"/>
    <n v="1.1779999999999999"/>
    <x v="325"/>
    <x v="2"/>
  </r>
  <r>
    <x v="9"/>
    <x v="3"/>
    <n v="11476.919"/>
    <n v="11477.366"/>
    <n v="0.44700000000000001"/>
    <x v="326"/>
    <x v="2"/>
  </r>
  <r>
    <x v="9"/>
    <x v="3"/>
    <n v="11483.087"/>
    <n v="11484.93"/>
    <n v="1.843"/>
    <x v="327"/>
    <x v="2"/>
  </r>
  <r>
    <x v="9"/>
    <x v="3"/>
    <n v="11487.35"/>
    <n v="11488.492"/>
    <n v="1.1419999999999999"/>
    <x v="328"/>
    <x v="2"/>
  </r>
  <r>
    <x v="9"/>
    <x v="3"/>
    <n v="11489.243"/>
    <n v="11490.582"/>
    <n v="1.339"/>
    <x v="182"/>
    <x v="2"/>
  </r>
  <r>
    <x v="9"/>
    <x v="3"/>
    <n v="11491.796"/>
    <n v="11492.111999999999"/>
    <n v="0.316"/>
    <x v="329"/>
    <x v="2"/>
  </r>
  <r>
    <x v="9"/>
    <x v="3"/>
    <n v="11494.06"/>
    <n v="11494.731"/>
    <n v="0.67100000000000004"/>
    <x v="330"/>
    <x v="2"/>
  </r>
  <r>
    <x v="9"/>
    <x v="3"/>
    <n v="11497.061"/>
    <n v="11497.637000000001"/>
    <n v="0.57599999999999996"/>
    <x v="331"/>
    <x v="2"/>
  </r>
  <r>
    <x v="9"/>
    <x v="3"/>
    <n v="11499.89"/>
    <n v="11500.984"/>
    <n v="1.0940000000000001"/>
    <x v="332"/>
    <x v="2"/>
  </r>
  <r>
    <x v="9"/>
    <x v="3"/>
    <n v="11504.344999999999"/>
    <n v="11505.044"/>
    <n v="0.69899999999999995"/>
    <x v="333"/>
    <x v="2"/>
  </r>
  <r>
    <x v="9"/>
    <x v="3"/>
    <n v="11508.04"/>
    <n v="11508.953"/>
    <n v="0.91300000000000003"/>
    <x v="334"/>
    <x v="2"/>
  </r>
  <r>
    <x v="9"/>
    <x v="3"/>
    <n v="11512.514999999999"/>
    <n v="11513.85"/>
    <n v="1.335"/>
    <x v="335"/>
    <x v="2"/>
  </r>
  <r>
    <x v="9"/>
    <x v="3"/>
    <n v="11517.606"/>
    <n v="11518.642"/>
    <n v="1.036"/>
    <x v="336"/>
    <x v="2"/>
  </r>
  <r>
    <x v="9"/>
    <x v="3"/>
    <n v="12086.704"/>
    <n v="12086.945"/>
    <n v="0.24099999999999999"/>
    <x v="34"/>
    <x v="2"/>
  </r>
  <r>
    <x v="9"/>
    <x v="3"/>
    <n v="12088.383"/>
    <n v="12088.802"/>
    <n v="0.41899999999999998"/>
    <x v="337"/>
    <x v="2"/>
  </r>
  <r>
    <x v="9"/>
    <x v="3"/>
    <n v="12089.098"/>
    <n v="12090.18"/>
    <n v="1.0820000000000001"/>
    <x v="338"/>
    <x v="2"/>
  </r>
  <r>
    <x v="9"/>
    <x v="3"/>
    <n v="12095.300999999999"/>
    <n v="12096.295"/>
    <n v="0.99399999999999999"/>
    <x v="339"/>
    <x v="2"/>
  </r>
  <r>
    <x v="9"/>
    <x v="3"/>
    <n v="12096.569"/>
    <n v="12097.143"/>
    <n v="0.57399999999999995"/>
    <x v="340"/>
    <x v="2"/>
  </r>
  <r>
    <x v="9"/>
    <x v="3"/>
    <n v="12097.552"/>
    <n v="12098.558000000001"/>
    <n v="1.006"/>
    <x v="341"/>
    <x v="2"/>
  </r>
  <r>
    <x v="9"/>
    <x v="3"/>
    <n v="12108.174000000001"/>
    <n v="12109.888999999999"/>
    <n v="1.7150000000000001"/>
    <x v="342"/>
    <x v="2"/>
  </r>
  <r>
    <x v="9"/>
    <x v="3"/>
    <n v="12110.235000000001"/>
    <n v="12110.912"/>
    <n v="0.67700000000000005"/>
    <x v="343"/>
    <x v="2"/>
  </r>
  <r>
    <x v="9"/>
    <x v="3"/>
    <n v="12111.12"/>
    <n v="12112.1"/>
    <n v="0.98"/>
    <x v="344"/>
    <x v="2"/>
  </r>
  <r>
    <x v="9"/>
    <x v="3"/>
    <n v="12112.950999999999"/>
    <n v="12113.43"/>
    <n v="0.47899999999999998"/>
    <x v="34"/>
    <x v="2"/>
  </r>
  <r>
    <x v="9"/>
    <x v="3"/>
    <n v="38947.612999999998"/>
    <n v="38948.154999999999"/>
    <n v="0.54200000000000004"/>
    <x v="345"/>
    <x v="2"/>
  </r>
  <r>
    <x v="9"/>
    <x v="3"/>
    <n v="38949.093000000001"/>
    <n v="38949.485000000001"/>
    <n v="0.39200000000000002"/>
    <x v="34"/>
    <x v="2"/>
  </r>
  <r>
    <x v="9"/>
    <x v="3"/>
    <n v="38957.900999999998"/>
    <n v="38958.538999999997"/>
    <n v="0.63800000000000001"/>
    <x v="346"/>
    <x v="2"/>
  </r>
  <r>
    <x v="9"/>
    <x v="3"/>
    <n v="38958.697999999997"/>
    <n v="38959.258999999998"/>
    <n v="0.56100000000000005"/>
    <x v="347"/>
    <x v="2"/>
  </r>
  <r>
    <x v="9"/>
    <x v="3"/>
    <n v="38961.326999999997"/>
    <n v="38962.154999999999"/>
    <n v="0.82799999999999996"/>
    <x v="348"/>
    <x v="2"/>
  </r>
  <r>
    <x v="9"/>
    <x v="3"/>
    <n v="38962.548999999999"/>
    <n v="38963.213000000003"/>
    <n v="0.66400000000000003"/>
    <x v="349"/>
    <x v="2"/>
  </r>
  <r>
    <x v="9"/>
    <x v="3"/>
    <n v="38963.512000000002"/>
    <n v="38964.459000000003"/>
    <n v="0.94699999999999995"/>
    <x v="34"/>
    <x v="2"/>
  </r>
  <r>
    <x v="9"/>
    <x v="3"/>
    <n v="38964.813999999998"/>
    <n v="38965.839"/>
    <n v="1.0249999999999999"/>
    <x v="350"/>
    <x v="2"/>
  </r>
  <r>
    <x v="9"/>
    <x v="3"/>
    <n v="38966.468999999997"/>
    <n v="38967.798999999999"/>
    <n v="1.33"/>
    <x v="351"/>
    <x v="2"/>
  </r>
  <r>
    <x v="9"/>
    <x v="3"/>
    <n v="38973.343999999997"/>
    <n v="38974.498"/>
    <n v="1.1539999999999999"/>
    <x v="352"/>
    <x v="2"/>
  </r>
  <r>
    <x v="9"/>
    <x v="3"/>
    <n v="38975.137999999999"/>
    <n v="38975.57"/>
    <n v="0.432"/>
    <x v="34"/>
    <x v="2"/>
  </r>
  <r>
    <x v="10"/>
    <x v="0"/>
    <n v="660"/>
    <n v="840"/>
    <n v="180"/>
    <x v="0"/>
    <x v="2"/>
  </r>
  <r>
    <x v="10"/>
    <x v="0"/>
    <n v="4500"/>
    <n v="4680"/>
    <n v="180"/>
    <x v="0"/>
    <x v="2"/>
  </r>
  <r>
    <x v="10"/>
    <x v="0"/>
    <n v="5400"/>
    <n v="5580"/>
    <n v="180"/>
    <x v="0"/>
    <x v="2"/>
  </r>
  <r>
    <x v="10"/>
    <x v="0"/>
    <n v="11400"/>
    <n v="11580"/>
    <n v="180"/>
    <x v="0"/>
    <x v="2"/>
  </r>
  <r>
    <x v="10"/>
    <x v="0"/>
    <n v="12000"/>
    <n v="12180"/>
    <n v="180"/>
    <x v="0"/>
    <x v="2"/>
  </r>
  <r>
    <x v="10"/>
    <x v="0"/>
    <n v="20940"/>
    <n v="21120"/>
    <n v="180"/>
    <x v="0"/>
    <x v="2"/>
  </r>
  <r>
    <x v="10"/>
    <x v="0"/>
    <n v="22560"/>
    <n v="22740"/>
    <n v="180"/>
    <x v="0"/>
    <x v="2"/>
  </r>
  <r>
    <x v="10"/>
    <x v="0"/>
    <n v="34260"/>
    <n v="34440"/>
    <n v="180"/>
    <x v="0"/>
    <x v="2"/>
  </r>
  <r>
    <x v="10"/>
    <x v="0"/>
    <n v="38700"/>
    <n v="38880"/>
    <n v="180"/>
    <x v="0"/>
    <x v="2"/>
  </r>
  <r>
    <x v="10"/>
    <x v="0"/>
    <n v="38880"/>
    <n v="39060"/>
    <n v="180"/>
    <x v="0"/>
    <x v="2"/>
  </r>
  <r>
    <x v="11"/>
    <x v="3"/>
    <n v="720.55399999999997"/>
    <n v="721.44200000000001"/>
    <n v="0.88800000000000001"/>
    <x v="6"/>
    <x v="2"/>
  </r>
  <r>
    <x v="11"/>
    <x v="3"/>
    <n v="724.89300000000003"/>
    <n v="726.30700000000002"/>
    <n v="1.4139999999999999"/>
    <x v="6"/>
    <x v="2"/>
  </r>
  <r>
    <x v="11"/>
    <x v="3"/>
    <n v="727.399"/>
    <n v="728.39099999999996"/>
    <n v="0.99199999999999999"/>
    <x v="6"/>
    <x v="2"/>
  </r>
  <r>
    <x v="11"/>
    <x v="3"/>
    <n v="730.75800000000004"/>
    <n v="731.15200000000004"/>
    <n v="0.39400000000000002"/>
    <x v="6"/>
    <x v="2"/>
  </r>
  <r>
    <x v="11"/>
    <x v="3"/>
    <n v="731.96400000000006"/>
    <n v="732.74"/>
    <n v="0.77600000000000002"/>
    <x v="6"/>
    <x v="2"/>
  </r>
  <r>
    <x v="11"/>
    <x v="3"/>
    <n v="733.697"/>
    <n v="734.78599999999994"/>
    <n v="1.089"/>
    <x v="6"/>
    <x v="2"/>
  </r>
  <r>
    <x v="11"/>
    <x v="3"/>
    <n v="735.77099999999996"/>
    <n v="736.31899999999996"/>
    <n v="0.54800000000000004"/>
    <x v="6"/>
    <x v="2"/>
  </r>
  <r>
    <x v="11"/>
    <x v="3"/>
    <n v="736.76700000000005"/>
    <n v="737.58600000000001"/>
    <n v="0.81899999999999995"/>
    <x v="4"/>
    <x v="2"/>
  </r>
  <r>
    <x v="11"/>
    <x v="3"/>
    <n v="739.00199999999995"/>
    <n v="739.94299999999998"/>
    <n v="0.94099999999999995"/>
    <x v="6"/>
    <x v="2"/>
  </r>
  <r>
    <x v="11"/>
    <x v="3"/>
    <n v="741.78399999999999"/>
    <n v="742.40300000000002"/>
    <n v="0.61899999999999999"/>
    <x v="6"/>
    <x v="2"/>
  </r>
  <r>
    <x v="11"/>
    <x v="3"/>
    <n v="743.25099999999998"/>
    <n v="745.45600000000002"/>
    <n v="2.2050000000000001"/>
    <x v="6"/>
    <x v="2"/>
  </r>
  <r>
    <x v="11"/>
    <x v="3"/>
    <n v="746.92100000000005"/>
    <n v="747.66"/>
    <n v="0.73899999999999999"/>
    <x v="6"/>
    <x v="2"/>
  </r>
  <r>
    <x v="11"/>
    <x v="3"/>
    <n v="749.399"/>
    <n v="750.93299999999999"/>
    <n v="1.534"/>
    <x v="6"/>
    <x v="2"/>
  </r>
  <r>
    <x v="11"/>
    <x v="3"/>
    <n v="754.95"/>
    <n v="755.4"/>
    <n v="0.45"/>
    <x v="6"/>
    <x v="2"/>
  </r>
  <r>
    <x v="11"/>
    <x v="3"/>
    <n v="756.48299999999995"/>
    <n v="758.26599999999996"/>
    <n v="1.7829999999999999"/>
    <x v="6"/>
    <x v="2"/>
  </r>
  <r>
    <x v="11"/>
    <x v="3"/>
    <n v="762.59400000000005"/>
    <n v="762.87800000000004"/>
    <n v="0.28399999999999997"/>
    <x v="6"/>
    <x v="2"/>
  </r>
  <r>
    <x v="11"/>
    <x v="3"/>
    <n v="764.19299999999998"/>
    <n v="765.12"/>
    <n v="0.92700000000000005"/>
    <x v="6"/>
    <x v="2"/>
  </r>
  <r>
    <x v="11"/>
    <x v="3"/>
    <n v="767.43799999999999"/>
    <n v="767.93600000000004"/>
    <n v="0.498"/>
    <x v="6"/>
    <x v="2"/>
  </r>
  <r>
    <x v="11"/>
    <x v="3"/>
    <n v="768.96199999999999"/>
    <n v="769.197"/>
    <n v="0.23499999999999999"/>
    <x v="6"/>
    <x v="2"/>
  </r>
  <r>
    <x v="11"/>
    <x v="3"/>
    <n v="5460.2939999999999"/>
    <n v="5460.6570000000002"/>
    <n v="0.36299999999999999"/>
    <x v="7"/>
    <x v="2"/>
  </r>
  <r>
    <x v="11"/>
    <x v="3"/>
    <n v="5461.4040000000005"/>
    <n v="5462.1120000000001"/>
    <n v="0.70799999999999996"/>
    <x v="6"/>
    <x v="2"/>
  </r>
  <r>
    <x v="11"/>
    <x v="3"/>
    <n v="5462.81"/>
    <n v="5463.6970000000001"/>
    <n v="0.88700000000000001"/>
    <x v="6"/>
    <x v="2"/>
  </r>
  <r>
    <x v="11"/>
    <x v="3"/>
    <n v="5466.26"/>
    <n v="5467.3670000000002"/>
    <n v="1.107"/>
    <x v="6"/>
    <x v="2"/>
  </r>
  <r>
    <x v="11"/>
    <x v="3"/>
    <n v="5470.99"/>
    <n v="5471.93"/>
    <n v="0.94"/>
    <x v="6"/>
    <x v="2"/>
  </r>
  <r>
    <x v="11"/>
    <x v="3"/>
    <n v="5472.0749999999998"/>
    <n v="5474.6130000000003"/>
    <n v="2.5379999999999998"/>
    <x v="6"/>
    <x v="2"/>
  </r>
  <r>
    <x v="11"/>
    <x v="3"/>
    <n v="5475.5450000000001"/>
    <n v="5475.7920000000004"/>
    <n v="0.247"/>
    <x v="6"/>
    <x v="2"/>
  </r>
  <r>
    <x v="11"/>
    <x v="3"/>
    <n v="5477.71"/>
    <n v="5478.3810000000003"/>
    <n v="0.67100000000000004"/>
    <x v="6"/>
    <x v="2"/>
  </r>
  <r>
    <x v="11"/>
    <x v="3"/>
    <n v="5479.5569999999998"/>
    <n v="5481.6120000000001"/>
    <n v="2.0550000000000002"/>
    <x v="6"/>
    <x v="2"/>
  </r>
  <r>
    <x v="11"/>
    <x v="3"/>
    <n v="5481.97"/>
    <n v="5482.3729999999996"/>
    <n v="0.40300000000000002"/>
    <x v="6"/>
    <x v="2"/>
  </r>
  <r>
    <x v="11"/>
    <x v="3"/>
    <n v="5482.5730000000003"/>
    <n v="5485.8909999999996"/>
    <n v="3.3180000000000001"/>
    <x v="6"/>
    <x v="2"/>
  </r>
  <r>
    <x v="11"/>
    <x v="3"/>
    <n v="5487.41"/>
    <n v="5487.85"/>
    <n v="0.44"/>
    <x v="6"/>
    <x v="2"/>
  </r>
  <r>
    <x v="11"/>
    <x v="3"/>
    <n v="5488.3010000000004"/>
    <n v="5488.683"/>
    <n v="0.38200000000000001"/>
    <x v="6"/>
    <x v="2"/>
  </r>
  <r>
    <x v="11"/>
    <x v="3"/>
    <n v="5491.6890000000003"/>
    <n v="5492.915"/>
    <n v="1.226"/>
    <x v="6"/>
    <x v="2"/>
  </r>
  <r>
    <x v="11"/>
    <x v="3"/>
    <n v="5495.0680000000002"/>
    <n v="5497.6490000000003"/>
    <n v="2.581"/>
    <x v="6"/>
    <x v="2"/>
  </r>
  <r>
    <x v="11"/>
    <x v="3"/>
    <n v="5498.7569999999996"/>
    <n v="5501.9279999999999"/>
    <n v="3.1709999999999998"/>
    <x v="6"/>
    <x v="2"/>
  </r>
  <r>
    <x v="11"/>
    <x v="3"/>
    <n v="5504.7470000000003"/>
    <n v="5505.74"/>
    <n v="0.99299999999999999"/>
    <x v="6"/>
    <x v="2"/>
  </r>
  <r>
    <x v="11"/>
    <x v="3"/>
    <n v="5506.3159999999998"/>
    <n v="5507.3280000000004"/>
    <n v="1.012"/>
    <x v="6"/>
    <x v="2"/>
  </r>
  <r>
    <x v="11"/>
    <x v="3"/>
    <n v="5507.6180000000004"/>
    <n v="5508.201"/>
    <n v="0.58299999999999996"/>
    <x v="6"/>
    <x v="2"/>
  </r>
  <r>
    <x v="11"/>
    <x v="3"/>
    <n v="5511.0129999999999"/>
    <n v="5511.2879999999996"/>
    <n v="0.27500000000000002"/>
    <x v="6"/>
    <x v="2"/>
  </r>
  <r>
    <x v="11"/>
    <x v="3"/>
    <n v="5517.451"/>
    <n v="5519.4639999999999"/>
    <n v="2.0129999999999999"/>
    <x v="6"/>
    <x v="2"/>
  </r>
  <r>
    <x v="11"/>
    <x v="3"/>
    <n v="11469.968999999999"/>
    <n v="11470.347"/>
    <n v="0.378"/>
    <x v="6"/>
    <x v="2"/>
  </r>
  <r>
    <x v="11"/>
    <x v="3"/>
    <n v="11473.81"/>
    <n v="11474.66"/>
    <n v="0.85"/>
    <x v="6"/>
    <x v="2"/>
  </r>
  <r>
    <x v="11"/>
    <x v="3"/>
    <n v="11475.19"/>
    <n v="11476.368"/>
    <n v="1.1779999999999999"/>
    <x v="6"/>
    <x v="2"/>
  </r>
  <r>
    <x v="11"/>
    <x v="3"/>
    <n v="11476.919"/>
    <n v="11477.366"/>
    <n v="0.44700000000000001"/>
    <x v="6"/>
    <x v="2"/>
  </r>
  <r>
    <x v="11"/>
    <x v="3"/>
    <n v="11483.087"/>
    <n v="11484.93"/>
    <n v="1.843"/>
    <x v="6"/>
    <x v="2"/>
  </r>
  <r>
    <x v="11"/>
    <x v="3"/>
    <n v="11487.35"/>
    <n v="11488.492"/>
    <n v="1.1419999999999999"/>
    <x v="6"/>
    <x v="2"/>
  </r>
  <r>
    <x v="11"/>
    <x v="3"/>
    <n v="11489.243"/>
    <n v="11490.582"/>
    <n v="1.339"/>
    <x v="9"/>
    <x v="2"/>
  </r>
  <r>
    <x v="11"/>
    <x v="3"/>
    <n v="11491.796"/>
    <n v="11492.111999999999"/>
    <n v="0.316"/>
    <x v="6"/>
    <x v="2"/>
  </r>
  <r>
    <x v="11"/>
    <x v="3"/>
    <n v="11494.06"/>
    <n v="11494.731"/>
    <n v="0.67100000000000004"/>
    <x v="6"/>
    <x v="2"/>
  </r>
  <r>
    <x v="11"/>
    <x v="3"/>
    <n v="11497.061"/>
    <n v="11497.637000000001"/>
    <n v="0.57599999999999996"/>
    <x v="6"/>
    <x v="2"/>
  </r>
  <r>
    <x v="11"/>
    <x v="3"/>
    <n v="11499.89"/>
    <n v="11500.984"/>
    <n v="1.0940000000000001"/>
    <x v="6"/>
    <x v="2"/>
  </r>
  <r>
    <x v="11"/>
    <x v="3"/>
    <n v="11504.344999999999"/>
    <n v="11505.044"/>
    <n v="0.69899999999999995"/>
    <x v="6"/>
    <x v="2"/>
  </r>
  <r>
    <x v="11"/>
    <x v="3"/>
    <n v="11508.04"/>
    <n v="11508.953"/>
    <n v="0.91300000000000003"/>
    <x v="6"/>
    <x v="2"/>
  </r>
  <r>
    <x v="11"/>
    <x v="3"/>
    <n v="11512.514999999999"/>
    <n v="11513.85"/>
    <n v="1.335"/>
    <x v="6"/>
    <x v="2"/>
  </r>
  <r>
    <x v="11"/>
    <x v="3"/>
    <n v="11517.606"/>
    <n v="11518.642"/>
    <n v="1.036"/>
    <x v="6"/>
    <x v="2"/>
  </r>
  <r>
    <x v="11"/>
    <x v="3"/>
    <n v="12086.704"/>
    <n v="12086.945"/>
    <n v="0.24099999999999999"/>
    <x v="6"/>
    <x v="2"/>
  </r>
  <r>
    <x v="11"/>
    <x v="3"/>
    <n v="12088.383"/>
    <n v="12088.802"/>
    <n v="0.41899999999999998"/>
    <x v="6"/>
    <x v="2"/>
  </r>
  <r>
    <x v="11"/>
    <x v="3"/>
    <n v="12089.098"/>
    <n v="12090.18"/>
    <n v="1.0820000000000001"/>
    <x v="6"/>
    <x v="2"/>
  </r>
  <r>
    <x v="11"/>
    <x v="3"/>
    <n v="12095.300999999999"/>
    <n v="12096.295"/>
    <n v="0.99399999999999999"/>
    <x v="6"/>
    <x v="2"/>
  </r>
  <r>
    <x v="11"/>
    <x v="3"/>
    <n v="12096.569"/>
    <n v="12097.143"/>
    <n v="0.57399999999999995"/>
    <x v="6"/>
    <x v="2"/>
  </r>
  <r>
    <x v="11"/>
    <x v="3"/>
    <n v="12097.552"/>
    <n v="12098.558000000001"/>
    <n v="1.006"/>
    <x v="6"/>
    <x v="2"/>
  </r>
  <r>
    <x v="11"/>
    <x v="3"/>
    <n v="12108.174000000001"/>
    <n v="12109.888999999999"/>
    <n v="1.7150000000000001"/>
    <x v="6"/>
    <x v="2"/>
  </r>
  <r>
    <x v="11"/>
    <x v="3"/>
    <n v="12110.235000000001"/>
    <n v="12110.912"/>
    <n v="0.67700000000000005"/>
    <x v="6"/>
    <x v="2"/>
  </r>
  <r>
    <x v="11"/>
    <x v="3"/>
    <n v="12111.12"/>
    <n v="12112.1"/>
    <n v="0.98"/>
    <x v="6"/>
    <x v="2"/>
  </r>
  <r>
    <x v="11"/>
    <x v="3"/>
    <n v="12112.950999999999"/>
    <n v="12113.43"/>
    <n v="0.47899999999999998"/>
    <x v="4"/>
    <x v="2"/>
  </r>
  <r>
    <x v="11"/>
    <x v="3"/>
    <n v="38947.612999999998"/>
    <n v="38948.154999999999"/>
    <n v="0.54200000000000004"/>
    <x v="6"/>
    <x v="2"/>
  </r>
  <r>
    <x v="11"/>
    <x v="3"/>
    <n v="38949.093000000001"/>
    <n v="38949.485000000001"/>
    <n v="0.39200000000000002"/>
    <x v="6"/>
    <x v="2"/>
  </r>
  <r>
    <x v="11"/>
    <x v="3"/>
    <n v="38957.900999999998"/>
    <n v="38958.538999999997"/>
    <n v="0.63800000000000001"/>
    <x v="6"/>
    <x v="2"/>
  </r>
  <r>
    <x v="11"/>
    <x v="3"/>
    <n v="38958.697999999997"/>
    <n v="38959.258999999998"/>
    <n v="0.56100000000000005"/>
    <x v="6"/>
    <x v="2"/>
  </r>
  <r>
    <x v="11"/>
    <x v="3"/>
    <n v="38961.326999999997"/>
    <n v="38962.154999999999"/>
    <n v="0.82799999999999996"/>
    <x v="6"/>
    <x v="2"/>
  </r>
  <r>
    <x v="11"/>
    <x v="3"/>
    <n v="38962.548999999999"/>
    <n v="38963.213000000003"/>
    <n v="0.66400000000000003"/>
    <x v="7"/>
    <x v="2"/>
  </r>
  <r>
    <x v="11"/>
    <x v="3"/>
    <n v="38963.512000000002"/>
    <n v="38964.459000000003"/>
    <n v="0.94699999999999995"/>
    <x v="6"/>
    <x v="2"/>
  </r>
  <r>
    <x v="11"/>
    <x v="3"/>
    <n v="38964.813999999998"/>
    <n v="38965.839"/>
    <n v="1.0249999999999999"/>
    <x v="6"/>
    <x v="2"/>
  </r>
  <r>
    <x v="11"/>
    <x v="3"/>
    <n v="38966.468999999997"/>
    <n v="38967.798999999999"/>
    <n v="1.33"/>
    <x v="6"/>
    <x v="2"/>
  </r>
  <r>
    <x v="11"/>
    <x v="3"/>
    <n v="38973.343999999997"/>
    <n v="38974.498"/>
    <n v="1.1539999999999999"/>
    <x v="6"/>
    <x v="2"/>
  </r>
  <r>
    <x v="11"/>
    <x v="3"/>
    <n v="38975.137999999999"/>
    <n v="38975.57"/>
    <n v="0.432"/>
    <x v="4"/>
    <x v="2"/>
  </r>
  <r>
    <x v="12"/>
    <x v="0"/>
    <n v="720"/>
    <n v="780"/>
    <n v="60"/>
    <x v="87"/>
    <x v="2"/>
  </r>
  <r>
    <x v="12"/>
    <x v="0"/>
    <n v="4560"/>
    <n v="4620"/>
    <n v="60"/>
    <x v="88"/>
    <x v="2"/>
  </r>
  <r>
    <x v="12"/>
    <x v="0"/>
    <n v="5460"/>
    <n v="5520"/>
    <n v="60"/>
    <x v="89"/>
    <x v="2"/>
  </r>
  <r>
    <x v="12"/>
    <x v="0"/>
    <n v="11460"/>
    <n v="11520"/>
    <n v="60"/>
    <x v="90"/>
    <x v="2"/>
  </r>
  <r>
    <x v="12"/>
    <x v="0"/>
    <n v="12060"/>
    <n v="12120"/>
    <n v="60"/>
    <x v="91"/>
    <x v="2"/>
  </r>
  <r>
    <x v="12"/>
    <x v="0"/>
    <n v="21000"/>
    <n v="21060"/>
    <n v="60"/>
    <x v="92"/>
    <x v="2"/>
  </r>
  <r>
    <x v="12"/>
    <x v="0"/>
    <n v="22620"/>
    <n v="22680"/>
    <n v="60"/>
    <x v="93"/>
    <x v="2"/>
  </r>
  <r>
    <x v="12"/>
    <x v="0"/>
    <n v="34320"/>
    <n v="34380"/>
    <n v="60"/>
    <x v="94"/>
    <x v="2"/>
  </r>
  <r>
    <x v="12"/>
    <x v="0"/>
    <n v="38760"/>
    <n v="38820"/>
    <n v="60"/>
    <x v="95"/>
    <x v="2"/>
  </r>
  <r>
    <x v="12"/>
    <x v="0"/>
    <n v="38940"/>
    <n v="39000"/>
    <n v="60"/>
    <x v="96"/>
    <x v="2"/>
  </r>
  <r>
    <x v="13"/>
    <x v="2"/>
    <n v="751.303"/>
    <n v="751.74300000000005"/>
    <n v="0.44"/>
    <x v="34"/>
    <x v="2"/>
  </r>
  <r>
    <x v="13"/>
    <x v="2"/>
    <n v="753.07"/>
    <n v="753.74"/>
    <n v="0.67"/>
    <x v="353"/>
    <x v="2"/>
  </r>
  <r>
    <x v="13"/>
    <x v="2"/>
    <n v="760.09199999999998"/>
    <n v="761.75900000000001"/>
    <n v="1.667"/>
    <x v="354"/>
    <x v="2"/>
  </r>
  <r>
    <x v="13"/>
    <x v="2"/>
    <n v="762.9"/>
    <n v="763.15"/>
    <n v="0.25"/>
    <x v="166"/>
    <x v="2"/>
  </r>
  <r>
    <x v="13"/>
    <x v="2"/>
    <n v="765.37699999999995"/>
    <n v="767.02800000000002"/>
    <n v="1.651"/>
    <x v="34"/>
    <x v="2"/>
  </r>
  <r>
    <x v="13"/>
    <x v="2"/>
    <n v="767.61"/>
    <n v="767.81"/>
    <n v="0.2"/>
    <x v="34"/>
    <x v="2"/>
  </r>
  <r>
    <x v="13"/>
    <x v="2"/>
    <n v="772.46500000000003"/>
    <n v="773.68"/>
    <n v="1.2150000000000001"/>
    <x v="355"/>
    <x v="2"/>
  </r>
  <r>
    <x v="13"/>
    <x v="2"/>
    <n v="774.54499999999996"/>
    <n v="775.3"/>
    <n v="0.755"/>
    <x v="356"/>
    <x v="2"/>
  </r>
  <r>
    <x v="13"/>
    <x v="2"/>
    <n v="776.21299999999997"/>
    <n v="776.58"/>
    <n v="0.36699999999999999"/>
    <x v="34"/>
    <x v="2"/>
  </r>
  <r>
    <x v="13"/>
    <x v="2"/>
    <n v="5461.5410000000002"/>
    <n v="5462.665"/>
    <n v="1.1240000000000001"/>
    <x v="357"/>
    <x v="2"/>
  </r>
  <r>
    <x v="13"/>
    <x v="2"/>
    <n v="5466.3220000000001"/>
    <n v="5467.1570000000002"/>
    <n v="0.83499999999999996"/>
    <x v="358"/>
    <x v="2"/>
  </r>
  <r>
    <x v="13"/>
    <x v="2"/>
    <n v="5510.1090000000004"/>
    <n v="5510.8710000000001"/>
    <n v="0.76200000000000001"/>
    <x v="359"/>
    <x v="2"/>
  </r>
  <r>
    <x v="13"/>
    <x v="2"/>
    <n v="5512.3230000000003"/>
    <n v="5512.8450000000003"/>
    <n v="0.52200000000000002"/>
    <x v="360"/>
    <x v="2"/>
  </r>
  <r>
    <x v="13"/>
    <x v="2"/>
    <n v="11468.708000000001"/>
    <n v="11469.825000000001"/>
    <n v="1.117"/>
    <x v="361"/>
    <x v="2"/>
  </r>
  <r>
    <x v="13"/>
    <x v="2"/>
    <n v="11477.721"/>
    <n v="11478.168"/>
    <n v="0.44700000000000001"/>
    <x v="2"/>
    <x v="2"/>
  </r>
  <r>
    <x v="13"/>
    <x v="2"/>
    <n v="11479.278"/>
    <n v="11480.228999999999"/>
    <n v="0.95099999999999996"/>
    <x v="362"/>
    <x v="2"/>
  </r>
  <r>
    <x v="13"/>
    <x v="2"/>
    <n v="11480.808000000001"/>
    <n v="11482.522999999999"/>
    <n v="1.7150000000000001"/>
    <x v="363"/>
    <x v="2"/>
  </r>
  <r>
    <x v="13"/>
    <x v="2"/>
    <n v="11500.047"/>
    <n v="11501.239"/>
    <n v="1.1919999999999999"/>
    <x v="364"/>
    <x v="2"/>
  </r>
  <r>
    <x v="13"/>
    <x v="2"/>
    <n v="11501.331"/>
    <n v="11501.880999999999"/>
    <n v="0.55000000000000004"/>
    <x v="365"/>
    <x v="2"/>
  </r>
  <r>
    <x v="13"/>
    <x v="2"/>
    <n v="11502.215"/>
    <n v="11503.174999999999"/>
    <n v="0.96"/>
    <x v="366"/>
    <x v="2"/>
  </r>
  <r>
    <x v="13"/>
    <x v="2"/>
    <n v="11506.128000000001"/>
    <n v="11507.093000000001"/>
    <n v="0.96499999999999997"/>
    <x v="367"/>
    <x v="2"/>
  </r>
  <r>
    <x v="13"/>
    <x v="2"/>
    <n v="11516.058999999999"/>
    <n v="11518.26"/>
    <n v="2.2010000000000001"/>
    <x v="34"/>
    <x v="2"/>
  </r>
  <r>
    <x v="13"/>
    <x v="2"/>
    <n v="12060.152"/>
    <n v="12062.803"/>
    <n v="2.6509999999999998"/>
    <x v="368"/>
    <x v="2"/>
  </r>
  <r>
    <x v="13"/>
    <x v="2"/>
    <n v="12063.41"/>
    <n v="12064.571"/>
    <n v="1.161"/>
    <x v="369"/>
    <x v="2"/>
  </r>
  <r>
    <x v="13"/>
    <x v="2"/>
    <n v="12082.972"/>
    <n v="12084.019"/>
    <n v="1.0469999999999999"/>
    <x v="370"/>
    <x v="2"/>
  </r>
  <r>
    <x v="13"/>
    <x v="2"/>
    <n v="12084.482"/>
    <n v="12085.635"/>
    <n v="1.153"/>
    <x v="371"/>
    <x v="2"/>
  </r>
  <r>
    <x v="13"/>
    <x v="2"/>
    <n v="12085.742"/>
    <n v="12086.4"/>
    <n v="0.65800000000000003"/>
    <x v="34"/>
    <x v="2"/>
  </r>
  <r>
    <x v="13"/>
    <x v="2"/>
    <n v="12087.217000000001"/>
    <n v="12088.634"/>
    <n v="1.417"/>
    <x v="372"/>
    <x v="2"/>
  </r>
  <r>
    <x v="13"/>
    <x v="2"/>
    <n v="12090.391"/>
    <n v="12092.191999999999"/>
    <n v="1.8009999999999999"/>
    <x v="373"/>
    <x v="2"/>
  </r>
  <r>
    <x v="13"/>
    <x v="2"/>
    <n v="12100.164000000001"/>
    <n v="12101.215"/>
    <n v="1.0509999999999999"/>
    <x v="374"/>
    <x v="2"/>
  </r>
  <r>
    <x v="13"/>
    <x v="2"/>
    <n v="12113.811"/>
    <n v="12115.071"/>
    <n v="1.26"/>
    <x v="375"/>
    <x v="2"/>
  </r>
  <r>
    <x v="13"/>
    <x v="2"/>
    <n v="38963.347999999998"/>
    <n v="38965.074999999997"/>
    <n v="1.7270000000000001"/>
    <x v="376"/>
    <x v="2"/>
  </r>
  <r>
    <x v="13"/>
    <x v="2"/>
    <n v="38966.358999999997"/>
    <n v="38967.036"/>
    <n v="0.67700000000000005"/>
    <x v="34"/>
    <x v="2"/>
  </r>
  <r>
    <x v="13"/>
    <x v="2"/>
    <n v="38968.552000000003"/>
    <n v="38969.14"/>
    <n v="0.58799999999999997"/>
    <x v="34"/>
    <x v="2"/>
  </r>
  <r>
    <x v="13"/>
    <x v="2"/>
    <n v="38970.071000000004"/>
    <n v="38971.328999999998"/>
    <n v="1.258"/>
    <x v="377"/>
    <x v="2"/>
  </r>
  <r>
    <x v="13"/>
    <x v="2"/>
    <n v="38971.697"/>
    <n v="38973.584999999999"/>
    <n v="1.8879999999999999"/>
    <x v="378"/>
    <x v="2"/>
  </r>
  <r>
    <x v="13"/>
    <x v="2"/>
    <n v="38975.057000000001"/>
    <n v="38976.743999999999"/>
    <n v="1.6870000000000001"/>
    <x v="379"/>
    <x v="2"/>
  </r>
  <r>
    <x v="13"/>
    <x v="2"/>
    <n v="38977.506000000001"/>
    <n v="38979.241999999998"/>
    <n v="1.736"/>
    <x v="380"/>
    <x v="2"/>
  </r>
  <r>
    <x v="13"/>
    <x v="2"/>
    <n v="38981.129000000001"/>
    <n v="38982.824000000001"/>
    <n v="1.6950000000000001"/>
    <x v="381"/>
    <x v="2"/>
  </r>
  <r>
    <x v="13"/>
    <x v="2"/>
    <n v="38983.188999999998"/>
    <n v="38984.743999999999"/>
    <n v="1.5549999999999999"/>
    <x v="382"/>
    <x v="2"/>
  </r>
  <r>
    <x v="13"/>
    <x v="2"/>
    <n v="38985.720999999998"/>
    <n v="38986.652000000002"/>
    <n v="0.93100000000000005"/>
    <x v="383"/>
    <x v="2"/>
  </r>
  <r>
    <x v="13"/>
    <x v="2"/>
    <n v="38987.563000000002"/>
    <n v="38988.161999999997"/>
    <n v="0.59899999999999998"/>
    <x v="384"/>
    <x v="2"/>
  </r>
  <r>
    <x v="13"/>
    <x v="2"/>
    <n v="38988.917000000001"/>
    <n v="38989.54"/>
    <n v="0.623"/>
    <x v="385"/>
    <x v="2"/>
  </r>
  <r>
    <x v="13"/>
    <x v="2"/>
    <n v="38990.383000000002"/>
    <n v="38991.267"/>
    <n v="0.88400000000000001"/>
    <x v="386"/>
    <x v="2"/>
  </r>
  <r>
    <x v="13"/>
    <x v="2"/>
    <n v="38991.491999999998"/>
    <n v="38992.351999999999"/>
    <n v="0.86"/>
    <x v="387"/>
    <x v="2"/>
  </r>
  <r>
    <x v="13"/>
    <x v="2"/>
    <n v="38992.961000000003"/>
    <n v="38993.338000000003"/>
    <n v="0.377"/>
    <x v="34"/>
    <x v="2"/>
  </r>
  <r>
    <x v="13"/>
    <x v="2"/>
    <n v="38993.574000000001"/>
    <n v="38993.841"/>
    <n v="0.26700000000000002"/>
    <x v="2"/>
    <x v="2"/>
  </r>
  <r>
    <x v="13"/>
    <x v="2"/>
    <n v="38994.012000000002"/>
    <n v="38994.264000000003"/>
    <n v="0.252"/>
    <x v="388"/>
    <x v="2"/>
  </r>
  <r>
    <x v="13"/>
    <x v="2"/>
    <n v="38994.800000000003"/>
    <n v="38996.034"/>
    <n v="1.234"/>
    <x v="389"/>
    <x v="2"/>
  </r>
  <r>
    <x v="13"/>
    <x v="2"/>
    <n v="38998.527999999998"/>
    <n v="38999.567999999999"/>
    <n v="1.04"/>
    <x v="390"/>
    <x v="2"/>
  </r>
  <r>
    <x v="14"/>
    <x v="3"/>
    <n v="720.55399999999997"/>
    <n v="721.44200000000001"/>
    <n v="0.88800000000000001"/>
    <x v="3"/>
    <x v="2"/>
  </r>
  <r>
    <x v="14"/>
    <x v="3"/>
    <n v="724.89300000000003"/>
    <n v="726.30700000000002"/>
    <n v="1.4139999999999999"/>
    <x v="3"/>
    <x v="2"/>
  </r>
  <r>
    <x v="14"/>
    <x v="3"/>
    <n v="727.399"/>
    <n v="728.39099999999996"/>
    <n v="0.99199999999999999"/>
    <x v="6"/>
    <x v="2"/>
  </r>
  <r>
    <x v="14"/>
    <x v="3"/>
    <n v="730.75800000000004"/>
    <n v="731.15200000000004"/>
    <n v="0.39400000000000002"/>
    <x v="6"/>
    <x v="2"/>
  </r>
  <r>
    <x v="14"/>
    <x v="3"/>
    <n v="731.96400000000006"/>
    <n v="732.74"/>
    <n v="0.77600000000000002"/>
    <x v="6"/>
    <x v="2"/>
  </r>
  <r>
    <x v="14"/>
    <x v="3"/>
    <n v="733.697"/>
    <n v="734.78599999999994"/>
    <n v="1.089"/>
    <x v="6"/>
    <x v="2"/>
  </r>
  <r>
    <x v="14"/>
    <x v="3"/>
    <n v="735.77099999999996"/>
    <n v="736.31899999999996"/>
    <n v="0.54800000000000004"/>
    <x v="6"/>
    <x v="2"/>
  </r>
  <r>
    <x v="14"/>
    <x v="3"/>
    <n v="736.76700000000005"/>
    <n v="737.58600000000001"/>
    <n v="0.81899999999999995"/>
    <x v="6"/>
    <x v="2"/>
  </r>
  <r>
    <x v="14"/>
    <x v="3"/>
    <n v="739.00199999999995"/>
    <n v="739.94299999999998"/>
    <n v="0.94099999999999995"/>
    <x v="6"/>
    <x v="2"/>
  </r>
  <r>
    <x v="14"/>
    <x v="3"/>
    <n v="741.78399999999999"/>
    <n v="742.40300000000002"/>
    <n v="0.61899999999999999"/>
    <x v="4"/>
    <x v="2"/>
  </r>
  <r>
    <x v="14"/>
    <x v="3"/>
    <n v="743.25099999999998"/>
    <n v="745.45600000000002"/>
    <n v="2.2050000000000001"/>
    <x v="3"/>
    <x v="2"/>
  </r>
  <r>
    <x v="14"/>
    <x v="3"/>
    <n v="746.92100000000005"/>
    <n v="747.66"/>
    <n v="0.73899999999999999"/>
    <x v="3"/>
    <x v="2"/>
  </r>
  <r>
    <x v="14"/>
    <x v="3"/>
    <n v="749.399"/>
    <n v="750.93299999999999"/>
    <n v="1.534"/>
    <x v="3"/>
    <x v="2"/>
  </r>
  <r>
    <x v="14"/>
    <x v="3"/>
    <n v="754.95"/>
    <n v="755.4"/>
    <n v="0.45"/>
    <x v="3"/>
    <x v="2"/>
  </r>
  <r>
    <x v="14"/>
    <x v="3"/>
    <n v="756.48299999999995"/>
    <n v="758.26599999999996"/>
    <n v="1.7829999999999999"/>
    <x v="3"/>
    <x v="2"/>
  </r>
  <r>
    <x v="14"/>
    <x v="3"/>
    <n v="762.59400000000005"/>
    <n v="762.87800000000004"/>
    <n v="0.28399999999999997"/>
    <x v="3"/>
    <x v="2"/>
  </r>
  <r>
    <x v="14"/>
    <x v="3"/>
    <n v="764.19299999999998"/>
    <n v="765.12"/>
    <n v="0.92700000000000005"/>
    <x v="3"/>
    <x v="2"/>
  </r>
  <r>
    <x v="14"/>
    <x v="3"/>
    <n v="767.43799999999999"/>
    <n v="767.93600000000004"/>
    <n v="0.498"/>
    <x v="3"/>
    <x v="2"/>
  </r>
  <r>
    <x v="14"/>
    <x v="3"/>
    <n v="768.96199999999999"/>
    <n v="769.197"/>
    <n v="0.23499999999999999"/>
    <x v="3"/>
    <x v="2"/>
  </r>
  <r>
    <x v="14"/>
    <x v="3"/>
    <n v="5460.2939999999999"/>
    <n v="5460.6570000000002"/>
    <n v="0.36299999999999999"/>
    <x v="4"/>
    <x v="2"/>
  </r>
  <r>
    <x v="14"/>
    <x v="3"/>
    <n v="5461.4040000000005"/>
    <n v="5462.1120000000001"/>
    <n v="0.70799999999999996"/>
    <x v="4"/>
    <x v="2"/>
  </r>
  <r>
    <x v="14"/>
    <x v="3"/>
    <n v="5462.81"/>
    <n v="5463.6970000000001"/>
    <n v="0.88700000000000001"/>
    <x v="6"/>
    <x v="2"/>
  </r>
  <r>
    <x v="14"/>
    <x v="3"/>
    <n v="5466.26"/>
    <n v="5467.3670000000002"/>
    <n v="1.107"/>
    <x v="4"/>
    <x v="2"/>
  </r>
  <r>
    <x v="14"/>
    <x v="3"/>
    <n v="5470.99"/>
    <n v="5471.93"/>
    <n v="0.94"/>
    <x v="6"/>
    <x v="2"/>
  </r>
  <r>
    <x v="14"/>
    <x v="3"/>
    <n v="5472.0749999999998"/>
    <n v="5474.6130000000003"/>
    <n v="2.5379999999999998"/>
    <x v="6"/>
    <x v="2"/>
  </r>
  <r>
    <x v="14"/>
    <x v="3"/>
    <n v="5475.5450000000001"/>
    <n v="5475.7920000000004"/>
    <n v="0.247"/>
    <x v="6"/>
    <x v="2"/>
  </r>
  <r>
    <x v="14"/>
    <x v="3"/>
    <n v="5477.71"/>
    <n v="5478.3810000000003"/>
    <n v="0.67100000000000004"/>
    <x v="6"/>
    <x v="2"/>
  </r>
  <r>
    <x v="14"/>
    <x v="3"/>
    <n v="5479.5569999999998"/>
    <n v="5481.6120000000001"/>
    <n v="2.0550000000000002"/>
    <x v="6"/>
    <x v="2"/>
  </r>
  <r>
    <x v="14"/>
    <x v="3"/>
    <n v="5481.97"/>
    <n v="5482.3729999999996"/>
    <n v="0.40300000000000002"/>
    <x v="6"/>
    <x v="2"/>
  </r>
  <r>
    <x v="14"/>
    <x v="3"/>
    <n v="5482.5730000000003"/>
    <n v="5485.8909999999996"/>
    <n v="3.3180000000000001"/>
    <x v="6"/>
    <x v="2"/>
  </r>
  <r>
    <x v="14"/>
    <x v="3"/>
    <n v="5487.41"/>
    <n v="5487.85"/>
    <n v="0.44"/>
    <x v="6"/>
    <x v="2"/>
  </r>
  <r>
    <x v="14"/>
    <x v="3"/>
    <n v="5488.3010000000004"/>
    <n v="5488.683"/>
    <n v="0.38200000000000001"/>
    <x v="6"/>
    <x v="2"/>
  </r>
  <r>
    <x v="14"/>
    <x v="3"/>
    <n v="5491.6890000000003"/>
    <n v="5492.915"/>
    <n v="1.226"/>
    <x v="6"/>
    <x v="2"/>
  </r>
  <r>
    <x v="14"/>
    <x v="3"/>
    <n v="5495.0680000000002"/>
    <n v="5497.6490000000003"/>
    <n v="2.581"/>
    <x v="6"/>
    <x v="2"/>
  </r>
  <r>
    <x v="14"/>
    <x v="3"/>
    <n v="5498.7569999999996"/>
    <n v="5501.9279999999999"/>
    <n v="3.1709999999999998"/>
    <x v="6"/>
    <x v="2"/>
  </r>
  <r>
    <x v="14"/>
    <x v="3"/>
    <n v="5504.7470000000003"/>
    <n v="5505.74"/>
    <n v="0.99299999999999999"/>
    <x v="6"/>
    <x v="2"/>
  </r>
  <r>
    <x v="14"/>
    <x v="3"/>
    <n v="5506.3159999999998"/>
    <n v="5507.3280000000004"/>
    <n v="1.012"/>
    <x v="6"/>
    <x v="2"/>
  </r>
  <r>
    <x v="14"/>
    <x v="3"/>
    <n v="5507.6180000000004"/>
    <n v="5508.201"/>
    <n v="0.58299999999999996"/>
    <x v="6"/>
    <x v="2"/>
  </r>
  <r>
    <x v="14"/>
    <x v="3"/>
    <n v="5511.0129999999999"/>
    <n v="5511.2879999999996"/>
    <n v="0.27500000000000002"/>
    <x v="6"/>
    <x v="2"/>
  </r>
  <r>
    <x v="14"/>
    <x v="3"/>
    <n v="5517.451"/>
    <n v="5519.4639999999999"/>
    <n v="2.0129999999999999"/>
    <x v="6"/>
    <x v="2"/>
  </r>
  <r>
    <x v="14"/>
    <x v="3"/>
    <n v="11469.968999999999"/>
    <n v="11470.347"/>
    <n v="0.378"/>
    <x v="3"/>
    <x v="2"/>
  </r>
  <r>
    <x v="14"/>
    <x v="3"/>
    <n v="11473.81"/>
    <n v="11474.66"/>
    <n v="0.85"/>
    <x v="3"/>
    <x v="2"/>
  </r>
  <r>
    <x v="14"/>
    <x v="3"/>
    <n v="11475.19"/>
    <n v="11476.368"/>
    <n v="1.1779999999999999"/>
    <x v="3"/>
    <x v="2"/>
  </r>
  <r>
    <x v="14"/>
    <x v="3"/>
    <n v="11476.919"/>
    <n v="11477.366"/>
    <n v="0.44700000000000001"/>
    <x v="3"/>
    <x v="2"/>
  </r>
  <r>
    <x v="14"/>
    <x v="3"/>
    <n v="11483.087"/>
    <n v="11484.93"/>
    <n v="1.843"/>
    <x v="3"/>
    <x v="2"/>
  </r>
  <r>
    <x v="14"/>
    <x v="3"/>
    <n v="11487.35"/>
    <n v="11488.492"/>
    <n v="1.1419999999999999"/>
    <x v="3"/>
    <x v="2"/>
  </r>
  <r>
    <x v="14"/>
    <x v="3"/>
    <n v="11489.243"/>
    <n v="11490.582"/>
    <n v="1.339"/>
    <x v="3"/>
    <x v="2"/>
  </r>
  <r>
    <x v="14"/>
    <x v="3"/>
    <n v="11491.796"/>
    <n v="11492.111999999999"/>
    <n v="0.316"/>
    <x v="3"/>
    <x v="2"/>
  </r>
  <r>
    <x v="14"/>
    <x v="3"/>
    <n v="11494.06"/>
    <n v="11494.731"/>
    <n v="0.67100000000000004"/>
    <x v="3"/>
    <x v="2"/>
  </r>
  <r>
    <x v="14"/>
    <x v="3"/>
    <n v="11497.061"/>
    <n v="11497.637000000001"/>
    <n v="0.57599999999999996"/>
    <x v="3"/>
    <x v="2"/>
  </r>
  <r>
    <x v="14"/>
    <x v="3"/>
    <n v="11499.89"/>
    <n v="11500.984"/>
    <n v="1.0940000000000001"/>
    <x v="3"/>
    <x v="2"/>
  </r>
  <r>
    <x v="14"/>
    <x v="3"/>
    <n v="11504.344999999999"/>
    <n v="11505.044"/>
    <n v="0.69899999999999995"/>
    <x v="3"/>
    <x v="2"/>
  </r>
  <r>
    <x v="14"/>
    <x v="3"/>
    <n v="11508.04"/>
    <n v="11508.953"/>
    <n v="0.91300000000000003"/>
    <x v="3"/>
    <x v="2"/>
  </r>
  <r>
    <x v="14"/>
    <x v="3"/>
    <n v="11512.514999999999"/>
    <n v="11513.85"/>
    <n v="1.335"/>
    <x v="3"/>
    <x v="2"/>
  </r>
  <r>
    <x v="14"/>
    <x v="3"/>
    <n v="11517.606"/>
    <n v="11518.642"/>
    <n v="1.036"/>
    <x v="3"/>
    <x v="2"/>
  </r>
  <r>
    <x v="14"/>
    <x v="3"/>
    <n v="12086.704"/>
    <n v="12086.945"/>
    <n v="0.24099999999999999"/>
    <x v="4"/>
    <x v="2"/>
  </r>
  <r>
    <x v="14"/>
    <x v="3"/>
    <n v="12088.383"/>
    <n v="12088.802"/>
    <n v="0.41899999999999998"/>
    <x v="6"/>
    <x v="2"/>
  </r>
  <r>
    <x v="14"/>
    <x v="3"/>
    <n v="12089.098"/>
    <n v="12090.18"/>
    <n v="1.0820000000000001"/>
    <x v="6"/>
    <x v="2"/>
  </r>
  <r>
    <x v="14"/>
    <x v="3"/>
    <n v="12095.300999999999"/>
    <n v="12096.295"/>
    <n v="0.99399999999999999"/>
    <x v="6"/>
    <x v="2"/>
  </r>
  <r>
    <x v="14"/>
    <x v="3"/>
    <n v="12096.569"/>
    <n v="12097.143"/>
    <n v="0.57399999999999995"/>
    <x v="6"/>
    <x v="2"/>
  </r>
  <r>
    <x v="14"/>
    <x v="3"/>
    <n v="12097.552"/>
    <n v="12098.558000000001"/>
    <n v="1.006"/>
    <x v="6"/>
    <x v="2"/>
  </r>
  <r>
    <x v="14"/>
    <x v="3"/>
    <n v="12108.174000000001"/>
    <n v="12109.888999999999"/>
    <n v="1.7150000000000001"/>
    <x v="6"/>
    <x v="2"/>
  </r>
  <r>
    <x v="14"/>
    <x v="3"/>
    <n v="12110.235000000001"/>
    <n v="12110.912"/>
    <n v="0.67700000000000005"/>
    <x v="6"/>
    <x v="2"/>
  </r>
  <r>
    <x v="14"/>
    <x v="3"/>
    <n v="12111.12"/>
    <n v="12112.1"/>
    <n v="0.98"/>
    <x v="6"/>
    <x v="2"/>
  </r>
  <r>
    <x v="14"/>
    <x v="3"/>
    <n v="12112.950999999999"/>
    <n v="12113.43"/>
    <n v="0.47899999999999998"/>
    <x v="4"/>
    <x v="2"/>
  </r>
  <r>
    <x v="14"/>
    <x v="3"/>
    <n v="38947.612999999998"/>
    <n v="38948.154999999999"/>
    <n v="0.54200000000000004"/>
    <x v="6"/>
    <x v="2"/>
  </r>
  <r>
    <x v="14"/>
    <x v="3"/>
    <n v="38949.093000000001"/>
    <n v="38949.485000000001"/>
    <n v="0.39200000000000002"/>
    <x v="4"/>
    <x v="2"/>
  </r>
  <r>
    <x v="14"/>
    <x v="3"/>
    <n v="38957.900999999998"/>
    <n v="38958.538999999997"/>
    <n v="0.63800000000000001"/>
    <x v="3"/>
    <x v="2"/>
  </r>
  <r>
    <x v="14"/>
    <x v="3"/>
    <n v="38958.697999999997"/>
    <n v="38959.258999999998"/>
    <n v="0.56100000000000005"/>
    <x v="3"/>
    <x v="2"/>
  </r>
  <r>
    <x v="14"/>
    <x v="3"/>
    <n v="38961.326999999997"/>
    <n v="38962.154999999999"/>
    <n v="0.82799999999999996"/>
    <x v="5"/>
    <x v="2"/>
  </r>
  <r>
    <x v="14"/>
    <x v="3"/>
    <n v="38962.548999999999"/>
    <n v="38963.213000000003"/>
    <n v="0.66400000000000003"/>
    <x v="6"/>
    <x v="2"/>
  </r>
  <r>
    <x v="14"/>
    <x v="3"/>
    <n v="38963.512000000002"/>
    <n v="38964.459000000003"/>
    <n v="0.94699999999999995"/>
    <x v="4"/>
    <x v="2"/>
  </r>
  <r>
    <x v="14"/>
    <x v="3"/>
    <n v="38964.813999999998"/>
    <n v="38965.839"/>
    <n v="1.0249999999999999"/>
    <x v="6"/>
    <x v="2"/>
  </r>
  <r>
    <x v="14"/>
    <x v="3"/>
    <n v="38966.468999999997"/>
    <n v="38967.798999999999"/>
    <n v="1.33"/>
    <x v="3"/>
    <x v="2"/>
  </r>
  <r>
    <x v="14"/>
    <x v="3"/>
    <n v="38973.343999999997"/>
    <n v="38974.498"/>
    <n v="1.1539999999999999"/>
    <x v="3"/>
    <x v="2"/>
  </r>
  <r>
    <x v="14"/>
    <x v="3"/>
    <n v="38975.137999999999"/>
    <n v="38975.57"/>
    <n v="0.432"/>
    <x v="4"/>
    <x v="2"/>
  </r>
  <r>
    <x v="16"/>
    <x v="4"/>
    <n v="11470.370999999999"/>
    <n v="11471.316999999999"/>
    <n v="0.94599999999999995"/>
    <x v="391"/>
    <x v="2"/>
  </r>
  <r>
    <x v="16"/>
    <x v="4"/>
    <n v="11479.677"/>
    <n v="11480.630999999999"/>
    <n v="0.95399999999999996"/>
    <x v="34"/>
    <x v="2"/>
  </r>
  <r>
    <x v="16"/>
    <x v="4"/>
    <n v="11481.906000000001"/>
    <n v="11482.721"/>
    <n v="0.81499999999999995"/>
    <x v="392"/>
    <x v="2"/>
  </r>
  <r>
    <x v="16"/>
    <x v="4"/>
    <n v="11488.947"/>
    <n v="11490.723"/>
    <n v="1.776"/>
    <x v="393"/>
    <x v="2"/>
  </r>
  <r>
    <x v="16"/>
    <x v="4"/>
    <n v="11498.708000000001"/>
    <n v="11499.092000000001"/>
    <n v="0.38400000000000001"/>
    <x v="34"/>
    <x v="2"/>
  </r>
  <r>
    <x v="16"/>
    <x v="4"/>
    <n v="11507.239"/>
    <n v="11507.911"/>
    <n v="0.67200000000000004"/>
    <x v="34"/>
    <x v="2"/>
  </r>
  <r>
    <x v="16"/>
    <x v="4"/>
    <n v="11509.715"/>
    <n v="11510.249"/>
    <n v="0.53400000000000003"/>
    <x v="394"/>
    <x v="2"/>
  </r>
  <r>
    <x v="16"/>
    <x v="4"/>
    <n v="11511.416999999999"/>
    <n v="11512.298000000001"/>
    <n v="0.88100000000000001"/>
    <x v="34"/>
    <x v="2"/>
  </r>
  <r>
    <x v="16"/>
    <x v="4"/>
    <n v="11517.22"/>
    <n v="11517.653"/>
    <n v="0.433"/>
    <x v="2"/>
    <x v="2"/>
  </r>
  <r>
    <x v="16"/>
    <x v="4"/>
    <n v="12084.306"/>
    <n v="12084.688"/>
    <n v="0.38200000000000001"/>
    <x v="395"/>
    <x v="2"/>
  </r>
  <r>
    <x v="16"/>
    <x v="4"/>
    <n v="12091.861000000001"/>
    <n v="12092.388999999999"/>
    <n v="0.52800000000000002"/>
    <x v="396"/>
    <x v="2"/>
  </r>
  <r>
    <x v="16"/>
    <x v="4"/>
    <n v="12092.712"/>
    <n v="12094.054"/>
    <n v="1.3420000000000001"/>
    <x v="397"/>
    <x v="2"/>
  </r>
  <r>
    <x v="16"/>
    <x v="4"/>
    <n v="12112.867"/>
    <n v="12113.891"/>
    <n v="1.024"/>
    <x v="398"/>
    <x v="2"/>
  </r>
  <r>
    <x v="16"/>
    <x v="4"/>
    <n v="12115.477000000001"/>
    <n v="12116.395"/>
    <n v="0.91800000000000004"/>
    <x v="399"/>
    <x v="2"/>
  </r>
  <r>
    <x v="16"/>
    <x v="4"/>
    <n v="12116.627"/>
    <n v="12116.895"/>
    <n v="0.26800000000000002"/>
    <x v="34"/>
    <x v="2"/>
  </r>
  <r>
    <x v="17"/>
    <x v="5"/>
    <n v="12064.419"/>
    <n v="12065.248"/>
    <n v="0.82899999999999996"/>
    <x v="6"/>
    <x v="2"/>
  </r>
  <r>
    <x v="17"/>
    <x v="5"/>
    <n v="12066.566999999999"/>
    <n v="12068.063"/>
    <n v="1.496"/>
    <x v="6"/>
    <x v="2"/>
  </r>
  <r>
    <x v="17"/>
    <x v="5"/>
    <n v="12069.263000000001"/>
    <n v="12070.267"/>
    <n v="1.004"/>
    <x v="6"/>
    <x v="2"/>
  </r>
  <r>
    <x v="17"/>
    <x v="5"/>
    <n v="12070.493"/>
    <n v="12072.036"/>
    <n v="1.5429999999999999"/>
    <x v="6"/>
    <x v="2"/>
  </r>
  <r>
    <x v="17"/>
    <x v="5"/>
    <n v="12073.901"/>
    <n v="12075.085999999999"/>
    <n v="1.1850000000000001"/>
    <x v="6"/>
    <x v="2"/>
  </r>
  <r>
    <x v="17"/>
    <x v="5"/>
    <n v="12075.768"/>
    <n v="12076.838"/>
    <n v="1.07"/>
    <x v="6"/>
    <x v="2"/>
  </r>
  <r>
    <x v="17"/>
    <x v="5"/>
    <n v="12078.453"/>
    <n v="12080.315000000001"/>
    <n v="1.8620000000000001"/>
    <x v="3"/>
    <x v="2"/>
  </r>
  <r>
    <x v="17"/>
    <x v="5"/>
    <n v="12080.575999999999"/>
    <n v="12082.099"/>
    <n v="1.5229999999999999"/>
    <x v="3"/>
    <x v="2"/>
  </r>
  <r>
    <x v="17"/>
    <x v="5"/>
    <n v="12093.082"/>
    <n v="12094.018"/>
    <n v="0.93600000000000005"/>
    <x v="3"/>
    <x v="2"/>
  </r>
  <r>
    <x v="17"/>
    <x v="5"/>
    <n v="12094.46"/>
    <n v="12096.177"/>
    <n v="1.7170000000000001"/>
    <x v="3"/>
    <x v="2"/>
  </r>
  <r>
    <x v="18"/>
    <x v="4"/>
    <n v="11470.370999999999"/>
    <n v="11471.316999999999"/>
    <n v="0.94599999999999995"/>
    <x v="6"/>
    <x v="2"/>
  </r>
  <r>
    <x v="18"/>
    <x v="4"/>
    <n v="11479.677"/>
    <n v="11480.630999999999"/>
    <n v="0.95399999999999996"/>
    <x v="6"/>
    <x v="2"/>
  </r>
  <r>
    <x v="18"/>
    <x v="4"/>
    <n v="11481.906000000001"/>
    <n v="11482.721"/>
    <n v="0.81499999999999995"/>
    <x v="6"/>
    <x v="2"/>
  </r>
  <r>
    <x v="18"/>
    <x v="4"/>
    <n v="11488.947"/>
    <n v="11490.723"/>
    <n v="1.776"/>
    <x v="6"/>
    <x v="2"/>
  </r>
  <r>
    <x v="18"/>
    <x v="4"/>
    <n v="11498.708000000001"/>
    <n v="11499.092000000001"/>
    <n v="0.38400000000000001"/>
    <x v="6"/>
    <x v="2"/>
  </r>
  <r>
    <x v="18"/>
    <x v="4"/>
    <n v="11507.239"/>
    <n v="11507.911"/>
    <n v="0.67200000000000004"/>
    <x v="6"/>
    <x v="2"/>
  </r>
  <r>
    <x v="18"/>
    <x v="4"/>
    <n v="11509.715"/>
    <n v="11510.249"/>
    <n v="0.53400000000000003"/>
    <x v="6"/>
    <x v="2"/>
  </r>
  <r>
    <x v="18"/>
    <x v="4"/>
    <n v="11511.416999999999"/>
    <n v="11512.298000000001"/>
    <n v="0.88100000000000001"/>
    <x v="6"/>
    <x v="2"/>
  </r>
  <r>
    <x v="18"/>
    <x v="4"/>
    <n v="11517.22"/>
    <n v="11517.653"/>
    <n v="0.433"/>
    <x v="7"/>
    <x v="2"/>
  </r>
  <r>
    <x v="18"/>
    <x v="4"/>
    <n v="12084.306"/>
    <n v="12084.688"/>
    <n v="0.38200000000000001"/>
    <x v="4"/>
    <x v="2"/>
  </r>
  <r>
    <x v="18"/>
    <x v="4"/>
    <n v="12091.861000000001"/>
    <n v="12092.388999999999"/>
    <n v="0.52800000000000002"/>
    <x v="6"/>
    <x v="2"/>
  </r>
  <r>
    <x v="18"/>
    <x v="4"/>
    <n v="12092.712"/>
    <n v="12094.054"/>
    <n v="1.3420000000000001"/>
    <x v="6"/>
    <x v="2"/>
  </r>
  <r>
    <x v="18"/>
    <x v="4"/>
    <n v="12112.867"/>
    <n v="12113.891"/>
    <n v="1.024"/>
    <x v="6"/>
    <x v="2"/>
  </r>
  <r>
    <x v="18"/>
    <x v="4"/>
    <n v="12115.477000000001"/>
    <n v="12116.395"/>
    <n v="0.91800000000000004"/>
    <x v="6"/>
    <x v="2"/>
  </r>
  <r>
    <x v="18"/>
    <x v="4"/>
    <n v="12116.627"/>
    <n v="12116.895"/>
    <n v="0.26800000000000002"/>
    <x v="7"/>
    <x v="2"/>
  </r>
  <r>
    <x v="19"/>
    <x v="5"/>
    <n v="12064.419"/>
    <n v="12065.248"/>
    <n v="0.82899999999999996"/>
    <x v="6"/>
    <x v="2"/>
  </r>
  <r>
    <x v="19"/>
    <x v="5"/>
    <n v="12066.566999999999"/>
    <n v="12068.063"/>
    <n v="1.496"/>
    <x v="6"/>
    <x v="2"/>
  </r>
  <r>
    <x v="19"/>
    <x v="5"/>
    <n v="12069.263000000001"/>
    <n v="12070.267"/>
    <n v="1.004"/>
    <x v="6"/>
    <x v="2"/>
  </r>
  <r>
    <x v="19"/>
    <x v="5"/>
    <n v="12070.493"/>
    <n v="12072.036"/>
    <n v="1.5429999999999999"/>
    <x v="6"/>
    <x v="2"/>
  </r>
  <r>
    <x v="19"/>
    <x v="5"/>
    <n v="12073.901"/>
    <n v="12075.085999999999"/>
    <n v="1.1850000000000001"/>
    <x v="6"/>
    <x v="2"/>
  </r>
  <r>
    <x v="19"/>
    <x v="5"/>
    <n v="12075.768"/>
    <n v="12076.838"/>
    <n v="1.07"/>
    <x v="6"/>
    <x v="2"/>
  </r>
  <r>
    <x v="19"/>
    <x v="5"/>
    <n v="12078.453"/>
    <n v="12080.315000000001"/>
    <n v="1.8620000000000001"/>
    <x v="6"/>
    <x v="2"/>
  </r>
  <r>
    <x v="19"/>
    <x v="5"/>
    <n v="12080.575999999999"/>
    <n v="12082.099"/>
    <n v="1.5229999999999999"/>
    <x v="6"/>
    <x v="2"/>
  </r>
  <r>
    <x v="19"/>
    <x v="5"/>
    <n v="12093.082"/>
    <n v="12094.018"/>
    <n v="0.93600000000000005"/>
    <x v="6"/>
    <x v="2"/>
  </r>
  <r>
    <x v="19"/>
    <x v="5"/>
    <n v="12094.46"/>
    <n v="12096.177"/>
    <n v="1.7170000000000001"/>
    <x v="6"/>
    <x v="2"/>
  </r>
  <r>
    <x v="20"/>
    <x v="6"/>
    <n v="11460.507"/>
    <n v="11462.458000000001"/>
    <n v="1.9510000000000001"/>
    <x v="400"/>
    <x v="2"/>
  </r>
  <r>
    <x v="20"/>
    <x v="6"/>
    <n v="11463.246999999999"/>
    <n v="11463.687"/>
    <n v="0.44"/>
    <x v="33"/>
    <x v="2"/>
  </r>
  <r>
    <x v="20"/>
    <x v="6"/>
    <n v="11465.314"/>
    <n v="11465.574000000001"/>
    <n v="0.26"/>
    <x v="401"/>
    <x v="2"/>
  </r>
  <r>
    <x v="20"/>
    <x v="6"/>
    <n v="11478.501"/>
    <n v="11479.123"/>
    <n v="0.622"/>
    <x v="402"/>
    <x v="2"/>
  </r>
  <r>
    <x v="20"/>
    <x v="6"/>
    <n v="11484.895"/>
    <n v="11485.442999999999"/>
    <n v="0.54800000000000004"/>
    <x v="403"/>
    <x v="2"/>
  </r>
  <r>
    <x v="20"/>
    <x v="6"/>
    <n v="11493.224"/>
    <n v="11493.710999999999"/>
    <n v="0.48699999999999999"/>
    <x v="404"/>
    <x v="2"/>
  </r>
  <r>
    <x v="20"/>
    <x v="6"/>
    <n v="11495.828"/>
    <n v="11496.986999999999"/>
    <n v="1.159"/>
    <x v="405"/>
    <x v="2"/>
  </r>
  <r>
    <x v="20"/>
    <x v="6"/>
    <n v="11498.21"/>
    <n v="11499.78"/>
    <n v="1.57"/>
    <x v="406"/>
    <x v="2"/>
  </r>
  <r>
    <x v="20"/>
    <x v="6"/>
    <n v="11508.718000000001"/>
    <n v="11510.492"/>
    <n v="1.774"/>
    <x v="407"/>
    <x v="2"/>
  </r>
  <r>
    <x v="20"/>
    <x v="6"/>
    <n v="11510.959000000001"/>
    <n v="11512.374"/>
    <n v="1.415"/>
    <x v="408"/>
    <x v="2"/>
  </r>
  <r>
    <x v="20"/>
    <x v="6"/>
    <n v="11514.226000000001"/>
    <n v="11514.97"/>
    <n v="0.74399999999999999"/>
    <x v="409"/>
    <x v="2"/>
  </r>
  <r>
    <x v="20"/>
    <x v="6"/>
    <n v="11515.885"/>
    <n v="11517.144"/>
    <n v="1.2589999999999999"/>
    <x v="410"/>
    <x v="2"/>
  </r>
  <r>
    <x v="20"/>
    <x v="6"/>
    <n v="11518.581"/>
    <n v="11519.715"/>
    <n v="1.1339999999999999"/>
    <x v="411"/>
    <x v="2"/>
  </r>
  <r>
    <x v="20"/>
    <x v="6"/>
    <n v="12065.366"/>
    <n v="12066.762000000001"/>
    <n v="1.3959999999999999"/>
    <x v="412"/>
    <x v="2"/>
  </r>
  <r>
    <x v="20"/>
    <x v="6"/>
    <n v="12067.523999999999"/>
    <n v="12068.063"/>
    <n v="0.53900000000000003"/>
    <x v="413"/>
    <x v="2"/>
  </r>
  <r>
    <x v="20"/>
    <x v="6"/>
    <n v="12069.053"/>
    <n v="12069.521000000001"/>
    <n v="0.46800000000000003"/>
    <x v="34"/>
    <x v="2"/>
  </r>
  <r>
    <x v="20"/>
    <x v="6"/>
    <n v="12076.924000000001"/>
    <n v="12078.266"/>
    <n v="1.3420000000000001"/>
    <x v="414"/>
    <x v="2"/>
  </r>
  <r>
    <x v="20"/>
    <x v="6"/>
    <n v="12078.33"/>
    <n v="12078.922"/>
    <n v="0.59199999999999997"/>
    <x v="34"/>
    <x v="2"/>
  </r>
  <r>
    <x v="20"/>
    <x v="6"/>
    <n v="12081.782999999999"/>
    <n v="12082.579"/>
    <n v="0.79600000000000004"/>
    <x v="415"/>
    <x v="2"/>
  </r>
  <r>
    <x v="20"/>
    <x v="6"/>
    <n v="12082.817999999999"/>
    <n v="12083.175999999999"/>
    <n v="0.35799999999999998"/>
    <x v="163"/>
    <x v="2"/>
  </r>
  <r>
    <x v="20"/>
    <x v="6"/>
    <n v="12084.005999999999"/>
    <n v="12084.388000000001"/>
    <n v="0.38200000000000001"/>
    <x v="163"/>
    <x v="2"/>
  </r>
  <r>
    <x v="20"/>
    <x v="6"/>
    <n v="12085.304"/>
    <n v="12086.94"/>
    <n v="1.6359999999999999"/>
    <x v="416"/>
    <x v="2"/>
  </r>
  <r>
    <x v="20"/>
    <x v="6"/>
    <n v="12103.76"/>
    <n v="12104.242"/>
    <n v="0.48199999999999998"/>
    <x v="417"/>
    <x v="2"/>
  </r>
  <r>
    <x v="20"/>
    <x v="6"/>
    <n v="12105.424999999999"/>
    <n v="12105.848"/>
    <n v="0.42299999999999999"/>
    <x v="418"/>
    <x v="2"/>
  </r>
  <r>
    <x v="20"/>
    <x v="6"/>
    <n v="12106.879000000001"/>
    <n v="12107.753000000001"/>
    <n v="0.874"/>
    <x v="34"/>
    <x v="2"/>
  </r>
  <r>
    <x v="20"/>
    <x v="6"/>
    <n v="12109.361999999999"/>
    <n v="12110.513000000001"/>
    <n v="1.151"/>
    <x v="34"/>
    <x v="2"/>
  </r>
  <r>
    <x v="20"/>
    <x v="6"/>
    <n v="12117.891"/>
    <n v="12118.865"/>
    <n v="0.97399999999999998"/>
    <x v="419"/>
    <x v="2"/>
  </r>
  <r>
    <x v="20"/>
    <x v="6"/>
    <n v="12119.475"/>
    <n v="12120.118"/>
    <n v="0.64300000000000002"/>
    <x v="420"/>
    <x v="2"/>
  </r>
  <r>
    <x v="20"/>
    <x v="6"/>
    <n v="38765.103000000003"/>
    <n v="38766.137999999999"/>
    <n v="1.0349999999999999"/>
    <x v="421"/>
    <x v="2"/>
  </r>
  <r>
    <x v="20"/>
    <x v="6"/>
    <n v="38776.771000000001"/>
    <n v="38777.103000000003"/>
    <n v="0.33200000000000002"/>
    <x v="422"/>
    <x v="2"/>
  </r>
  <r>
    <x v="20"/>
    <x v="6"/>
    <n v="38777.730000000003"/>
    <n v="38778.624000000003"/>
    <n v="0.89400000000000002"/>
    <x v="423"/>
    <x v="2"/>
  </r>
  <r>
    <x v="20"/>
    <x v="6"/>
    <n v="38780.044000000002"/>
    <n v="38780.536"/>
    <n v="0.49199999999999999"/>
    <x v="424"/>
    <x v="2"/>
  </r>
  <r>
    <x v="20"/>
    <x v="6"/>
    <n v="38797.284"/>
    <n v="38798.402999999998"/>
    <n v="1.119"/>
    <x v="425"/>
    <x v="2"/>
  </r>
  <r>
    <x v="20"/>
    <x v="6"/>
    <n v="38799.807000000001"/>
    <n v="38800.659"/>
    <n v="0.85199999999999998"/>
    <x v="426"/>
    <x v="2"/>
  </r>
  <r>
    <x v="20"/>
    <x v="6"/>
    <n v="38801.485999999997"/>
    <n v="38802.442000000003"/>
    <n v="0.95599999999999996"/>
    <x v="427"/>
    <x v="2"/>
  </r>
  <r>
    <x v="20"/>
    <x v="6"/>
    <n v="38802.828000000001"/>
    <n v="38803.040000000001"/>
    <n v="0.21199999999999999"/>
    <x v="2"/>
    <x v="2"/>
  </r>
  <r>
    <x v="20"/>
    <x v="6"/>
    <n v="38807.01"/>
    <n v="38808.107000000004"/>
    <n v="1.097"/>
    <x v="428"/>
    <x v="2"/>
  </r>
  <r>
    <x v="20"/>
    <x v="6"/>
    <n v="38810.381000000001"/>
    <n v="38812.226999999999"/>
    <n v="1.8460000000000001"/>
    <x v="429"/>
    <x v="2"/>
  </r>
  <r>
    <x v="20"/>
    <x v="6"/>
    <n v="38813.887000000002"/>
    <n v="38815.394"/>
    <n v="1.5069999999999999"/>
    <x v="430"/>
    <x v="2"/>
  </r>
  <r>
    <x v="20"/>
    <x v="6"/>
    <n v="38816.188999999998"/>
    <n v="38817.514000000003"/>
    <n v="1.325"/>
    <x v="431"/>
    <x v="2"/>
  </r>
  <r>
    <x v="20"/>
    <x v="6"/>
    <n v="38818.938000000002"/>
    <n v="38819.699999999997"/>
    <n v="0.76200000000000001"/>
    <x v="432"/>
    <x v="2"/>
  </r>
  <r>
    <x v="21"/>
    <x v="6"/>
    <n v="11460.507"/>
    <n v="11462.458000000001"/>
    <n v="1.9510000000000001"/>
    <x v="6"/>
    <x v="2"/>
  </r>
  <r>
    <x v="21"/>
    <x v="6"/>
    <n v="11463.246999999999"/>
    <n v="11463.687"/>
    <n v="0.44"/>
    <x v="6"/>
    <x v="2"/>
  </r>
  <r>
    <x v="21"/>
    <x v="6"/>
    <n v="11465.314"/>
    <n v="11465.574000000001"/>
    <n v="0.26"/>
    <x v="6"/>
    <x v="2"/>
  </r>
  <r>
    <x v="21"/>
    <x v="6"/>
    <n v="11478.501"/>
    <n v="11479.123"/>
    <n v="0.622"/>
    <x v="6"/>
    <x v="2"/>
  </r>
  <r>
    <x v="21"/>
    <x v="6"/>
    <n v="11484.895"/>
    <n v="11485.442999999999"/>
    <n v="0.54800000000000004"/>
    <x v="6"/>
    <x v="2"/>
  </r>
  <r>
    <x v="21"/>
    <x v="6"/>
    <n v="11493.224"/>
    <n v="11493.710999999999"/>
    <n v="0.48699999999999999"/>
    <x v="6"/>
    <x v="2"/>
  </r>
  <r>
    <x v="21"/>
    <x v="6"/>
    <n v="11495.828"/>
    <n v="11496.986999999999"/>
    <n v="1.159"/>
    <x v="6"/>
    <x v="2"/>
  </r>
  <r>
    <x v="21"/>
    <x v="6"/>
    <n v="11498.21"/>
    <n v="11499.78"/>
    <n v="1.57"/>
    <x v="6"/>
    <x v="2"/>
  </r>
  <r>
    <x v="21"/>
    <x v="6"/>
    <n v="11508.718000000001"/>
    <n v="11510.492"/>
    <n v="1.774"/>
    <x v="6"/>
    <x v="2"/>
  </r>
  <r>
    <x v="21"/>
    <x v="6"/>
    <n v="11510.959000000001"/>
    <n v="11512.374"/>
    <n v="1.415"/>
    <x v="6"/>
    <x v="2"/>
  </r>
  <r>
    <x v="21"/>
    <x v="6"/>
    <n v="11514.226000000001"/>
    <n v="11514.97"/>
    <n v="0.74399999999999999"/>
    <x v="6"/>
    <x v="2"/>
  </r>
  <r>
    <x v="21"/>
    <x v="6"/>
    <n v="11515.885"/>
    <n v="11517.144"/>
    <n v="1.2589999999999999"/>
    <x v="6"/>
    <x v="2"/>
  </r>
  <r>
    <x v="21"/>
    <x v="6"/>
    <n v="11518.581"/>
    <n v="11519.715"/>
    <n v="1.1339999999999999"/>
    <x v="6"/>
    <x v="2"/>
  </r>
  <r>
    <x v="21"/>
    <x v="6"/>
    <n v="12065.366"/>
    <n v="12066.762000000001"/>
    <n v="1.3959999999999999"/>
    <x v="6"/>
    <x v="2"/>
  </r>
  <r>
    <x v="21"/>
    <x v="6"/>
    <n v="12067.523999999999"/>
    <n v="12068.063"/>
    <n v="0.53900000000000003"/>
    <x v="6"/>
    <x v="2"/>
  </r>
  <r>
    <x v="21"/>
    <x v="6"/>
    <n v="12069.053"/>
    <n v="12069.521000000001"/>
    <n v="0.46800000000000003"/>
    <x v="6"/>
    <x v="2"/>
  </r>
  <r>
    <x v="21"/>
    <x v="6"/>
    <n v="12076.924000000001"/>
    <n v="12078.266"/>
    <n v="1.3420000000000001"/>
    <x v="6"/>
    <x v="2"/>
  </r>
  <r>
    <x v="21"/>
    <x v="6"/>
    <n v="12078.33"/>
    <n v="12078.922"/>
    <n v="0.59199999999999997"/>
    <x v="6"/>
    <x v="2"/>
  </r>
  <r>
    <x v="21"/>
    <x v="6"/>
    <n v="12081.782999999999"/>
    <n v="12082.579"/>
    <n v="0.79600000000000004"/>
    <x v="6"/>
    <x v="2"/>
  </r>
  <r>
    <x v="21"/>
    <x v="6"/>
    <n v="12082.817999999999"/>
    <n v="12083.175999999999"/>
    <n v="0.35799999999999998"/>
    <x v="6"/>
    <x v="2"/>
  </r>
  <r>
    <x v="21"/>
    <x v="6"/>
    <n v="12084.005999999999"/>
    <n v="12084.388000000001"/>
    <n v="0.38200000000000001"/>
    <x v="6"/>
    <x v="2"/>
  </r>
  <r>
    <x v="21"/>
    <x v="6"/>
    <n v="12085.304"/>
    <n v="12086.94"/>
    <n v="1.6359999999999999"/>
    <x v="6"/>
    <x v="2"/>
  </r>
  <r>
    <x v="21"/>
    <x v="6"/>
    <n v="12103.76"/>
    <n v="12104.242"/>
    <n v="0.48199999999999998"/>
    <x v="6"/>
    <x v="2"/>
  </r>
  <r>
    <x v="21"/>
    <x v="6"/>
    <n v="12105.424999999999"/>
    <n v="12105.848"/>
    <n v="0.42299999999999999"/>
    <x v="6"/>
    <x v="2"/>
  </r>
  <r>
    <x v="21"/>
    <x v="6"/>
    <n v="12106.879000000001"/>
    <n v="12107.753000000001"/>
    <n v="0.874"/>
    <x v="6"/>
    <x v="2"/>
  </r>
  <r>
    <x v="21"/>
    <x v="6"/>
    <n v="12109.361999999999"/>
    <n v="12110.513000000001"/>
    <n v="1.151"/>
    <x v="6"/>
    <x v="2"/>
  </r>
  <r>
    <x v="21"/>
    <x v="6"/>
    <n v="12117.891"/>
    <n v="12118.865"/>
    <n v="0.97399999999999998"/>
    <x v="6"/>
    <x v="2"/>
  </r>
  <r>
    <x v="21"/>
    <x v="6"/>
    <n v="12119.475"/>
    <n v="12120.118"/>
    <n v="0.64300000000000002"/>
    <x v="6"/>
    <x v="2"/>
  </r>
  <r>
    <x v="21"/>
    <x v="6"/>
    <n v="38765.103000000003"/>
    <n v="38766.137999999999"/>
    <n v="1.0349999999999999"/>
    <x v="6"/>
    <x v="2"/>
  </r>
  <r>
    <x v="21"/>
    <x v="6"/>
    <n v="38776.771000000001"/>
    <n v="38777.103000000003"/>
    <n v="0.33200000000000002"/>
    <x v="6"/>
    <x v="2"/>
  </r>
  <r>
    <x v="21"/>
    <x v="6"/>
    <n v="38777.730000000003"/>
    <n v="38778.624000000003"/>
    <n v="0.89400000000000002"/>
    <x v="6"/>
    <x v="2"/>
  </r>
  <r>
    <x v="21"/>
    <x v="6"/>
    <n v="38780.044000000002"/>
    <n v="38780.536"/>
    <n v="0.49199999999999999"/>
    <x v="6"/>
    <x v="2"/>
  </r>
  <r>
    <x v="21"/>
    <x v="6"/>
    <n v="38797.284"/>
    <n v="38798.402999999998"/>
    <n v="1.119"/>
    <x v="6"/>
    <x v="2"/>
  </r>
  <r>
    <x v="21"/>
    <x v="6"/>
    <n v="38799.807000000001"/>
    <n v="38800.659"/>
    <n v="0.85199999999999998"/>
    <x v="6"/>
    <x v="2"/>
  </r>
  <r>
    <x v="21"/>
    <x v="6"/>
    <n v="38801.485999999997"/>
    <n v="38802.442000000003"/>
    <n v="0.95599999999999996"/>
    <x v="6"/>
    <x v="2"/>
  </r>
  <r>
    <x v="21"/>
    <x v="6"/>
    <n v="38802.828000000001"/>
    <n v="38803.040000000001"/>
    <n v="0.21199999999999999"/>
    <x v="7"/>
    <x v="2"/>
  </r>
  <r>
    <x v="21"/>
    <x v="6"/>
    <n v="38807.01"/>
    <n v="38808.107000000004"/>
    <n v="1.097"/>
    <x v="6"/>
    <x v="2"/>
  </r>
  <r>
    <x v="21"/>
    <x v="6"/>
    <n v="38810.381000000001"/>
    <n v="38812.226999999999"/>
    <n v="1.8460000000000001"/>
    <x v="6"/>
    <x v="2"/>
  </r>
  <r>
    <x v="21"/>
    <x v="6"/>
    <n v="38813.887000000002"/>
    <n v="38815.394"/>
    <n v="1.5069999999999999"/>
    <x v="6"/>
    <x v="2"/>
  </r>
  <r>
    <x v="21"/>
    <x v="6"/>
    <n v="38816.188999999998"/>
    <n v="38817.514000000003"/>
    <n v="1.325"/>
    <x v="6"/>
    <x v="2"/>
  </r>
  <r>
    <x v="21"/>
    <x v="6"/>
    <n v="38818.938000000002"/>
    <n v="38819.699999999997"/>
    <n v="0.76200000000000001"/>
    <x v="6"/>
    <x v="2"/>
  </r>
  <r>
    <x v="22"/>
    <x v="6"/>
    <n v="11460.507"/>
    <n v="11462.458000000001"/>
    <n v="1.9510000000000001"/>
    <x v="6"/>
    <x v="2"/>
  </r>
  <r>
    <x v="22"/>
    <x v="6"/>
    <n v="11463.246999999999"/>
    <n v="11463.687"/>
    <n v="0.44"/>
    <x v="6"/>
    <x v="2"/>
  </r>
  <r>
    <x v="22"/>
    <x v="6"/>
    <n v="11465.314"/>
    <n v="11465.574000000001"/>
    <n v="0.26"/>
    <x v="6"/>
    <x v="2"/>
  </r>
  <r>
    <x v="22"/>
    <x v="6"/>
    <n v="11478.501"/>
    <n v="11479.123"/>
    <n v="0.622"/>
    <x v="6"/>
    <x v="2"/>
  </r>
  <r>
    <x v="22"/>
    <x v="6"/>
    <n v="11484.895"/>
    <n v="11485.442999999999"/>
    <n v="0.54800000000000004"/>
    <x v="3"/>
    <x v="2"/>
  </r>
  <r>
    <x v="22"/>
    <x v="6"/>
    <n v="11493.224"/>
    <n v="11493.710999999999"/>
    <n v="0.48699999999999999"/>
    <x v="3"/>
    <x v="2"/>
  </r>
  <r>
    <x v="22"/>
    <x v="6"/>
    <n v="11495.828"/>
    <n v="11496.986999999999"/>
    <n v="1.159"/>
    <x v="3"/>
    <x v="2"/>
  </r>
  <r>
    <x v="22"/>
    <x v="6"/>
    <n v="11498.21"/>
    <n v="11499.78"/>
    <n v="1.57"/>
    <x v="6"/>
    <x v="2"/>
  </r>
  <r>
    <x v="22"/>
    <x v="6"/>
    <n v="11508.718000000001"/>
    <n v="11510.492"/>
    <n v="1.774"/>
    <x v="3"/>
    <x v="2"/>
  </r>
  <r>
    <x v="22"/>
    <x v="6"/>
    <n v="11510.959000000001"/>
    <n v="11512.374"/>
    <n v="1.415"/>
    <x v="3"/>
    <x v="2"/>
  </r>
  <r>
    <x v="22"/>
    <x v="6"/>
    <n v="11514.226000000001"/>
    <n v="11514.97"/>
    <n v="0.74399999999999999"/>
    <x v="3"/>
    <x v="2"/>
  </r>
  <r>
    <x v="22"/>
    <x v="6"/>
    <n v="11515.885"/>
    <n v="11517.144"/>
    <n v="1.2589999999999999"/>
    <x v="6"/>
    <x v="2"/>
  </r>
  <r>
    <x v="22"/>
    <x v="6"/>
    <n v="11518.581"/>
    <n v="11519.715"/>
    <n v="1.1339999999999999"/>
    <x v="3"/>
    <x v="2"/>
  </r>
  <r>
    <x v="22"/>
    <x v="6"/>
    <n v="12065.366"/>
    <n v="12066.762000000001"/>
    <n v="1.3959999999999999"/>
    <x v="3"/>
    <x v="2"/>
  </r>
  <r>
    <x v="22"/>
    <x v="6"/>
    <n v="12067.523999999999"/>
    <n v="12068.063"/>
    <n v="0.53900000000000003"/>
    <x v="6"/>
    <x v="2"/>
  </r>
  <r>
    <x v="22"/>
    <x v="6"/>
    <n v="12069.053"/>
    <n v="12069.521000000001"/>
    <n v="0.46800000000000003"/>
    <x v="6"/>
    <x v="2"/>
  </r>
  <r>
    <x v="22"/>
    <x v="6"/>
    <n v="12076.924000000001"/>
    <n v="12078.266"/>
    <n v="1.3420000000000001"/>
    <x v="3"/>
    <x v="2"/>
  </r>
  <r>
    <x v="22"/>
    <x v="6"/>
    <n v="12078.33"/>
    <n v="12078.922"/>
    <n v="0.59199999999999997"/>
    <x v="4"/>
    <x v="2"/>
  </r>
  <r>
    <x v="22"/>
    <x v="6"/>
    <n v="12081.782999999999"/>
    <n v="12082.579"/>
    <n v="0.79600000000000004"/>
    <x v="3"/>
    <x v="2"/>
  </r>
  <r>
    <x v="22"/>
    <x v="6"/>
    <n v="12082.817999999999"/>
    <n v="12083.175999999999"/>
    <n v="0.35799999999999998"/>
    <x v="3"/>
    <x v="2"/>
  </r>
  <r>
    <x v="22"/>
    <x v="6"/>
    <n v="12084.005999999999"/>
    <n v="12084.388000000001"/>
    <n v="0.38200000000000001"/>
    <x v="3"/>
    <x v="2"/>
  </r>
  <r>
    <x v="22"/>
    <x v="6"/>
    <n v="12085.304"/>
    <n v="12086.94"/>
    <n v="1.6359999999999999"/>
    <x v="3"/>
    <x v="2"/>
  </r>
  <r>
    <x v="22"/>
    <x v="6"/>
    <n v="12103.76"/>
    <n v="12104.242"/>
    <n v="0.48199999999999998"/>
    <x v="3"/>
    <x v="2"/>
  </r>
  <r>
    <x v="22"/>
    <x v="6"/>
    <n v="12105.424999999999"/>
    <n v="12105.848"/>
    <n v="0.42299999999999999"/>
    <x v="3"/>
    <x v="2"/>
  </r>
  <r>
    <x v="22"/>
    <x v="6"/>
    <n v="12106.879000000001"/>
    <n v="12107.753000000001"/>
    <n v="0.874"/>
    <x v="6"/>
    <x v="2"/>
  </r>
  <r>
    <x v="22"/>
    <x v="6"/>
    <n v="12109.361999999999"/>
    <n v="12110.513000000001"/>
    <n v="1.151"/>
    <x v="4"/>
    <x v="2"/>
  </r>
  <r>
    <x v="22"/>
    <x v="6"/>
    <n v="12117.891"/>
    <n v="12118.865"/>
    <n v="0.97399999999999998"/>
    <x v="6"/>
    <x v="2"/>
  </r>
  <r>
    <x v="22"/>
    <x v="6"/>
    <n v="12119.475"/>
    <n v="12120.118"/>
    <n v="0.64300000000000002"/>
    <x v="6"/>
    <x v="2"/>
  </r>
  <r>
    <x v="22"/>
    <x v="6"/>
    <n v="38765.103000000003"/>
    <n v="38766.137999999999"/>
    <n v="1.0349999999999999"/>
    <x v="6"/>
    <x v="2"/>
  </r>
  <r>
    <x v="22"/>
    <x v="6"/>
    <n v="38776.771000000001"/>
    <n v="38777.103000000003"/>
    <n v="0.33200000000000002"/>
    <x v="6"/>
    <x v="2"/>
  </r>
  <r>
    <x v="22"/>
    <x v="6"/>
    <n v="38777.730000000003"/>
    <n v="38778.624000000003"/>
    <n v="0.89400000000000002"/>
    <x v="6"/>
    <x v="2"/>
  </r>
  <r>
    <x v="22"/>
    <x v="6"/>
    <n v="38780.044000000002"/>
    <n v="38780.536"/>
    <n v="0.49199999999999999"/>
    <x v="6"/>
    <x v="2"/>
  </r>
  <r>
    <x v="22"/>
    <x v="6"/>
    <n v="38797.284"/>
    <n v="38798.402999999998"/>
    <n v="1.119"/>
    <x v="6"/>
    <x v="2"/>
  </r>
  <r>
    <x v="22"/>
    <x v="6"/>
    <n v="38799.807000000001"/>
    <n v="38800.659"/>
    <n v="0.85199999999999998"/>
    <x v="6"/>
    <x v="2"/>
  </r>
  <r>
    <x v="22"/>
    <x v="6"/>
    <n v="38801.485999999997"/>
    <n v="38802.442000000003"/>
    <n v="0.95599999999999996"/>
    <x v="6"/>
    <x v="2"/>
  </r>
  <r>
    <x v="22"/>
    <x v="6"/>
    <n v="38802.828000000001"/>
    <n v="38803.040000000001"/>
    <n v="0.21199999999999999"/>
    <x v="6"/>
    <x v="2"/>
  </r>
  <r>
    <x v="22"/>
    <x v="6"/>
    <n v="38807.01"/>
    <n v="38808.107000000004"/>
    <n v="1.097"/>
    <x v="6"/>
    <x v="2"/>
  </r>
  <r>
    <x v="22"/>
    <x v="6"/>
    <n v="38810.381000000001"/>
    <n v="38812.226999999999"/>
    <n v="1.8460000000000001"/>
    <x v="6"/>
    <x v="2"/>
  </r>
  <r>
    <x v="22"/>
    <x v="6"/>
    <n v="38813.887000000002"/>
    <n v="38815.394"/>
    <n v="1.5069999999999999"/>
    <x v="6"/>
    <x v="2"/>
  </r>
  <r>
    <x v="22"/>
    <x v="6"/>
    <n v="38816.188999999998"/>
    <n v="38817.514000000003"/>
    <n v="1.325"/>
    <x v="6"/>
    <x v="2"/>
  </r>
  <r>
    <x v="22"/>
    <x v="6"/>
    <n v="38818.938000000002"/>
    <n v="38819.699999999997"/>
    <n v="0.76200000000000001"/>
    <x v="6"/>
    <x v="2"/>
  </r>
  <r>
    <x v="23"/>
    <x v="5"/>
    <n v="12064.419"/>
    <n v="12065.248"/>
    <n v="0.82899999999999996"/>
    <x v="433"/>
    <x v="2"/>
  </r>
  <r>
    <x v="23"/>
    <x v="5"/>
    <n v="12066.566999999999"/>
    <n v="12068.063"/>
    <n v="1.496"/>
    <x v="434"/>
    <x v="2"/>
  </r>
  <r>
    <x v="23"/>
    <x v="5"/>
    <n v="12069.263000000001"/>
    <n v="12070.267"/>
    <n v="1.004"/>
    <x v="435"/>
    <x v="2"/>
  </r>
  <r>
    <x v="23"/>
    <x v="5"/>
    <n v="12070.493"/>
    <n v="12072.036"/>
    <n v="1.5429999999999999"/>
    <x v="436"/>
    <x v="2"/>
  </r>
  <r>
    <x v="23"/>
    <x v="5"/>
    <n v="12073.901"/>
    <n v="12075.085999999999"/>
    <n v="1.1850000000000001"/>
    <x v="437"/>
    <x v="2"/>
  </r>
  <r>
    <x v="23"/>
    <x v="5"/>
    <n v="12075.768"/>
    <n v="12076.838"/>
    <n v="1.07"/>
    <x v="438"/>
    <x v="2"/>
  </r>
  <r>
    <x v="23"/>
    <x v="5"/>
    <n v="12078.453"/>
    <n v="12080.315000000001"/>
    <n v="1.8620000000000001"/>
    <x v="439"/>
    <x v="2"/>
  </r>
  <r>
    <x v="23"/>
    <x v="5"/>
    <n v="12080.575999999999"/>
    <n v="12082.099"/>
    <n v="1.5229999999999999"/>
    <x v="440"/>
    <x v="2"/>
  </r>
  <r>
    <x v="23"/>
    <x v="5"/>
    <n v="12093.082"/>
    <n v="12094.018"/>
    <n v="0.93600000000000005"/>
    <x v="441"/>
    <x v="2"/>
  </r>
  <r>
    <x v="23"/>
    <x v="5"/>
    <n v="12094.46"/>
    <n v="12096.177"/>
    <n v="1.7170000000000001"/>
    <x v="442"/>
    <x v="2"/>
  </r>
  <r>
    <x v="0"/>
    <x v="0"/>
    <n v="1620"/>
    <n v="1680"/>
    <n v="60"/>
    <x v="0"/>
    <x v="3"/>
  </r>
  <r>
    <x v="0"/>
    <x v="0"/>
    <n v="6840"/>
    <n v="6900"/>
    <n v="60"/>
    <x v="0"/>
    <x v="3"/>
  </r>
  <r>
    <x v="0"/>
    <x v="0"/>
    <n v="6960"/>
    <n v="7020"/>
    <n v="60"/>
    <x v="0"/>
    <x v="3"/>
  </r>
  <r>
    <x v="0"/>
    <x v="0"/>
    <n v="10200"/>
    <n v="10260"/>
    <n v="60"/>
    <x v="0"/>
    <x v="3"/>
  </r>
  <r>
    <x v="0"/>
    <x v="0"/>
    <n v="10740"/>
    <n v="10800"/>
    <n v="60"/>
    <x v="0"/>
    <x v="3"/>
  </r>
  <r>
    <x v="0"/>
    <x v="0"/>
    <n v="17820"/>
    <n v="17880"/>
    <n v="60"/>
    <x v="0"/>
    <x v="3"/>
  </r>
  <r>
    <x v="0"/>
    <x v="0"/>
    <n v="19200"/>
    <n v="19260"/>
    <n v="60"/>
    <x v="0"/>
    <x v="3"/>
  </r>
  <r>
    <x v="0"/>
    <x v="0"/>
    <n v="23940"/>
    <n v="24000"/>
    <n v="60"/>
    <x v="0"/>
    <x v="3"/>
  </r>
  <r>
    <x v="0"/>
    <x v="0"/>
    <n v="27960"/>
    <n v="28020"/>
    <n v="60"/>
    <x v="0"/>
    <x v="3"/>
  </r>
  <r>
    <x v="0"/>
    <x v="0"/>
    <n v="29400"/>
    <n v="29460"/>
    <n v="60"/>
    <x v="0"/>
    <x v="3"/>
  </r>
  <r>
    <x v="2"/>
    <x v="1"/>
    <n v="6840.01"/>
    <n v="6843.43"/>
    <n v="3.42"/>
    <x v="2"/>
    <x v="3"/>
  </r>
  <r>
    <x v="2"/>
    <x v="1"/>
    <n v="6844.25"/>
    <n v="6845.55"/>
    <n v="1.3"/>
    <x v="2"/>
    <x v="3"/>
  </r>
  <r>
    <x v="2"/>
    <x v="1"/>
    <n v="6853.4430000000002"/>
    <n v="6855.03"/>
    <n v="1.587"/>
    <x v="2"/>
    <x v="3"/>
  </r>
  <r>
    <x v="2"/>
    <x v="1"/>
    <n v="6866.31"/>
    <n v="6867.04"/>
    <n v="0.73"/>
    <x v="2"/>
    <x v="3"/>
  </r>
  <r>
    <x v="2"/>
    <x v="1"/>
    <n v="6868.99"/>
    <n v="6869.7110000000002"/>
    <n v="0.72099999999999997"/>
    <x v="2"/>
    <x v="3"/>
  </r>
  <r>
    <x v="2"/>
    <x v="1"/>
    <n v="6869.96"/>
    <n v="6871.7269999999999"/>
    <n v="1.7669999999999999"/>
    <x v="2"/>
    <x v="3"/>
  </r>
  <r>
    <x v="2"/>
    <x v="1"/>
    <n v="6875.3339999999998"/>
    <n v="6877.13"/>
    <n v="1.796"/>
    <x v="2"/>
    <x v="3"/>
  </r>
  <r>
    <x v="2"/>
    <x v="1"/>
    <n v="6877.5619999999999"/>
    <n v="6879.5780000000004"/>
    <n v="2.016"/>
    <x v="2"/>
    <x v="3"/>
  </r>
  <r>
    <x v="2"/>
    <x v="1"/>
    <n v="6892.52"/>
    <n v="6893.9709999999995"/>
    <n v="1.4510000000000001"/>
    <x v="2"/>
    <x v="3"/>
  </r>
  <r>
    <x v="2"/>
    <x v="1"/>
    <n v="6981.3469999999998"/>
    <n v="6984.54"/>
    <n v="3.1930000000000001"/>
    <x v="2"/>
    <x v="3"/>
  </r>
  <r>
    <x v="2"/>
    <x v="1"/>
    <n v="7003.55"/>
    <n v="7004.7690000000002"/>
    <n v="1.2190000000000001"/>
    <x v="2"/>
    <x v="3"/>
  </r>
  <r>
    <x v="2"/>
    <x v="1"/>
    <n v="7006.1719999999996"/>
    <n v="7007.5320000000002"/>
    <n v="1.36"/>
    <x v="2"/>
    <x v="3"/>
  </r>
  <r>
    <x v="2"/>
    <x v="1"/>
    <n v="7007.7669999999998"/>
    <n v="7008.99"/>
    <n v="1.2230000000000001"/>
    <x v="2"/>
    <x v="3"/>
  </r>
  <r>
    <x v="2"/>
    <x v="1"/>
    <n v="7013.08"/>
    <n v="7014.71"/>
    <n v="1.63"/>
    <x v="2"/>
    <x v="3"/>
  </r>
  <r>
    <x v="2"/>
    <x v="1"/>
    <n v="7015.6109999999999"/>
    <n v="7016.93"/>
    <n v="1.319"/>
    <x v="2"/>
    <x v="3"/>
  </r>
  <r>
    <x v="2"/>
    <x v="1"/>
    <n v="10228.254999999999"/>
    <n v="10228.793"/>
    <n v="0.53800000000000003"/>
    <x v="2"/>
    <x v="3"/>
  </r>
  <r>
    <x v="2"/>
    <x v="1"/>
    <n v="10229.64"/>
    <n v="10233.049999999999"/>
    <n v="3.41"/>
    <x v="2"/>
    <x v="3"/>
  </r>
  <r>
    <x v="2"/>
    <x v="1"/>
    <n v="10234.873"/>
    <n v="10237.368"/>
    <n v="2.4950000000000001"/>
    <x v="2"/>
    <x v="3"/>
  </r>
  <r>
    <x v="2"/>
    <x v="1"/>
    <n v="10238.056"/>
    <n v="10240.870000000001"/>
    <n v="2.8140000000000001"/>
    <x v="2"/>
    <x v="3"/>
  </r>
  <r>
    <x v="2"/>
    <x v="1"/>
    <n v="10242.066999999999"/>
    <n v="10245.823"/>
    <n v="3.7559999999999998"/>
    <x v="2"/>
    <x v="3"/>
  </r>
  <r>
    <x v="2"/>
    <x v="1"/>
    <n v="10251.200000000001"/>
    <n v="10253.075999999999"/>
    <n v="1.8759999999999999"/>
    <x v="2"/>
    <x v="3"/>
  </r>
  <r>
    <x v="2"/>
    <x v="1"/>
    <n v="10253.638000000001"/>
    <n v="10255.307000000001"/>
    <n v="1.669"/>
    <x v="2"/>
    <x v="3"/>
  </r>
  <r>
    <x v="2"/>
    <x v="1"/>
    <n v="10798.627"/>
    <n v="10799.99"/>
    <n v="1.363"/>
    <x v="2"/>
    <x v="3"/>
  </r>
  <r>
    <x v="2"/>
    <x v="1"/>
    <n v="19232.503000000001"/>
    <n v="19233.8"/>
    <n v="1.2969999999999999"/>
    <x v="2"/>
    <x v="3"/>
  </r>
  <r>
    <x v="2"/>
    <x v="1"/>
    <n v="23940.880000000001"/>
    <n v="23941.24"/>
    <n v="0.36"/>
    <x v="2"/>
    <x v="3"/>
  </r>
  <r>
    <x v="2"/>
    <x v="1"/>
    <n v="23950.177"/>
    <n v="23950.502"/>
    <n v="0.32500000000000001"/>
    <x v="2"/>
    <x v="3"/>
  </r>
  <r>
    <x v="2"/>
    <x v="1"/>
    <n v="23972.63"/>
    <n v="23973.77"/>
    <n v="1.1399999999999999"/>
    <x v="2"/>
    <x v="3"/>
  </r>
  <r>
    <x v="2"/>
    <x v="1"/>
    <n v="23975.96"/>
    <n v="23979.03"/>
    <n v="3.07"/>
    <x v="2"/>
    <x v="3"/>
  </r>
  <r>
    <x v="3"/>
    <x v="2"/>
    <n v="7015.3609999999999"/>
    <n v="7017.2219999999998"/>
    <n v="1.861"/>
    <x v="6"/>
    <x v="3"/>
  </r>
  <r>
    <x v="3"/>
    <x v="2"/>
    <n v="7017.85"/>
    <n v="7019.37"/>
    <n v="1.52"/>
    <x v="6"/>
    <x v="3"/>
  </r>
  <r>
    <x v="3"/>
    <x v="2"/>
    <n v="10245.606"/>
    <n v="10246.419"/>
    <n v="0.81299999999999994"/>
    <x v="6"/>
    <x v="3"/>
  </r>
  <r>
    <x v="3"/>
    <x v="2"/>
    <n v="10246.621999999999"/>
    <n v="10248.036"/>
    <n v="1.4139999999999999"/>
    <x v="6"/>
    <x v="3"/>
  </r>
  <r>
    <x v="3"/>
    <x v="2"/>
    <n v="10249.496999999999"/>
    <n v="10250.4"/>
    <n v="0.90300000000000002"/>
    <x v="6"/>
    <x v="3"/>
  </r>
  <r>
    <x v="3"/>
    <x v="2"/>
    <n v="10250.538"/>
    <n v="10251.567999999999"/>
    <n v="1.03"/>
    <x v="6"/>
    <x v="3"/>
  </r>
  <r>
    <x v="3"/>
    <x v="2"/>
    <n v="10253.009"/>
    <n v="10254.473"/>
    <n v="1.464"/>
    <x v="6"/>
    <x v="3"/>
  </r>
  <r>
    <x v="3"/>
    <x v="2"/>
    <n v="10258.101000000001"/>
    <n v="10259.683000000001"/>
    <n v="1.5820000000000001"/>
    <x v="6"/>
    <x v="3"/>
  </r>
  <r>
    <x v="3"/>
    <x v="2"/>
    <n v="10797.25"/>
    <n v="10798.414000000001"/>
    <n v="1.1639999999999999"/>
    <x v="3"/>
    <x v="3"/>
  </r>
  <r>
    <x v="3"/>
    <x v="2"/>
    <n v="17830.61"/>
    <n v="17834.128000000001"/>
    <n v="3.5179999999999998"/>
    <x v="3"/>
    <x v="3"/>
  </r>
  <r>
    <x v="3"/>
    <x v="2"/>
    <n v="17835.634999999998"/>
    <n v="17838.27"/>
    <n v="2.6349999999999998"/>
    <x v="3"/>
    <x v="3"/>
  </r>
  <r>
    <x v="3"/>
    <x v="2"/>
    <n v="17841.189999999999"/>
    <n v="17842.3"/>
    <n v="1.1100000000000001"/>
    <x v="3"/>
    <x v="3"/>
  </r>
  <r>
    <x v="3"/>
    <x v="2"/>
    <n v="17846.287"/>
    <n v="17846.82"/>
    <n v="0.53300000000000003"/>
    <x v="3"/>
    <x v="3"/>
  </r>
  <r>
    <x v="3"/>
    <x v="2"/>
    <n v="17853.97"/>
    <n v="17854.84"/>
    <n v="0.87"/>
    <x v="3"/>
    <x v="3"/>
  </r>
  <r>
    <x v="3"/>
    <x v="2"/>
    <n v="17863.060000000001"/>
    <n v="17863.965"/>
    <n v="0.90500000000000003"/>
    <x v="3"/>
    <x v="3"/>
  </r>
  <r>
    <x v="3"/>
    <x v="2"/>
    <n v="19226.483"/>
    <n v="19227.167000000001"/>
    <n v="0.68400000000000005"/>
    <x v="4"/>
    <x v="3"/>
  </r>
  <r>
    <x v="3"/>
    <x v="2"/>
    <n v="19230.583999999999"/>
    <n v="19231.983"/>
    <n v="1.399"/>
    <x v="3"/>
    <x v="3"/>
  </r>
  <r>
    <x v="4"/>
    <x v="1"/>
    <n v="6840.01"/>
    <n v="6843.43"/>
    <n v="3.42"/>
    <x v="8"/>
    <x v="3"/>
  </r>
  <r>
    <x v="4"/>
    <x v="1"/>
    <n v="6844.25"/>
    <n v="6845.55"/>
    <n v="1.3"/>
    <x v="8"/>
    <x v="3"/>
  </r>
  <r>
    <x v="4"/>
    <x v="1"/>
    <n v="6853.4430000000002"/>
    <n v="6855.03"/>
    <n v="1.587"/>
    <x v="8"/>
    <x v="3"/>
  </r>
  <r>
    <x v="4"/>
    <x v="1"/>
    <n v="6866.31"/>
    <n v="6867.04"/>
    <n v="0.73"/>
    <x v="8"/>
    <x v="3"/>
  </r>
  <r>
    <x v="4"/>
    <x v="1"/>
    <n v="6868.99"/>
    <n v="6869.7110000000002"/>
    <n v="0.72099999999999997"/>
    <x v="8"/>
    <x v="3"/>
  </r>
  <r>
    <x v="4"/>
    <x v="1"/>
    <n v="6869.96"/>
    <n v="6871.7269999999999"/>
    <n v="1.7669999999999999"/>
    <x v="8"/>
    <x v="3"/>
  </r>
  <r>
    <x v="4"/>
    <x v="1"/>
    <n v="6875.3339999999998"/>
    <n v="6877.13"/>
    <n v="1.796"/>
    <x v="8"/>
    <x v="3"/>
  </r>
  <r>
    <x v="4"/>
    <x v="1"/>
    <n v="6877.5619999999999"/>
    <n v="6879.5780000000004"/>
    <n v="2.016"/>
    <x v="8"/>
    <x v="3"/>
  </r>
  <r>
    <x v="4"/>
    <x v="1"/>
    <n v="6892.52"/>
    <n v="6893.9709999999995"/>
    <n v="1.4510000000000001"/>
    <x v="8"/>
    <x v="3"/>
  </r>
  <r>
    <x v="4"/>
    <x v="1"/>
    <n v="6981.3469999999998"/>
    <n v="6984.54"/>
    <n v="3.1930000000000001"/>
    <x v="8"/>
    <x v="3"/>
  </r>
  <r>
    <x v="4"/>
    <x v="1"/>
    <n v="7003.55"/>
    <n v="7004.7690000000002"/>
    <n v="1.2190000000000001"/>
    <x v="8"/>
    <x v="3"/>
  </r>
  <r>
    <x v="4"/>
    <x v="1"/>
    <n v="7006.1719999999996"/>
    <n v="7007.5320000000002"/>
    <n v="1.36"/>
    <x v="8"/>
    <x v="3"/>
  </r>
  <r>
    <x v="4"/>
    <x v="1"/>
    <n v="7007.7669999999998"/>
    <n v="7008.99"/>
    <n v="1.2230000000000001"/>
    <x v="8"/>
    <x v="3"/>
  </r>
  <r>
    <x v="4"/>
    <x v="1"/>
    <n v="7013.08"/>
    <n v="7014.71"/>
    <n v="1.63"/>
    <x v="8"/>
    <x v="3"/>
  </r>
  <r>
    <x v="4"/>
    <x v="1"/>
    <n v="7015.6109999999999"/>
    <n v="7016.93"/>
    <n v="1.319"/>
    <x v="8"/>
    <x v="3"/>
  </r>
  <r>
    <x v="4"/>
    <x v="1"/>
    <n v="10228.254999999999"/>
    <n v="10228.793"/>
    <n v="0.53800000000000003"/>
    <x v="8"/>
    <x v="3"/>
  </r>
  <r>
    <x v="4"/>
    <x v="1"/>
    <n v="10229.64"/>
    <n v="10233.049999999999"/>
    <n v="3.41"/>
    <x v="8"/>
    <x v="3"/>
  </r>
  <r>
    <x v="4"/>
    <x v="1"/>
    <n v="10234.873"/>
    <n v="10237.368"/>
    <n v="2.4950000000000001"/>
    <x v="8"/>
    <x v="3"/>
  </r>
  <r>
    <x v="4"/>
    <x v="1"/>
    <n v="10238.056"/>
    <n v="10240.870000000001"/>
    <n v="2.8140000000000001"/>
    <x v="8"/>
    <x v="3"/>
  </r>
  <r>
    <x v="4"/>
    <x v="1"/>
    <n v="10242.066999999999"/>
    <n v="10245.823"/>
    <n v="3.7559999999999998"/>
    <x v="8"/>
    <x v="3"/>
  </r>
  <r>
    <x v="4"/>
    <x v="1"/>
    <n v="10251.200000000001"/>
    <n v="10253.075999999999"/>
    <n v="1.8759999999999999"/>
    <x v="8"/>
    <x v="3"/>
  </r>
  <r>
    <x v="4"/>
    <x v="1"/>
    <n v="10253.638000000001"/>
    <n v="10255.307000000001"/>
    <n v="1.669"/>
    <x v="8"/>
    <x v="3"/>
  </r>
  <r>
    <x v="4"/>
    <x v="1"/>
    <n v="10798.627"/>
    <n v="10799.99"/>
    <n v="1.363"/>
    <x v="8"/>
    <x v="3"/>
  </r>
  <r>
    <x v="4"/>
    <x v="1"/>
    <n v="19232.503000000001"/>
    <n v="19233.8"/>
    <n v="1.2969999999999999"/>
    <x v="7"/>
    <x v="3"/>
  </r>
  <r>
    <x v="4"/>
    <x v="1"/>
    <n v="23940.880000000001"/>
    <n v="23941.24"/>
    <n v="0.36"/>
    <x v="7"/>
    <x v="3"/>
  </r>
  <r>
    <x v="4"/>
    <x v="1"/>
    <n v="23950.177"/>
    <n v="23950.502"/>
    <n v="0.32500000000000001"/>
    <x v="7"/>
    <x v="3"/>
  </r>
  <r>
    <x v="4"/>
    <x v="1"/>
    <n v="23972.63"/>
    <n v="23973.77"/>
    <n v="1.1399999999999999"/>
    <x v="7"/>
    <x v="3"/>
  </r>
  <r>
    <x v="4"/>
    <x v="1"/>
    <n v="23975.96"/>
    <n v="23979.03"/>
    <n v="3.07"/>
    <x v="7"/>
    <x v="3"/>
  </r>
  <r>
    <x v="5"/>
    <x v="0"/>
    <n v="6842.1289999999999"/>
    <n v="6842.82"/>
    <n v="0.69099999999999995"/>
    <x v="10"/>
    <x v="3"/>
  </r>
  <r>
    <x v="5"/>
    <x v="0"/>
    <n v="6854.54"/>
    <n v="6856.07"/>
    <n v="1.53"/>
    <x v="10"/>
    <x v="3"/>
  </r>
  <r>
    <x v="5"/>
    <x v="0"/>
    <n v="10249.496999999999"/>
    <n v="10250.4"/>
    <n v="0.90300000000000002"/>
    <x v="144"/>
    <x v="3"/>
  </r>
  <r>
    <x v="5"/>
    <x v="0"/>
    <n v="17830.61"/>
    <n v="17834.128000000001"/>
    <n v="3.5179999999999998"/>
    <x v="144"/>
    <x v="3"/>
  </r>
  <r>
    <x v="6"/>
    <x v="0"/>
    <n v="1620"/>
    <n v="1680"/>
    <n v="60"/>
    <x v="443"/>
    <x v="3"/>
  </r>
  <r>
    <x v="6"/>
    <x v="0"/>
    <n v="6840"/>
    <n v="6900"/>
    <n v="60"/>
    <x v="444"/>
    <x v="3"/>
  </r>
  <r>
    <x v="6"/>
    <x v="0"/>
    <n v="6960"/>
    <n v="7020"/>
    <n v="60"/>
    <x v="445"/>
    <x v="3"/>
  </r>
  <r>
    <x v="6"/>
    <x v="0"/>
    <n v="10200"/>
    <n v="10260"/>
    <n v="60"/>
    <x v="446"/>
    <x v="3"/>
  </r>
  <r>
    <x v="6"/>
    <x v="0"/>
    <n v="10740"/>
    <n v="10800"/>
    <n v="60"/>
    <x v="447"/>
    <x v="3"/>
  </r>
  <r>
    <x v="6"/>
    <x v="0"/>
    <n v="17820"/>
    <n v="17880"/>
    <n v="60"/>
    <x v="448"/>
    <x v="3"/>
  </r>
  <r>
    <x v="6"/>
    <x v="0"/>
    <n v="19200"/>
    <n v="19260"/>
    <n v="60"/>
    <x v="449"/>
    <x v="3"/>
  </r>
  <r>
    <x v="6"/>
    <x v="0"/>
    <n v="23940"/>
    <n v="24000"/>
    <n v="60"/>
    <x v="450"/>
    <x v="3"/>
  </r>
  <r>
    <x v="6"/>
    <x v="0"/>
    <n v="27960"/>
    <n v="28020"/>
    <n v="60"/>
    <x v="451"/>
    <x v="3"/>
  </r>
  <r>
    <x v="6"/>
    <x v="0"/>
    <n v="29400"/>
    <n v="29460"/>
    <n v="60"/>
    <x v="19"/>
    <x v="3"/>
  </r>
  <r>
    <x v="8"/>
    <x v="2"/>
    <n v="7015.3609999999999"/>
    <n v="7017.2219999999998"/>
    <n v="1.861"/>
    <x v="6"/>
    <x v="3"/>
  </r>
  <r>
    <x v="8"/>
    <x v="2"/>
    <n v="7017.85"/>
    <n v="7019.37"/>
    <n v="1.52"/>
    <x v="6"/>
    <x v="3"/>
  </r>
  <r>
    <x v="8"/>
    <x v="2"/>
    <n v="10245.606"/>
    <n v="10246.419"/>
    <n v="0.81299999999999994"/>
    <x v="6"/>
    <x v="3"/>
  </r>
  <r>
    <x v="8"/>
    <x v="2"/>
    <n v="10246.621999999999"/>
    <n v="10248.036"/>
    <n v="1.4139999999999999"/>
    <x v="6"/>
    <x v="3"/>
  </r>
  <r>
    <x v="8"/>
    <x v="2"/>
    <n v="10249.496999999999"/>
    <n v="10250.4"/>
    <n v="0.90300000000000002"/>
    <x v="6"/>
    <x v="3"/>
  </r>
  <r>
    <x v="8"/>
    <x v="2"/>
    <n v="10250.538"/>
    <n v="10251.567999999999"/>
    <n v="1.03"/>
    <x v="6"/>
    <x v="3"/>
  </r>
  <r>
    <x v="8"/>
    <x v="2"/>
    <n v="10253.009"/>
    <n v="10254.473"/>
    <n v="1.464"/>
    <x v="6"/>
    <x v="3"/>
  </r>
  <r>
    <x v="8"/>
    <x v="2"/>
    <n v="10258.101000000001"/>
    <n v="10259.683000000001"/>
    <n v="1.5820000000000001"/>
    <x v="6"/>
    <x v="3"/>
  </r>
  <r>
    <x v="8"/>
    <x v="2"/>
    <n v="10797.25"/>
    <n v="10798.414000000001"/>
    <n v="1.1639999999999999"/>
    <x v="6"/>
    <x v="3"/>
  </r>
  <r>
    <x v="8"/>
    <x v="2"/>
    <n v="17830.61"/>
    <n v="17834.128000000001"/>
    <n v="3.5179999999999998"/>
    <x v="6"/>
    <x v="3"/>
  </r>
  <r>
    <x v="8"/>
    <x v="2"/>
    <n v="17835.634999999998"/>
    <n v="17838.27"/>
    <n v="2.6349999999999998"/>
    <x v="6"/>
    <x v="3"/>
  </r>
  <r>
    <x v="8"/>
    <x v="2"/>
    <n v="17841.189999999999"/>
    <n v="17842.3"/>
    <n v="1.1100000000000001"/>
    <x v="6"/>
    <x v="3"/>
  </r>
  <r>
    <x v="8"/>
    <x v="2"/>
    <n v="17846.287"/>
    <n v="17846.82"/>
    <n v="0.53300000000000003"/>
    <x v="6"/>
    <x v="3"/>
  </r>
  <r>
    <x v="8"/>
    <x v="2"/>
    <n v="17853.97"/>
    <n v="17854.84"/>
    <n v="0.87"/>
    <x v="6"/>
    <x v="3"/>
  </r>
  <r>
    <x v="8"/>
    <x v="2"/>
    <n v="17863.060000000001"/>
    <n v="17863.965"/>
    <n v="0.90500000000000003"/>
    <x v="6"/>
    <x v="3"/>
  </r>
  <r>
    <x v="8"/>
    <x v="2"/>
    <n v="19226.483"/>
    <n v="19227.167000000001"/>
    <n v="0.68400000000000005"/>
    <x v="4"/>
    <x v="3"/>
  </r>
  <r>
    <x v="8"/>
    <x v="2"/>
    <n v="19230.583999999999"/>
    <n v="19231.983"/>
    <n v="1.399"/>
    <x v="6"/>
    <x v="3"/>
  </r>
  <r>
    <x v="9"/>
    <x v="3"/>
    <n v="6842.1289999999999"/>
    <n v="6842.82"/>
    <n v="0.69099999999999995"/>
    <x v="34"/>
    <x v="3"/>
  </r>
  <r>
    <x v="9"/>
    <x v="3"/>
    <n v="6854.54"/>
    <n v="6856.07"/>
    <n v="1.53"/>
    <x v="452"/>
    <x v="3"/>
  </r>
  <r>
    <x v="9"/>
    <x v="3"/>
    <n v="6875.35"/>
    <n v="6876.18"/>
    <n v="0.83"/>
    <x v="453"/>
    <x v="3"/>
  </r>
  <r>
    <x v="9"/>
    <x v="3"/>
    <n v="6880.66"/>
    <n v="6884.31"/>
    <n v="3.65"/>
    <x v="454"/>
    <x v="3"/>
  </r>
  <r>
    <x v="9"/>
    <x v="3"/>
    <n v="6886.97"/>
    <n v="6888.4359999999997"/>
    <n v="1.466"/>
    <x v="455"/>
    <x v="3"/>
  </r>
  <r>
    <x v="9"/>
    <x v="3"/>
    <n v="6888.88"/>
    <n v="6893.09"/>
    <n v="4.21"/>
    <x v="456"/>
    <x v="3"/>
  </r>
  <r>
    <x v="9"/>
    <x v="3"/>
    <n v="10208.35"/>
    <n v="10208.98"/>
    <n v="0.63"/>
    <x v="457"/>
    <x v="3"/>
  </r>
  <r>
    <x v="9"/>
    <x v="3"/>
    <n v="10209.719999999999"/>
    <n v="10210.26"/>
    <n v="0.54"/>
    <x v="458"/>
    <x v="3"/>
  </r>
  <r>
    <x v="9"/>
    <x v="3"/>
    <n v="10220.58"/>
    <n v="10222.02"/>
    <n v="1.44"/>
    <x v="459"/>
    <x v="3"/>
  </r>
  <r>
    <x v="9"/>
    <x v="3"/>
    <n v="10223.841"/>
    <n v="10224.936"/>
    <n v="1.095"/>
    <x v="460"/>
    <x v="3"/>
  </r>
  <r>
    <x v="9"/>
    <x v="3"/>
    <n v="10226.030000000001"/>
    <n v="10227.01"/>
    <n v="0.98"/>
    <x v="461"/>
    <x v="3"/>
  </r>
  <r>
    <x v="9"/>
    <x v="3"/>
    <n v="10228.004999999999"/>
    <n v="10228.540000000001"/>
    <n v="0.53500000000000003"/>
    <x v="462"/>
    <x v="3"/>
  </r>
  <r>
    <x v="9"/>
    <x v="3"/>
    <n v="10228.99"/>
    <n v="10229.468999999999"/>
    <n v="0.47899999999999998"/>
    <x v="463"/>
    <x v="3"/>
  </r>
  <r>
    <x v="9"/>
    <x v="3"/>
    <n v="10237.59"/>
    <n v="10238.754000000001"/>
    <n v="1.1639999999999999"/>
    <x v="464"/>
    <x v="3"/>
  </r>
  <r>
    <x v="9"/>
    <x v="3"/>
    <n v="10240.152"/>
    <n v="10241.732"/>
    <n v="1.58"/>
    <x v="465"/>
    <x v="3"/>
  </r>
  <r>
    <x v="9"/>
    <x v="3"/>
    <n v="10749.05"/>
    <n v="10751.227999999999"/>
    <n v="2.1779999999999999"/>
    <x v="466"/>
    <x v="3"/>
  </r>
  <r>
    <x v="9"/>
    <x v="3"/>
    <n v="10751.897000000001"/>
    <n v="10752.267"/>
    <n v="0.37"/>
    <x v="34"/>
    <x v="3"/>
  </r>
  <r>
    <x v="9"/>
    <x v="3"/>
    <n v="10753.13"/>
    <n v="10755.42"/>
    <n v="2.29"/>
    <x v="467"/>
    <x v="3"/>
  </r>
  <r>
    <x v="9"/>
    <x v="3"/>
    <n v="10756.093000000001"/>
    <n v="10757.402"/>
    <n v="1.3089999999999999"/>
    <x v="468"/>
    <x v="3"/>
  </r>
  <r>
    <x v="9"/>
    <x v="3"/>
    <n v="10758.376"/>
    <n v="10759.531999999999"/>
    <n v="1.1559999999999999"/>
    <x v="469"/>
    <x v="3"/>
  </r>
  <r>
    <x v="9"/>
    <x v="3"/>
    <n v="10781.84"/>
    <n v="10782.57"/>
    <n v="0.73"/>
    <x v="470"/>
    <x v="3"/>
  </r>
  <r>
    <x v="9"/>
    <x v="3"/>
    <n v="10785.58"/>
    <n v="10786.254000000001"/>
    <n v="0.67400000000000004"/>
    <x v="471"/>
    <x v="3"/>
  </r>
  <r>
    <x v="9"/>
    <x v="3"/>
    <n v="10788.462"/>
    <n v="10790.18"/>
    <n v="1.718"/>
    <x v="472"/>
    <x v="3"/>
  </r>
  <r>
    <x v="9"/>
    <x v="3"/>
    <n v="10792.18"/>
    <n v="10793.49"/>
    <n v="1.31"/>
    <x v="473"/>
    <x v="3"/>
  </r>
  <r>
    <x v="9"/>
    <x v="3"/>
    <n v="10795.468999999999"/>
    <n v="10796.24"/>
    <n v="0.77100000000000002"/>
    <x v="474"/>
    <x v="3"/>
  </r>
  <r>
    <x v="9"/>
    <x v="3"/>
    <n v="17822.900000000001"/>
    <n v="17824.21"/>
    <n v="1.31"/>
    <x v="334"/>
    <x v="3"/>
  </r>
  <r>
    <x v="9"/>
    <x v="3"/>
    <n v="17824.580000000002"/>
    <n v="17828.871999999999"/>
    <n v="4.2919999999999998"/>
    <x v="475"/>
    <x v="3"/>
  </r>
  <r>
    <x v="9"/>
    <x v="3"/>
    <n v="17834.39"/>
    <n v="17835.371999999999"/>
    <n v="0.98199999999999998"/>
    <x v="476"/>
    <x v="3"/>
  </r>
  <r>
    <x v="9"/>
    <x v="3"/>
    <n v="17842.717000000001"/>
    <n v="17846.257000000001"/>
    <n v="3.54"/>
    <x v="477"/>
    <x v="3"/>
  </r>
  <r>
    <x v="9"/>
    <x v="3"/>
    <n v="17847.419999999998"/>
    <n v="17848.313999999998"/>
    <n v="0.89400000000000002"/>
    <x v="478"/>
    <x v="3"/>
  </r>
  <r>
    <x v="9"/>
    <x v="3"/>
    <n v="17848.61"/>
    <n v="17849.006000000001"/>
    <n v="0.39600000000000002"/>
    <x v="479"/>
    <x v="3"/>
  </r>
  <r>
    <x v="9"/>
    <x v="3"/>
    <n v="17864.106"/>
    <n v="17869.150000000001"/>
    <n v="5.0439999999999996"/>
    <x v="480"/>
    <x v="3"/>
  </r>
  <r>
    <x v="9"/>
    <x v="3"/>
    <n v="17870.64"/>
    <n v="17871.558000000001"/>
    <n v="0.91800000000000004"/>
    <x v="481"/>
    <x v="3"/>
  </r>
  <r>
    <x v="9"/>
    <x v="3"/>
    <n v="17871.990000000002"/>
    <n v="17875.243999999999"/>
    <n v="3.254"/>
    <x v="482"/>
    <x v="3"/>
  </r>
  <r>
    <x v="9"/>
    <x v="3"/>
    <n v="17876.78"/>
    <n v="17877.731"/>
    <n v="0.95099999999999996"/>
    <x v="483"/>
    <x v="3"/>
  </r>
  <r>
    <x v="9"/>
    <x v="3"/>
    <n v="17878.690999999999"/>
    <n v="17879.990000000002"/>
    <n v="1.2989999999999999"/>
    <x v="484"/>
    <x v="3"/>
  </r>
  <r>
    <x v="9"/>
    <x v="3"/>
    <n v="19225.681"/>
    <n v="19226.741999999998"/>
    <n v="1.0609999999999999"/>
    <x v="485"/>
    <x v="3"/>
  </r>
  <r>
    <x v="9"/>
    <x v="3"/>
    <n v="23992.636999999999"/>
    <n v="23995.57"/>
    <n v="2.9329999999999998"/>
    <x v="486"/>
    <x v="3"/>
  </r>
  <r>
    <x v="10"/>
    <x v="0"/>
    <n v="1560"/>
    <n v="1740"/>
    <n v="180"/>
    <x v="0"/>
    <x v="3"/>
  </r>
  <r>
    <x v="10"/>
    <x v="0"/>
    <n v="6780"/>
    <n v="6960"/>
    <n v="180"/>
    <x v="0"/>
    <x v="3"/>
  </r>
  <r>
    <x v="10"/>
    <x v="0"/>
    <n v="6900"/>
    <n v="7080"/>
    <n v="180"/>
    <x v="0"/>
    <x v="3"/>
  </r>
  <r>
    <x v="10"/>
    <x v="0"/>
    <n v="10140"/>
    <n v="10320"/>
    <n v="180"/>
    <x v="0"/>
    <x v="3"/>
  </r>
  <r>
    <x v="10"/>
    <x v="0"/>
    <n v="10680"/>
    <n v="10860"/>
    <n v="180"/>
    <x v="0"/>
    <x v="3"/>
  </r>
  <r>
    <x v="10"/>
    <x v="0"/>
    <n v="17760"/>
    <n v="17940"/>
    <n v="180"/>
    <x v="0"/>
    <x v="3"/>
  </r>
  <r>
    <x v="10"/>
    <x v="0"/>
    <n v="19140"/>
    <n v="19320"/>
    <n v="180"/>
    <x v="0"/>
    <x v="3"/>
  </r>
  <r>
    <x v="10"/>
    <x v="0"/>
    <n v="23880"/>
    <n v="24060"/>
    <n v="180"/>
    <x v="0"/>
    <x v="3"/>
  </r>
  <r>
    <x v="10"/>
    <x v="0"/>
    <n v="27900"/>
    <n v="28080"/>
    <n v="180"/>
    <x v="0"/>
    <x v="3"/>
  </r>
  <r>
    <x v="10"/>
    <x v="0"/>
    <n v="29340"/>
    <n v="29520"/>
    <n v="180"/>
    <x v="0"/>
    <x v="3"/>
  </r>
  <r>
    <x v="11"/>
    <x v="3"/>
    <n v="6842.1289999999999"/>
    <n v="6842.82"/>
    <n v="0.69099999999999995"/>
    <x v="6"/>
    <x v="3"/>
  </r>
  <r>
    <x v="11"/>
    <x v="3"/>
    <n v="6854.54"/>
    <n v="6856.07"/>
    <n v="1.53"/>
    <x v="6"/>
    <x v="3"/>
  </r>
  <r>
    <x v="11"/>
    <x v="3"/>
    <n v="6875.35"/>
    <n v="6876.18"/>
    <n v="0.83"/>
    <x v="6"/>
    <x v="3"/>
  </r>
  <r>
    <x v="11"/>
    <x v="3"/>
    <n v="6880.66"/>
    <n v="6884.31"/>
    <n v="3.65"/>
    <x v="6"/>
    <x v="3"/>
  </r>
  <r>
    <x v="11"/>
    <x v="3"/>
    <n v="6886.97"/>
    <n v="6888.4359999999997"/>
    <n v="1.466"/>
    <x v="6"/>
    <x v="3"/>
  </r>
  <r>
    <x v="11"/>
    <x v="3"/>
    <n v="6888.88"/>
    <n v="6893.09"/>
    <n v="4.21"/>
    <x v="6"/>
    <x v="3"/>
  </r>
  <r>
    <x v="11"/>
    <x v="3"/>
    <n v="10208.35"/>
    <n v="10208.98"/>
    <n v="0.63"/>
    <x v="6"/>
    <x v="3"/>
  </r>
  <r>
    <x v="11"/>
    <x v="3"/>
    <n v="10209.719999999999"/>
    <n v="10210.26"/>
    <n v="0.54"/>
    <x v="6"/>
    <x v="3"/>
  </r>
  <r>
    <x v="11"/>
    <x v="3"/>
    <n v="10220.58"/>
    <n v="10222.02"/>
    <n v="1.44"/>
    <x v="6"/>
    <x v="3"/>
  </r>
  <r>
    <x v="11"/>
    <x v="3"/>
    <n v="10223.841"/>
    <n v="10224.936"/>
    <n v="1.095"/>
    <x v="6"/>
    <x v="3"/>
  </r>
  <r>
    <x v="11"/>
    <x v="3"/>
    <n v="10226.030000000001"/>
    <n v="10227.01"/>
    <n v="0.98"/>
    <x v="6"/>
    <x v="3"/>
  </r>
  <r>
    <x v="11"/>
    <x v="3"/>
    <n v="10228.004999999999"/>
    <n v="10228.540000000001"/>
    <n v="0.53500000000000003"/>
    <x v="6"/>
    <x v="3"/>
  </r>
  <r>
    <x v="11"/>
    <x v="3"/>
    <n v="10228.99"/>
    <n v="10229.468999999999"/>
    <n v="0.47899999999999998"/>
    <x v="6"/>
    <x v="3"/>
  </r>
  <r>
    <x v="11"/>
    <x v="3"/>
    <n v="10237.59"/>
    <n v="10238.754000000001"/>
    <n v="1.1639999999999999"/>
    <x v="6"/>
    <x v="3"/>
  </r>
  <r>
    <x v="11"/>
    <x v="3"/>
    <n v="10240.152"/>
    <n v="10241.732"/>
    <n v="1.58"/>
    <x v="6"/>
    <x v="3"/>
  </r>
  <r>
    <x v="11"/>
    <x v="3"/>
    <n v="10749.05"/>
    <n v="10751.227999999999"/>
    <n v="2.1779999999999999"/>
    <x v="6"/>
    <x v="3"/>
  </r>
  <r>
    <x v="11"/>
    <x v="3"/>
    <n v="10751.897000000001"/>
    <n v="10752.267"/>
    <n v="0.37"/>
    <x v="7"/>
    <x v="3"/>
  </r>
  <r>
    <x v="11"/>
    <x v="3"/>
    <n v="10753.13"/>
    <n v="10755.42"/>
    <n v="2.29"/>
    <x v="6"/>
    <x v="3"/>
  </r>
  <r>
    <x v="11"/>
    <x v="3"/>
    <n v="10756.093000000001"/>
    <n v="10757.402"/>
    <n v="1.3089999999999999"/>
    <x v="6"/>
    <x v="3"/>
  </r>
  <r>
    <x v="11"/>
    <x v="3"/>
    <n v="10758.376"/>
    <n v="10759.531999999999"/>
    <n v="1.1559999999999999"/>
    <x v="6"/>
    <x v="3"/>
  </r>
  <r>
    <x v="11"/>
    <x v="3"/>
    <n v="10781.84"/>
    <n v="10782.57"/>
    <n v="0.73"/>
    <x v="6"/>
    <x v="3"/>
  </r>
  <r>
    <x v="11"/>
    <x v="3"/>
    <n v="10785.58"/>
    <n v="10786.254000000001"/>
    <n v="0.67400000000000004"/>
    <x v="6"/>
    <x v="3"/>
  </r>
  <r>
    <x v="11"/>
    <x v="3"/>
    <n v="10788.462"/>
    <n v="10790.18"/>
    <n v="1.718"/>
    <x v="6"/>
    <x v="3"/>
  </r>
  <r>
    <x v="11"/>
    <x v="3"/>
    <n v="10792.18"/>
    <n v="10793.49"/>
    <n v="1.31"/>
    <x v="6"/>
    <x v="3"/>
  </r>
  <r>
    <x v="11"/>
    <x v="3"/>
    <n v="10795.468999999999"/>
    <n v="10796.24"/>
    <n v="0.77100000000000002"/>
    <x v="6"/>
    <x v="3"/>
  </r>
  <r>
    <x v="11"/>
    <x v="3"/>
    <n v="17822.900000000001"/>
    <n v="17824.21"/>
    <n v="1.31"/>
    <x v="6"/>
    <x v="3"/>
  </r>
  <r>
    <x v="11"/>
    <x v="3"/>
    <n v="17824.580000000002"/>
    <n v="17828.871999999999"/>
    <n v="4.2919999999999998"/>
    <x v="6"/>
    <x v="3"/>
  </r>
  <r>
    <x v="11"/>
    <x v="3"/>
    <n v="17834.39"/>
    <n v="17835.371999999999"/>
    <n v="0.98199999999999998"/>
    <x v="6"/>
    <x v="3"/>
  </r>
  <r>
    <x v="11"/>
    <x v="3"/>
    <n v="17842.717000000001"/>
    <n v="17846.257000000001"/>
    <n v="3.54"/>
    <x v="6"/>
    <x v="3"/>
  </r>
  <r>
    <x v="11"/>
    <x v="3"/>
    <n v="17847.419999999998"/>
    <n v="17848.313999999998"/>
    <n v="0.89400000000000002"/>
    <x v="6"/>
    <x v="3"/>
  </r>
  <r>
    <x v="11"/>
    <x v="3"/>
    <n v="17848.61"/>
    <n v="17849.006000000001"/>
    <n v="0.39600000000000002"/>
    <x v="6"/>
    <x v="3"/>
  </r>
  <r>
    <x v="11"/>
    <x v="3"/>
    <n v="17864.106"/>
    <n v="17869.150000000001"/>
    <n v="5.0439999999999996"/>
    <x v="6"/>
    <x v="3"/>
  </r>
  <r>
    <x v="11"/>
    <x v="3"/>
    <n v="17870.64"/>
    <n v="17871.558000000001"/>
    <n v="0.91800000000000004"/>
    <x v="6"/>
    <x v="3"/>
  </r>
  <r>
    <x v="11"/>
    <x v="3"/>
    <n v="17871.990000000002"/>
    <n v="17875.243999999999"/>
    <n v="3.254"/>
    <x v="6"/>
    <x v="3"/>
  </r>
  <r>
    <x v="11"/>
    <x v="3"/>
    <n v="17876.78"/>
    <n v="17877.731"/>
    <n v="0.95099999999999996"/>
    <x v="6"/>
    <x v="3"/>
  </r>
  <r>
    <x v="11"/>
    <x v="3"/>
    <n v="17878.690999999999"/>
    <n v="17879.990000000002"/>
    <n v="1.2989999999999999"/>
    <x v="6"/>
    <x v="3"/>
  </r>
  <r>
    <x v="11"/>
    <x v="3"/>
    <n v="19225.681"/>
    <n v="19226.741999999998"/>
    <n v="1.0609999999999999"/>
    <x v="4"/>
    <x v="3"/>
  </r>
  <r>
    <x v="11"/>
    <x v="3"/>
    <n v="23992.636999999999"/>
    <n v="23995.57"/>
    <n v="2.9329999999999998"/>
    <x v="6"/>
    <x v="3"/>
  </r>
  <r>
    <x v="12"/>
    <x v="0"/>
    <n v="1620"/>
    <n v="1680"/>
    <n v="60"/>
    <x v="87"/>
    <x v="3"/>
  </r>
  <r>
    <x v="12"/>
    <x v="0"/>
    <n v="6840"/>
    <n v="6900"/>
    <n v="60"/>
    <x v="88"/>
    <x v="3"/>
  </r>
  <r>
    <x v="12"/>
    <x v="0"/>
    <n v="6960"/>
    <n v="7020"/>
    <n v="60"/>
    <x v="89"/>
    <x v="3"/>
  </r>
  <r>
    <x v="12"/>
    <x v="0"/>
    <n v="10200"/>
    <n v="10260"/>
    <n v="60"/>
    <x v="90"/>
    <x v="3"/>
  </r>
  <r>
    <x v="12"/>
    <x v="0"/>
    <n v="10740"/>
    <n v="10800"/>
    <n v="60"/>
    <x v="91"/>
    <x v="3"/>
  </r>
  <r>
    <x v="12"/>
    <x v="0"/>
    <n v="17820"/>
    <n v="17880"/>
    <n v="60"/>
    <x v="92"/>
    <x v="3"/>
  </r>
  <r>
    <x v="12"/>
    <x v="0"/>
    <n v="19200"/>
    <n v="19260"/>
    <n v="60"/>
    <x v="93"/>
    <x v="3"/>
  </r>
  <r>
    <x v="12"/>
    <x v="0"/>
    <n v="23940"/>
    <n v="24000"/>
    <n v="60"/>
    <x v="94"/>
    <x v="3"/>
  </r>
  <r>
    <x v="12"/>
    <x v="0"/>
    <n v="27960"/>
    <n v="28020"/>
    <n v="60"/>
    <x v="95"/>
    <x v="3"/>
  </r>
  <r>
    <x v="12"/>
    <x v="0"/>
    <n v="29400"/>
    <n v="29460"/>
    <n v="60"/>
    <x v="96"/>
    <x v="3"/>
  </r>
  <r>
    <x v="13"/>
    <x v="2"/>
    <n v="7015.3609999999999"/>
    <n v="7017.2219999999998"/>
    <n v="1.861"/>
    <x v="487"/>
    <x v="3"/>
  </r>
  <r>
    <x v="13"/>
    <x v="2"/>
    <n v="7017.85"/>
    <n v="7019.37"/>
    <n v="1.52"/>
    <x v="488"/>
    <x v="3"/>
  </r>
  <r>
    <x v="13"/>
    <x v="2"/>
    <n v="10245.606"/>
    <n v="10246.419"/>
    <n v="0.81299999999999994"/>
    <x v="489"/>
    <x v="3"/>
  </r>
  <r>
    <x v="13"/>
    <x v="2"/>
    <n v="10246.621999999999"/>
    <n v="10248.036"/>
    <n v="1.4139999999999999"/>
    <x v="34"/>
    <x v="3"/>
  </r>
  <r>
    <x v="13"/>
    <x v="2"/>
    <n v="10249.496999999999"/>
    <n v="10250.4"/>
    <n v="0.90300000000000002"/>
    <x v="490"/>
    <x v="3"/>
  </r>
  <r>
    <x v="13"/>
    <x v="2"/>
    <n v="10250.538"/>
    <n v="10251.567999999999"/>
    <n v="1.03"/>
    <x v="491"/>
    <x v="3"/>
  </r>
  <r>
    <x v="13"/>
    <x v="2"/>
    <n v="10253.009"/>
    <n v="10254.473"/>
    <n v="1.464"/>
    <x v="34"/>
    <x v="3"/>
  </r>
  <r>
    <x v="13"/>
    <x v="2"/>
    <n v="10258.101000000001"/>
    <n v="10259.683000000001"/>
    <n v="1.5820000000000001"/>
    <x v="492"/>
    <x v="3"/>
  </r>
  <r>
    <x v="13"/>
    <x v="2"/>
    <n v="10797.25"/>
    <n v="10798.414000000001"/>
    <n v="1.1639999999999999"/>
    <x v="493"/>
    <x v="3"/>
  </r>
  <r>
    <x v="13"/>
    <x v="2"/>
    <n v="17830.61"/>
    <n v="17834.128000000001"/>
    <n v="3.5179999999999998"/>
    <x v="494"/>
    <x v="3"/>
  </r>
  <r>
    <x v="13"/>
    <x v="2"/>
    <n v="17835.634999999998"/>
    <n v="17838.27"/>
    <n v="2.6349999999999998"/>
    <x v="495"/>
    <x v="3"/>
  </r>
  <r>
    <x v="13"/>
    <x v="2"/>
    <n v="17841.189999999999"/>
    <n v="17842.3"/>
    <n v="1.1100000000000001"/>
    <x v="496"/>
    <x v="3"/>
  </r>
  <r>
    <x v="13"/>
    <x v="2"/>
    <n v="17846.287"/>
    <n v="17846.82"/>
    <n v="0.53300000000000003"/>
    <x v="497"/>
    <x v="3"/>
  </r>
  <r>
    <x v="13"/>
    <x v="2"/>
    <n v="17853.97"/>
    <n v="17854.84"/>
    <n v="0.87"/>
    <x v="498"/>
    <x v="3"/>
  </r>
  <r>
    <x v="13"/>
    <x v="2"/>
    <n v="17863.060000000001"/>
    <n v="17863.965"/>
    <n v="0.90500000000000003"/>
    <x v="499"/>
    <x v="3"/>
  </r>
  <r>
    <x v="13"/>
    <x v="2"/>
    <n v="19226.483"/>
    <n v="19227.167000000001"/>
    <n v="0.68400000000000005"/>
    <x v="34"/>
    <x v="3"/>
  </r>
  <r>
    <x v="13"/>
    <x v="2"/>
    <n v="19230.583999999999"/>
    <n v="19231.983"/>
    <n v="1.399"/>
    <x v="34"/>
    <x v="3"/>
  </r>
  <r>
    <x v="14"/>
    <x v="3"/>
    <n v="6842.1289999999999"/>
    <n v="6842.82"/>
    <n v="0.69099999999999995"/>
    <x v="3"/>
    <x v="3"/>
  </r>
  <r>
    <x v="14"/>
    <x v="3"/>
    <n v="6854.54"/>
    <n v="6856.07"/>
    <n v="1.53"/>
    <x v="6"/>
    <x v="3"/>
  </r>
  <r>
    <x v="14"/>
    <x v="3"/>
    <n v="6875.35"/>
    <n v="6876.18"/>
    <n v="0.83"/>
    <x v="3"/>
    <x v="3"/>
  </r>
  <r>
    <x v="14"/>
    <x v="3"/>
    <n v="6880.66"/>
    <n v="6884.31"/>
    <n v="3.65"/>
    <x v="3"/>
    <x v="3"/>
  </r>
  <r>
    <x v="14"/>
    <x v="3"/>
    <n v="6886.97"/>
    <n v="6888.4359999999997"/>
    <n v="1.466"/>
    <x v="3"/>
    <x v="3"/>
  </r>
  <r>
    <x v="14"/>
    <x v="3"/>
    <n v="6888.88"/>
    <n v="6893.09"/>
    <n v="4.21"/>
    <x v="5"/>
    <x v="3"/>
  </r>
  <r>
    <x v="14"/>
    <x v="3"/>
    <n v="10208.35"/>
    <n v="10208.98"/>
    <n v="0.63"/>
    <x v="6"/>
    <x v="3"/>
  </r>
  <r>
    <x v="14"/>
    <x v="3"/>
    <n v="10209.719999999999"/>
    <n v="10210.26"/>
    <n v="0.54"/>
    <x v="6"/>
    <x v="3"/>
  </r>
  <r>
    <x v="14"/>
    <x v="3"/>
    <n v="10220.58"/>
    <n v="10222.02"/>
    <n v="1.44"/>
    <x v="6"/>
    <x v="3"/>
  </r>
  <r>
    <x v="14"/>
    <x v="3"/>
    <n v="10223.841"/>
    <n v="10224.936"/>
    <n v="1.095"/>
    <x v="6"/>
    <x v="3"/>
  </r>
  <r>
    <x v="14"/>
    <x v="3"/>
    <n v="10226.030000000001"/>
    <n v="10227.01"/>
    <n v="0.98"/>
    <x v="6"/>
    <x v="3"/>
  </r>
  <r>
    <x v="14"/>
    <x v="3"/>
    <n v="10228.004999999999"/>
    <n v="10228.540000000001"/>
    <n v="0.53500000000000003"/>
    <x v="6"/>
    <x v="3"/>
  </r>
  <r>
    <x v="14"/>
    <x v="3"/>
    <n v="10228.99"/>
    <n v="10229.468999999999"/>
    <n v="0.47899999999999998"/>
    <x v="6"/>
    <x v="3"/>
  </r>
  <r>
    <x v="14"/>
    <x v="3"/>
    <n v="10237.59"/>
    <n v="10238.754000000001"/>
    <n v="1.1639999999999999"/>
    <x v="6"/>
    <x v="3"/>
  </r>
  <r>
    <x v="14"/>
    <x v="3"/>
    <n v="10240.152"/>
    <n v="10241.732"/>
    <n v="1.58"/>
    <x v="6"/>
    <x v="3"/>
  </r>
  <r>
    <x v="14"/>
    <x v="3"/>
    <n v="10749.05"/>
    <n v="10751.227999999999"/>
    <n v="2.1779999999999999"/>
    <x v="6"/>
    <x v="3"/>
  </r>
  <r>
    <x v="14"/>
    <x v="3"/>
    <n v="10751.897000000001"/>
    <n v="10752.267"/>
    <n v="0.37"/>
    <x v="6"/>
    <x v="3"/>
  </r>
  <r>
    <x v="14"/>
    <x v="3"/>
    <n v="10753.13"/>
    <n v="10755.42"/>
    <n v="2.29"/>
    <x v="6"/>
    <x v="3"/>
  </r>
  <r>
    <x v="14"/>
    <x v="3"/>
    <n v="10756.093000000001"/>
    <n v="10757.402"/>
    <n v="1.3089999999999999"/>
    <x v="6"/>
    <x v="3"/>
  </r>
  <r>
    <x v="14"/>
    <x v="3"/>
    <n v="10758.376"/>
    <n v="10759.531999999999"/>
    <n v="1.1559999999999999"/>
    <x v="6"/>
    <x v="3"/>
  </r>
  <r>
    <x v="14"/>
    <x v="3"/>
    <n v="10781.84"/>
    <n v="10782.57"/>
    <n v="0.73"/>
    <x v="6"/>
    <x v="3"/>
  </r>
  <r>
    <x v="14"/>
    <x v="3"/>
    <n v="10785.58"/>
    <n v="10786.254000000001"/>
    <n v="0.67400000000000004"/>
    <x v="6"/>
    <x v="3"/>
  </r>
  <r>
    <x v="14"/>
    <x v="3"/>
    <n v="10788.462"/>
    <n v="10790.18"/>
    <n v="1.718"/>
    <x v="3"/>
    <x v="3"/>
  </r>
  <r>
    <x v="14"/>
    <x v="3"/>
    <n v="10792.18"/>
    <n v="10793.49"/>
    <n v="1.31"/>
    <x v="3"/>
    <x v="3"/>
  </r>
  <r>
    <x v="14"/>
    <x v="3"/>
    <n v="10795.468999999999"/>
    <n v="10796.24"/>
    <n v="0.77100000000000002"/>
    <x v="3"/>
    <x v="3"/>
  </r>
  <r>
    <x v="14"/>
    <x v="3"/>
    <n v="17822.900000000001"/>
    <n v="17824.21"/>
    <n v="1.31"/>
    <x v="3"/>
    <x v="3"/>
  </r>
  <r>
    <x v="14"/>
    <x v="3"/>
    <n v="17824.580000000002"/>
    <n v="17828.871999999999"/>
    <n v="4.2919999999999998"/>
    <x v="3"/>
    <x v="3"/>
  </r>
  <r>
    <x v="14"/>
    <x v="3"/>
    <n v="17834.39"/>
    <n v="17835.371999999999"/>
    <n v="0.98199999999999998"/>
    <x v="3"/>
    <x v="3"/>
  </r>
  <r>
    <x v="14"/>
    <x v="3"/>
    <n v="17842.717000000001"/>
    <n v="17846.257000000001"/>
    <n v="3.54"/>
    <x v="3"/>
    <x v="3"/>
  </r>
  <r>
    <x v="14"/>
    <x v="3"/>
    <n v="17847.419999999998"/>
    <n v="17848.313999999998"/>
    <n v="0.89400000000000002"/>
    <x v="3"/>
    <x v="3"/>
  </r>
  <r>
    <x v="14"/>
    <x v="3"/>
    <n v="17848.61"/>
    <n v="17849.006000000001"/>
    <n v="0.39600000000000002"/>
    <x v="3"/>
    <x v="3"/>
  </r>
  <r>
    <x v="14"/>
    <x v="3"/>
    <n v="17864.106"/>
    <n v="17869.150000000001"/>
    <n v="5.0439999999999996"/>
    <x v="3"/>
    <x v="3"/>
  </r>
  <r>
    <x v="14"/>
    <x v="3"/>
    <n v="17870.64"/>
    <n v="17871.558000000001"/>
    <n v="0.91800000000000004"/>
    <x v="3"/>
    <x v="3"/>
  </r>
  <r>
    <x v="14"/>
    <x v="3"/>
    <n v="17871.990000000002"/>
    <n v="17875.243999999999"/>
    <n v="3.254"/>
    <x v="6"/>
    <x v="3"/>
  </r>
  <r>
    <x v="14"/>
    <x v="3"/>
    <n v="17876.78"/>
    <n v="17877.731"/>
    <n v="0.95099999999999996"/>
    <x v="6"/>
    <x v="3"/>
  </r>
  <r>
    <x v="14"/>
    <x v="3"/>
    <n v="17878.690999999999"/>
    <n v="17879.990000000002"/>
    <n v="1.2989999999999999"/>
    <x v="6"/>
    <x v="3"/>
  </r>
  <r>
    <x v="14"/>
    <x v="3"/>
    <n v="19225.681"/>
    <n v="19226.741999999998"/>
    <n v="1.0609999999999999"/>
    <x v="3"/>
    <x v="3"/>
  </r>
  <r>
    <x v="14"/>
    <x v="3"/>
    <n v="23992.636999999999"/>
    <n v="23995.57"/>
    <n v="2.9329999999999998"/>
    <x v="4"/>
    <x v="3"/>
  </r>
  <r>
    <x v="0"/>
    <x v="0"/>
    <n v="2340"/>
    <n v="2400"/>
    <n v="60"/>
    <x v="0"/>
    <x v="4"/>
  </r>
  <r>
    <x v="0"/>
    <x v="0"/>
    <n v="6300"/>
    <n v="6360"/>
    <n v="60"/>
    <x v="0"/>
    <x v="4"/>
  </r>
  <r>
    <x v="0"/>
    <x v="0"/>
    <n v="17700"/>
    <n v="17760"/>
    <n v="60"/>
    <x v="0"/>
    <x v="4"/>
  </r>
  <r>
    <x v="0"/>
    <x v="0"/>
    <n v="21840"/>
    <n v="21900"/>
    <n v="60"/>
    <x v="0"/>
    <x v="4"/>
  </r>
  <r>
    <x v="0"/>
    <x v="0"/>
    <n v="24060"/>
    <n v="24120"/>
    <n v="60"/>
    <x v="0"/>
    <x v="4"/>
  </r>
  <r>
    <x v="0"/>
    <x v="0"/>
    <n v="28440"/>
    <n v="28500"/>
    <n v="60"/>
    <x v="0"/>
    <x v="4"/>
  </r>
  <r>
    <x v="0"/>
    <x v="0"/>
    <n v="30900"/>
    <n v="30960"/>
    <n v="60"/>
    <x v="0"/>
    <x v="4"/>
  </r>
  <r>
    <x v="0"/>
    <x v="0"/>
    <n v="39060"/>
    <n v="39120"/>
    <n v="60"/>
    <x v="0"/>
    <x v="4"/>
  </r>
  <r>
    <x v="0"/>
    <x v="0"/>
    <n v="39420"/>
    <n v="39480"/>
    <n v="60"/>
    <x v="0"/>
    <x v="4"/>
  </r>
  <r>
    <x v="0"/>
    <x v="0"/>
    <n v="51900"/>
    <n v="51960"/>
    <n v="60"/>
    <x v="0"/>
    <x v="4"/>
  </r>
  <r>
    <x v="1"/>
    <x v="0"/>
    <n v="21840"/>
    <n v="21900"/>
    <n v="60"/>
    <x v="500"/>
    <x v="4"/>
  </r>
  <r>
    <x v="1"/>
    <x v="0"/>
    <n v="30900"/>
    <n v="30960"/>
    <n v="60"/>
    <x v="501"/>
    <x v="4"/>
  </r>
  <r>
    <x v="2"/>
    <x v="1"/>
    <n v="2382.1709999999998"/>
    <n v="2382.5239999999999"/>
    <n v="0.35299999999999998"/>
    <x v="502"/>
    <x v="4"/>
  </r>
  <r>
    <x v="2"/>
    <x v="1"/>
    <n v="2387.3530000000001"/>
    <n v="2387.8739999999998"/>
    <n v="0.52100000000000002"/>
    <x v="2"/>
    <x v="4"/>
  </r>
  <r>
    <x v="2"/>
    <x v="1"/>
    <n v="2388.1030000000001"/>
    <n v="2388.482"/>
    <n v="0.379"/>
    <x v="2"/>
    <x v="4"/>
  </r>
  <r>
    <x v="2"/>
    <x v="1"/>
    <n v="2392.5189999999998"/>
    <n v="2393.1039999999998"/>
    <n v="0.58499999999999996"/>
    <x v="2"/>
    <x v="4"/>
  </r>
  <r>
    <x v="2"/>
    <x v="1"/>
    <n v="6336.3270000000002"/>
    <n v="6336.99"/>
    <n v="0.66300000000000003"/>
    <x v="2"/>
    <x v="4"/>
  </r>
  <r>
    <x v="2"/>
    <x v="1"/>
    <n v="6337.2250000000004"/>
    <n v="6337.777"/>
    <n v="0.55200000000000005"/>
    <x v="2"/>
    <x v="4"/>
  </r>
  <r>
    <x v="2"/>
    <x v="1"/>
    <n v="6338.3950000000004"/>
    <n v="6338.9290000000001"/>
    <n v="0.53400000000000003"/>
    <x v="2"/>
    <x v="4"/>
  </r>
  <r>
    <x v="2"/>
    <x v="1"/>
    <n v="6343.817"/>
    <n v="6344.933"/>
    <n v="1.1160000000000001"/>
    <x v="2"/>
    <x v="4"/>
  </r>
  <r>
    <x v="2"/>
    <x v="1"/>
    <n v="17700.098000000002"/>
    <n v="17700.925999999999"/>
    <n v="0.82799999999999996"/>
    <x v="2"/>
    <x v="4"/>
  </r>
  <r>
    <x v="2"/>
    <x v="1"/>
    <n v="17702.137999999999"/>
    <n v="17703.723000000002"/>
    <n v="1.585"/>
    <x v="2"/>
    <x v="4"/>
  </r>
  <r>
    <x v="2"/>
    <x v="1"/>
    <n v="17704.38"/>
    <n v="17704.829000000002"/>
    <n v="0.44900000000000001"/>
    <x v="2"/>
    <x v="4"/>
  </r>
  <r>
    <x v="2"/>
    <x v="1"/>
    <n v="17707.93"/>
    <n v="17708.921999999999"/>
    <n v="0.99199999999999999"/>
    <x v="2"/>
    <x v="4"/>
  </r>
  <r>
    <x v="2"/>
    <x v="1"/>
    <n v="17709.611000000001"/>
    <n v="17710.083999999999"/>
    <n v="0.47299999999999998"/>
    <x v="2"/>
    <x v="4"/>
  </r>
  <r>
    <x v="2"/>
    <x v="1"/>
    <n v="17712.422999999999"/>
    <n v="17712.796999999999"/>
    <n v="0.374"/>
    <x v="2"/>
    <x v="4"/>
  </r>
  <r>
    <x v="2"/>
    <x v="1"/>
    <n v="17713.791000000001"/>
    <n v="17714.365000000002"/>
    <n v="0.57399999999999995"/>
    <x v="2"/>
    <x v="4"/>
  </r>
  <r>
    <x v="2"/>
    <x v="1"/>
    <n v="17732.057000000001"/>
    <n v="17732.802"/>
    <n v="0.745"/>
    <x v="2"/>
    <x v="4"/>
  </r>
  <r>
    <x v="2"/>
    <x v="1"/>
    <n v="17733.217000000001"/>
    <n v="17734.134999999998"/>
    <n v="0.91800000000000004"/>
    <x v="2"/>
    <x v="4"/>
  </r>
  <r>
    <x v="2"/>
    <x v="1"/>
    <n v="17734.424999999999"/>
    <n v="17735.141"/>
    <n v="0.71599999999999997"/>
    <x v="2"/>
    <x v="4"/>
  </r>
  <r>
    <x v="2"/>
    <x v="1"/>
    <n v="17735.712"/>
    <n v="17736.421999999999"/>
    <n v="0.71"/>
    <x v="2"/>
    <x v="4"/>
  </r>
  <r>
    <x v="2"/>
    <x v="1"/>
    <n v="17751.518"/>
    <n v="17752.919999999998"/>
    <n v="1.4019999999999999"/>
    <x v="2"/>
    <x v="4"/>
  </r>
  <r>
    <x v="2"/>
    <x v="1"/>
    <n v="17753.8"/>
    <n v="17754.561000000002"/>
    <n v="0.76100000000000001"/>
    <x v="2"/>
    <x v="4"/>
  </r>
  <r>
    <x v="2"/>
    <x v="1"/>
    <n v="17759.446"/>
    <n v="17759.7"/>
    <n v="0.254"/>
    <x v="2"/>
    <x v="4"/>
  </r>
  <r>
    <x v="2"/>
    <x v="1"/>
    <n v="24066.91"/>
    <n v="24067.14"/>
    <n v="0.23"/>
    <x v="2"/>
    <x v="4"/>
  </r>
  <r>
    <x v="2"/>
    <x v="1"/>
    <n v="24069.449000000001"/>
    <n v="24070.252"/>
    <n v="0.80300000000000005"/>
    <x v="2"/>
    <x v="4"/>
  </r>
  <r>
    <x v="2"/>
    <x v="1"/>
    <n v="24071.504000000001"/>
    <n v="24074.096000000001"/>
    <n v="2.5920000000000001"/>
    <x v="2"/>
    <x v="4"/>
  </r>
  <r>
    <x v="2"/>
    <x v="1"/>
    <n v="24076.327000000001"/>
    <n v="24077.35"/>
    <n v="1.0229999999999999"/>
    <x v="2"/>
    <x v="4"/>
  </r>
  <r>
    <x v="2"/>
    <x v="1"/>
    <n v="24078.231"/>
    <n v="24078.976999999999"/>
    <n v="0.746"/>
    <x v="2"/>
    <x v="4"/>
  </r>
  <r>
    <x v="2"/>
    <x v="1"/>
    <n v="24079.387999999999"/>
    <n v="24081.081999999999"/>
    <n v="1.694"/>
    <x v="2"/>
    <x v="4"/>
  </r>
  <r>
    <x v="2"/>
    <x v="1"/>
    <n v="24081.996999999999"/>
    <n v="24082.386999999999"/>
    <n v="0.39"/>
    <x v="2"/>
    <x v="4"/>
  </r>
  <r>
    <x v="2"/>
    <x v="1"/>
    <n v="24085.32"/>
    <n v="24085.821"/>
    <n v="0.501"/>
    <x v="503"/>
    <x v="4"/>
  </r>
  <r>
    <x v="2"/>
    <x v="1"/>
    <n v="24086.448"/>
    <n v="24087.159"/>
    <n v="0.71099999999999997"/>
    <x v="503"/>
    <x v="4"/>
  </r>
  <r>
    <x v="2"/>
    <x v="1"/>
    <n v="24087.975999999999"/>
    <n v="24088.609"/>
    <n v="0.63300000000000001"/>
    <x v="503"/>
    <x v="4"/>
  </r>
  <r>
    <x v="2"/>
    <x v="1"/>
    <n v="24089.815999999999"/>
    <n v="24090.413"/>
    <n v="0.59699999999999998"/>
    <x v="503"/>
    <x v="4"/>
  </r>
  <r>
    <x v="2"/>
    <x v="1"/>
    <n v="24091.416000000001"/>
    <n v="24092.433000000001"/>
    <n v="1.0169999999999999"/>
    <x v="503"/>
    <x v="4"/>
  </r>
  <r>
    <x v="2"/>
    <x v="1"/>
    <n v="24093.190999999999"/>
    <n v="24094.034"/>
    <n v="0.84299999999999997"/>
    <x v="503"/>
    <x v="4"/>
  </r>
  <r>
    <x v="2"/>
    <x v="1"/>
    <n v="24096.272000000001"/>
    <n v="24097.572"/>
    <n v="1.3"/>
    <x v="2"/>
    <x v="4"/>
  </r>
  <r>
    <x v="2"/>
    <x v="1"/>
    <n v="24108.548999999999"/>
    <n v="24109.27"/>
    <n v="0.72099999999999997"/>
    <x v="503"/>
    <x v="4"/>
  </r>
  <r>
    <x v="2"/>
    <x v="1"/>
    <n v="24113.100999999999"/>
    <n v="24113.581999999999"/>
    <n v="0.48099999999999998"/>
    <x v="504"/>
    <x v="4"/>
  </r>
  <r>
    <x v="2"/>
    <x v="1"/>
    <n v="24114.089"/>
    <n v="24114.886999999999"/>
    <n v="0.79800000000000004"/>
    <x v="503"/>
    <x v="4"/>
  </r>
  <r>
    <x v="2"/>
    <x v="1"/>
    <n v="24115.567999999999"/>
    <n v="24116.559000000001"/>
    <n v="0.99099999999999999"/>
    <x v="503"/>
    <x v="4"/>
  </r>
  <r>
    <x v="2"/>
    <x v="1"/>
    <n v="24117.062000000002"/>
    <n v="24117.789000000001"/>
    <n v="0.72699999999999998"/>
    <x v="503"/>
    <x v="4"/>
  </r>
  <r>
    <x v="2"/>
    <x v="1"/>
    <n v="28448.056"/>
    <n v="28448.734"/>
    <n v="0.67800000000000005"/>
    <x v="2"/>
    <x v="4"/>
  </r>
  <r>
    <x v="2"/>
    <x v="1"/>
    <n v="28451.241999999998"/>
    <n v="28452.053"/>
    <n v="0.81100000000000005"/>
    <x v="2"/>
    <x v="4"/>
  </r>
  <r>
    <x v="2"/>
    <x v="1"/>
    <n v="28453.396000000001"/>
    <n v="28453.993999999999"/>
    <n v="0.59799999999999998"/>
    <x v="2"/>
    <x v="4"/>
  </r>
  <r>
    <x v="2"/>
    <x v="1"/>
    <n v="28461.072"/>
    <n v="28461.600999999999"/>
    <n v="0.52900000000000003"/>
    <x v="2"/>
    <x v="4"/>
  </r>
  <r>
    <x v="2"/>
    <x v="1"/>
    <n v="28463.252"/>
    <n v="28463.83"/>
    <n v="0.57799999999999996"/>
    <x v="2"/>
    <x v="4"/>
  </r>
  <r>
    <x v="2"/>
    <x v="1"/>
    <n v="28468.524000000001"/>
    <n v="28468.993999999999"/>
    <n v="0.47"/>
    <x v="2"/>
    <x v="4"/>
  </r>
  <r>
    <x v="2"/>
    <x v="1"/>
    <n v="28471.548999999999"/>
    <n v="28472.245999999999"/>
    <n v="0.69699999999999995"/>
    <x v="2"/>
    <x v="4"/>
  </r>
  <r>
    <x v="2"/>
    <x v="1"/>
    <n v="28472.996999999999"/>
    <n v="28474.865000000002"/>
    <n v="1.8680000000000001"/>
    <x v="2"/>
    <x v="4"/>
  </r>
  <r>
    <x v="2"/>
    <x v="1"/>
    <n v="28475.723000000002"/>
    <n v="28476.545999999998"/>
    <n v="0.82299999999999995"/>
    <x v="2"/>
    <x v="4"/>
  </r>
  <r>
    <x v="2"/>
    <x v="1"/>
    <n v="28483.662"/>
    <n v="28484.205999999998"/>
    <n v="0.54400000000000004"/>
    <x v="2"/>
    <x v="4"/>
  </r>
  <r>
    <x v="2"/>
    <x v="1"/>
    <n v="28490.978999999999"/>
    <n v="28491.374"/>
    <n v="0.39500000000000002"/>
    <x v="2"/>
    <x v="4"/>
  </r>
  <r>
    <x v="2"/>
    <x v="1"/>
    <n v="28492.512999999999"/>
    <n v="28493.151999999998"/>
    <n v="0.63900000000000001"/>
    <x v="2"/>
    <x v="4"/>
  </r>
  <r>
    <x v="2"/>
    <x v="1"/>
    <n v="28493.486000000001"/>
    <n v="28494.166000000001"/>
    <n v="0.68"/>
    <x v="2"/>
    <x v="4"/>
  </r>
  <r>
    <x v="2"/>
    <x v="1"/>
    <n v="28494.602999999999"/>
    <n v="28495.261999999999"/>
    <n v="0.65900000000000003"/>
    <x v="2"/>
    <x v="4"/>
  </r>
  <r>
    <x v="2"/>
    <x v="1"/>
    <n v="28495.687000000002"/>
    <n v="28496.202000000001"/>
    <n v="0.51500000000000001"/>
    <x v="2"/>
    <x v="4"/>
  </r>
  <r>
    <x v="2"/>
    <x v="1"/>
    <n v="28496.493999999999"/>
    <n v="28497.366000000002"/>
    <n v="0.872"/>
    <x v="2"/>
    <x v="4"/>
  </r>
  <r>
    <x v="2"/>
    <x v="1"/>
    <n v="39061.616999999998"/>
    <n v="39062.743999999999"/>
    <n v="1.127"/>
    <x v="2"/>
    <x v="4"/>
  </r>
  <r>
    <x v="2"/>
    <x v="1"/>
    <n v="39063.728000000003"/>
    <n v="39064.574000000001"/>
    <n v="0.84599999999999997"/>
    <x v="2"/>
    <x v="4"/>
  </r>
  <r>
    <x v="2"/>
    <x v="1"/>
    <n v="39064.760999999999"/>
    <n v="39065.966"/>
    <n v="1.2050000000000001"/>
    <x v="2"/>
    <x v="4"/>
  </r>
  <r>
    <x v="2"/>
    <x v="1"/>
    <n v="39066.275000000001"/>
    <n v="39067.038"/>
    <n v="0.76300000000000001"/>
    <x v="2"/>
    <x v="4"/>
  </r>
  <r>
    <x v="2"/>
    <x v="1"/>
    <n v="39069.091999999997"/>
    <n v="39069.542999999998"/>
    <n v="0.45100000000000001"/>
    <x v="2"/>
    <x v="4"/>
  </r>
  <r>
    <x v="2"/>
    <x v="1"/>
    <n v="39070.345999999998"/>
    <n v="39070.667000000001"/>
    <n v="0.32100000000000001"/>
    <x v="2"/>
    <x v="4"/>
  </r>
  <r>
    <x v="2"/>
    <x v="1"/>
    <n v="39071.811000000002"/>
    <n v="39072.597999999998"/>
    <n v="0.78700000000000003"/>
    <x v="2"/>
    <x v="4"/>
  </r>
  <r>
    <x v="2"/>
    <x v="1"/>
    <n v="39072.838000000003"/>
    <n v="39073.824000000001"/>
    <n v="0.98599999999999999"/>
    <x v="2"/>
    <x v="4"/>
  </r>
  <r>
    <x v="2"/>
    <x v="1"/>
    <n v="39079.47"/>
    <n v="39080.243000000002"/>
    <n v="0.77300000000000002"/>
    <x v="2"/>
    <x v="4"/>
  </r>
  <r>
    <x v="2"/>
    <x v="1"/>
    <n v="39081.188000000002"/>
    <n v="39082.322"/>
    <n v="1.1339999999999999"/>
    <x v="2"/>
    <x v="4"/>
  </r>
  <r>
    <x v="2"/>
    <x v="1"/>
    <n v="39094.377"/>
    <n v="39094.779000000002"/>
    <n v="0.40200000000000002"/>
    <x v="2"/>
    <x v="4"/>
  </r>
  <r>
    <x v="2"/>
    <x v="1"/>
    <n v="39095.487000000001"/>
    <n v="39096.303"/>
    <n v="0.81599999999999995"/>
    <x v="2"/>
    <x v="4"/>
  </r>
  <r>
    <x v="2"/>
    <x v="1"/>
    <n v="39097.116000000002"/>
    <n v="39098.099000000002"/>
    <n v="0.98299999999999998"/>
    <x v="2"/>
    <x v="4"/>
  </r>
  <r>
    <x v="2"/>
    <x v="1"/>
    <n v="39459.275999999998"/>
    <n v="39460.205000000002"/>
    <n v="0.92900000000000005"/>
    <x v="2"/>
    <x v="4"/>
  </r>
  <r>
    <x v="2"/>
    <x v="1"/>
    <n v="39460.428"/>
    <n v="39461.177000000003"/>
    <n v="0.749"/>
    <x v="2"/>
    <x v="4"/>
  </r>
  <r>
    <x v="2"/>
    <x v="1"/>
    <n v="39461.491999999998"/>
    <n v="39461.909"/>
    <n v="0.41699999999999998"/>
    <x v="2"/>
    <x v="4"/>
  </r>
  <r>
    <x v="2"/>
    <x v="1"/>
    <n v="39467.663999999997"/>
    <n v="39468.493999999999"/>
    <n v="0.83"/>
    <x v="2"/>
    <x v="4"/>
  </r>
  <r>
    <x v="2"/>
    <x v="1"/>
    <n v="39469.741999999998"/>
    <n v="39470.5"/>
    <n v="0.75800000000000001"/>
    <x v="2"/>
    <x v="4"/>
  </r>
  <r>
    <x v="2"/>
    <x v="1"/>
    <n v="39472.256999999998"/>
    <n v="39472.976000000002"/>
    <n v="0.71899999999999997"/>
    <x v="2"/>
    <x v="4"/>
  </r>
  <r>
    <x v="2"/>
    <x v="1"/>
    <n v="39474.875"/>
    <n v="39476.254000000001"/>
    <n v="1.379"/>
    <x v="2"/>
    <x v="4"/>
  </r>
  <r>
    <x v="2"/>
    <x v="1"/>
    <n v="39476.561999999998"/>
    <n v="39478.224999999999"/>
    <n v="1.663"/>
    <x v="2"/>
    <x v="4"/>
  </r>
  <r>
    <x v="3"/>
    <x v="2"/>
    <n v="2350.0149999999999"/>
    <n v="2351.1799999999998"/>
    <n v="1.165"/>
    <x v="6"/>
    <x v="4"/>
  </r>
  <r>
    <x v="3"/>
    <x v="2"/>
    <n v="2351.549"/>
    <n v="2352.0369999999998"/>
    <n v="0.48799999999999999"/>
    <x v="6"/>
    <x v="4"/>
  </r>
  <r>
    <x v="3"/>
    <x v="2"/>
    <n v="2353.3560000000002"/>
    <n v="2354.9589999999998"/>
    <n v="1.603"/>
    <x v="6"/>
    <x v="4"/>
  </r>
  <r>
    <x v="3"/>
    <x v="2"/>
    <n v="2355.3449999999998"/>
    <n v="2356.6390000000001"/>
    <n v="1.294"/>
    <x v="6"/>
    <x v="4"/>
  </r>
  <r>
    <x v="3"/>
    <x v="2"/>
    <n v="2360.6669999999999"/>
    <n v="2362.038"/>
    <n v="1.371"/>
    <x v="6"/>
    <x v="4"/>
  </r>
  <r>
    <x v="3"/>
    <x v="2"/>
    <n v="2363.2559999999999"/>
    <n v="2364.5070000000001"/>
    <n v="1.2509999999999999"/>
    <x v="6"/>
    <x v="4"/>
  </r>
  <r>
    <x v="3"/>
    <x v="2"/>
    <n v="2374.6039999999998"/>
    <n v="2375.3290000000002"/>
    <n v="0.72499999999999998"/>
    <x v="6"/>
    <x v="4"/>
  </r>
  <r>
    <x v="3"/>
    <x v="2"/>
    <n v="2378.069"/>
    <n v="2379.625"/>
    <n v="1.556"/>
    <x v="6"/>
    <x v="4"/>
  </r>
  <r>
    <x v="3"/>
    <x v="2"/>
    <n v="2380.7820000000002"/>
    <n v="2382.4639999999999"/>
    <n v="1.6819999999999999"/>
    <x v="6"/>
    <x v="4"/>
  </r>
  <r>
    <x v="3"/>
    <x v="2"/>
    <n v="2386.16"/>
    <n v="2388.9499999999998"/>
    <n v="2.79"/>
    <x v="6"/>
    <x v="4"/>
  </r>
  <r>
    <x v="3"/>
    <x v="2"/>
    <n v="2389.6439999999998"/>
    <n v="2390.29"/>
    <n v="0.64600000000000002"/>
    <x v="6"/>
    <x v="4"/>
  </r>
  <r>
    <x v="3"/>
    <x v="2"/>
    <n v="2392.5300000000002"/>
    <n v="2393.181"/>
    <n v="0.65100000000000002"/>
    <x v="6"/>
    <x v="4"/>
  </r>
  <r>
    <x v="3"/>
    <x v="2"/>
    <n v="2397.2379999999998"/>
    <n v="2398.1640000000002"/>
    <n v="0.92600000000000005"/>
    <x v="4"/>
    <x v="4"/>
  </r>
  <r>
    <x v="3"/>
    <x v="2"/>
    <n v="6301.9930000000004"/>
    <n v="6308.1890000000003"/>
    <n v="6.1959999999999997"/>
    <x v="6"/>
    <x v="4"/>
  </r>
  <r>
    <x v="3"/>
    <x v="2"/>
    <n v="6323.77"/>
    <n v="6324.6310000000003"/>
    <n v="0.86099999999999999"/>
    <x v="6"/>
    <x v="4"/>
  </r>
  <r>
    <x v="3"/>
    <x v="2"/>
    <n v="6342.915"/>
    <n v="6343.1310000000003"/>
    <n v="0.216"/>
    <x v="6"/>
    <x v="4"/>
  </r>
  <r>
    <x v="3"/>
    <x v="2"/>
    <n v="6345.3379999999997"/>
    <n v="6346.1329999999998"/>
    <n v="0.79500000000000004"/>
    <x v="6"/>
    <x v="4"/>
  </r>
  <r>
    <x v="3"/>
    <x v="2"/>
    <n v="6347.5079999999998"/>
    <n v="6348.6180000000004"/>
    <n v="1.1100000000000001"/>
    <x v="6"/>
    <x v="4"/>
  </r>
  <r>
    <x v="3"/>
    <x v="2"/>
    <n v="6350.2619999999997"/>
    <n v="6350.8289999999997"/>
    <n v="0.56699999999999995"/>
    <x v="6"/>
    <x v="4"/>
  </r>
  <r>
    <x v="3"/>
    <x v="2"/>
    <n v="17714.964"/>
    <n v="17715.879000000001"/>
    <n v="0.91500000000000004"/>
    <x v="6"/>
    <x v="4"/>
  </r>
  <r>
    <x v="3"/>
    <x v="2"/>
    <n v="24060.745999999999"/>
    <n v="24064.591"/>
    <n v="3.8450000000000002"/>
    <x v="6"/>
    <x v="4"/>
  </r>
  <r>
    <x v="3"/>
    <x v="2"/>
    <n v="24069.403999999999"/>
    <n v="24072.274000000001"/>
    <n v="2.87"/>
    <x v="3"/>
    <x v="4"/>
  </r>
  <r>
    <x v="3"/>
    <x v="2"/>
    <n v="24072.907999999999"/>
    <n v="24073.883999999998"/>
    <n v="0.97599999999999998"/>
    <x v="4"/>
    <x v="4"/>
  </r>
  <r>
    <x v="3"/>
    <x v="2"/>
    <n v="24080.039000000001"/>
    <n v="24080.641"/>
    <n v="0.60199999999999998"/>
    <x v="4"/>
    <x v="4"/>
  </r>
  <r>
    <x v="3"/>
    <x v="2"/>
    <n v="24081.018"/>
    <n v="24082.350999999999"/>
    <n v="1.333"/>
    <x v="4"/>
    <x v="4"/>
  </r>
  <r>
    <x v="3"/>
    <x v="2"/>
    <n v="24105.488000000001"/>
    <n v="24106.094000000001"/>
    <n v="0.60599999999999998"/>
    <x v="4"/>
    <x v="4"/>
  </r>
  <r>
    <x v="3"/>
    <x v="2"/>
    <n v="28441.422999999999"/>
    <n v="28444.201000000001"/>
    <n v="2.778"/>
    <x v="6"/>
    <x v="4"/>
  </r>
  <r>
    <x v="3"/>
    <x v="2"/>
    <n v="28450.922999999999"/>
    <n v="28451.671999999999"/>
    <n v="0.749"/>
    <x v="3"/>
    <x v="4"/>
  </r>
  <r>
    <x v="3"/>
    <x v="2"/>
    <n v="28466.915000000001"/>
    <n v="28468.554"/>
    <n v="1.639"/>
    <x v="4"/>
    <x v="4"/>
  </r>
  <r>
    <x v="3"/>
    <x v="2"/>
    <n v="28475.446"/>
    <n v="28476.260999999999"/>
    <n v="0.81499999999999995"/>
    <x v="4"/>
    <x v="4"/>
  </r>
  <r>
    <x v="3"/>
    <x v="2"/>
    <n v="28478.324000000001"/>
    <n v="28482.6"/>
    <n v="4.2759999999999998"/>
    <x v="6"/>
    <x v="4"/>
  </r>
  <r>
    <x v="3"/>
    <x v="2"/>
    <n v="28485.941999999999"/>
    <n v="28486.911"/>
    <n v="0.96899999999999997"/>
    <x v="4"/>
    <x v="4"/>
  </r>
  <r>
    <x v="3"/>
    <x v="2"/>
    <n v="28488.772000000001"/>
    <n v="28489.191999999999"/>
    <n v="0.42"/>
    <x v="4"/>
    <x v="4"/>
  </r>
  <r>
    <x v="3"/>
    <x v="2"/>
    <n v="28491.364000000001"/>
    <n v="28492.050999999999"/>
    <n v="0.68700000000000006"/>
    <x v="6"/>
    <x v="4"/>
  </r>
  <r>
    <x v="3"/>
    <x v="2"/>
    <n v="30906.852999999999"/>
    <n v="30908.427"/>
    <n v="1.5740000000000001"/>
    <x v="4"/>
    <x v="4"/>
  </r>
  <r>
    <x v="3"/>
    <x v="2"/>
    <n v="39464.006999999998"/>
    <n v="39466.807000000001"/>
    <n v="2.8"/>
    <x v="6"/>
    <x v="4"/>
  </r>
  <r>
    <x v="3"/>
    <x v="2"/>
    <n v="39467.042000000001"/>
    <n v="39467.531999999999"/>
    <n v="0.49"/>
    <x v="6"/>
    <x v="4"/>
  </r>
  <r>
    <x v="4"/>
    <x v="1"/>
    <n v="2382.1709999999998"/>
    <n v="2382.5239999999999"/>
    <n v="0.35299999999999998"/>
    <x v="7"/>
    <x v="4"/>
  </r>
  <r>
    <x v="4"/>
    <x v="1"/>
    <n v="2387.3530000000001"/>
    <n v="2387.8739999999998"/>
    <n v="0.52100000000000002"/>
    <x v="9"/>
    <x v="4"/>
  </r>
  <r>
    <x v="4"/>
    <x v="1"/>
    <n v="2388.1030000000001"/>
    <n v="2388.482"/>
    <n v="0.379"/>
    <x v="9"/>
    <x v="4"/>
  </r>
  <r>
    <x v="4"/>
    <x v="1"/>
    <n v="2392.5189999999998"/>
    <n v="2393.1039999999998"/>
    <n v="0.58499999999999996"/>
    <x v="7"/>
    <x v="4"/>
  </r>
  <r>
    <x v="4"/>
    <x v="1"/>
    <n v="6336.3270000000002"/>
    <n v="6336.99"/>
    <n v="0.66300000000000003"/>
    <x v="7"/>
    <x v="4"/>
  </r>
  <r>
    <x v="4"/>
    <x v="1"/>
    <n v="6337.2250000000004"/>
    <n v="6337.777"/>
    <n v="0.55200000000000005"/>
    <x v="7"/>
    <x v="4"/>
  </r>
  <r>
    <x v="4"/>
    <x v="1"/>
    <n v="6338.3950000000004"/>
    <n v="6338.9290000000001"/>
    <n v="0.53400000000000003"/>
    <x v="7"/>
    <x v="4"/>
  </r>
  <r>
    <x v="4"/>
    <x v="1"/>
    <n v="6343.817"/>
    <n v="6344.933"/>
    <n v="1.1160000000000001"/>
    <x v="7"/>
    <x v="4"/>
  </r>
  <r>
    <x v="4"/>
    <x v="1"/>
    <n v="17700.098000000002"/>
    <n v="17700.925999999999"/>
    <n v="0.82799999999999996"/>
    <x v="8"/>
    <x v="4"/>
  </r>
  <r>
    <x v="4"/>
    <x v="1"/>
    <n v="17702.137999999999"/>
    <n v="17703.723000000002"/>
    <n v="1.585"/>
    <x v="8"/>
    <x v="4"/>
  </r>
  <r>
    <x v="4"/>
    <x v="1"/>
    <n v="17704.38"/>
    <n v="17704.829000000002"/>
    <n v="0.44900000000000001"/>
    <x v="7"/>
    <x v="4"/>
  </r>
  <r>
    <x v="4"/>
    <x v="1"/>
    <n v="17707.93"/>
    <n v="17708.921999999999"/>
    <n v="0.99199999999999999"/>
    <x v="7"/>
    <x v="4"/>
  </r>
  <r>
    <x v="4"/>
    <x v="1"/>
    <n v="17709.611000000001"/>
    <n v="17710.083999999999"/>
    <n v="0.47299999999999998"/>
    <x v="7"/>
    <x v="4"/>
  </r>
  <r>
    <x v="4"/>
    <x v="1"/>
    <n v="17712.422999999999"/>
    <n v="17712.796999999999"/>
    <n v="0.374"/>
    <x v="7"/>
    <x v="4"/>
  </r>
  <r>
    <x v="4"/>
    <x v="1"/>
    <n v="17713.791000000001"/>
    <n v="17714.365000000002"/>
    <n v="0.57399999999999995"/>
    <x v="7"/>
    <x v="4"/>
  </r>
  <r>
    <x v="4"/>
    <x v="1"/>
    <n v="17732.057000000001"/>
    <n v="17732.802"/>
    <n v="0.745"/>
    <x v="7"/>
    <x v="4"/>
  </r>
  <r>
    <x v="4"/>
    <x v="1"/>
    <n v="17733.217000000001"/>
    <n v="17734.134999999998"/>
    <n v="0.91800000000000004"/>
    <x v="6"/>
    <x v="4"/>
  </r>
  <r>
    <x v="4"/>
    <x v="1"/>
    <n v="17734.424999999999"/>
    <n v="17735.141"/>
    <n v="0.71599999999999997"/>
    <x v="7"/>
    <x v="4"/>
  </r>
  <r>
    <x v="4"/>
    <x v="1"/>
    <n v="17735.712"/>
    <n v="17736.421999999999"/>
    <n v="0.71"/>
    <x v="7"/>
    <x v="4"/>
  </r>
  <r>
    <x v="4"/>
    <x v="1"/>
    <n v="17751.518"/>
    <n v="17752.919999999998"/>
    <n v="1.4019999999999999"/>
    <x v="7"/>
    <x v="4"/>
  </r>
  <r>
    <x v="4"/>
    <x v="1"/>
    <n v="17753.8"/>
    <n v="17754.561000000002"/>
    <n v="0.76100000000000001"/>
    <x v="7"/>
    <x v="4"/>
  </r>
  <r>
    <x v="4"/>
    <x v="1"/>
    <n v="17759.446"/>
    <n v="17759.7"/>
    <n v="0.254"/>
    <x v="7"/>
    <x v="4"/>
  </r>
  <r>
    <x v="4"/>
    <x v="1"/>
    <n v="24066.91"/>
    <n v="24067.14"/>
    <n v="0.23"/>
    <x v="7"/>
    <x v="4"/>
  </r>
  <r>
    <x v="4"/>
    <x v="1"/>
    <n v="24069.449000000001"/>
    <n v="24070.252"/>
    <n v="0.80300000000000005"/>
    <x v="7"/>
    <x v="4"/>
  </r>
  <r>
    <x v="4"/>
    <x v="1"/>
    <n v="24071.504000000001"/>
    <n v="24074.096000000001"/>
    <n v="2.5920000000000001"/>
    <x v="9"/>
    <x v="4"/>
  </r>
  <r>
    <x v="4"/>
    <x v="1"/>
    <n v="24076.327000000001"/>
    <n v="24077.35"/>
    <n v="1.0229999999999999"/>
    <x v="9"/>
    <x v="4"/>
  </r>
  <r>
    <x v="4"/>
    <x v="1"/>
    <n v="24078.231"/>
    <n v="24078.976999999999"/>
    <n v="0.746"/>
    <x v="9"/>
    <x v="4"/>
  </r>
  <r>
    <x v="4"/>
    <x v="1"/>
    <n v="24079.387999999999"/>
    <n v="24081.081999999999"/>
    <n v="1.694"/>
    <x v="9"/>
    <x v="4"/>
  </r>
  <r>
    <x v="4"/>
    <x v="1"/>
    <n v="24081.996999999999"/>
    <n v="24082.386999999999"/>
    <n v="0.39"/>
    <x v="7"/>
    <x v="4"/>
  </r>
  <r>
    <x v="4"/>
    <x v="1"/>
    <n v="24085.32"/>
    <n v="24085.821"/>
    <n v="0.501"/>
    <x v="6"/>
    <x v="4"/>
  </r>
  <r>
    <x v="4"/>
    <x v="1"/>
    <n v="24086.448"/>
    <n v="24087.159"/>
    <n v="0.71099999999999997"/>
    <x v="6"/>
    <x v="4"/>
  </r>
  <r>
    <x v="4"/>
    <x v="1"/>
    <n v="24087.975999999999"/>
    <n v="24088.609"/>
    <n v="0.63300000000000001"/>
    <x v="6"/>
    <x v="4"/>
  </r>
  <r>
    <x v="4"/>
    <x v="1"/>
    <n v="24089.815999999999"/>
    <n v="24090.413"/>
    <n v="0.59699999999999998"/>
    <x v="6"/>
    <x v="4"/>
  </r>
  <r>
    <x v="4"/>
    <x v="1"/>
    <n v="24091.416000000001"/>
    <n v="24092.433000000001"/>
    <n v="1.0169999999999999"/>
    <x v="6"/>
    <x v="4"/>
  </r>
  <r>
    <x v="4"/>
    <x v="1"/>
    <n v="24093.190999999999"/>
    <n v="24094.034"/>
    <n v="0.84299999999999997"/>
    <x v="6"/>
    <x v="4"/>
  </r>
  <r>
    <x v="4"/>
    <x v="1"/>
    <n v="24096.272000000001"/>
    <n v="24097.572"/>
    <n v="1.3"/>
    <x v="7"/>
    <x v="4"/>
  </r>
  <r>
    <x v="4"/>
    <x v="1"/>
    <n v="24108.548999999999"/>
    <n v="24109.27"/>
    <n v="0.72099999999999997"/>
    <x v="6"/>
    <x v="4"/>
  </r>
  <r>
    <x v="4"/>
    <x v="1"/>
    <n v="24113.100999999999"/>
    <n v="24113.581999999999"/>
    <n v="0.48099999999999998"/>
    <x v="6"/>
    <x v="4"/>
  </r>
  <r>
    <x v="4"/>
    <x v="1"/>
    <n v="24114.089"/>
    <n v="24114.886999999999"/>
    <n v="0.79800000000000004"/>
    <x v="6"/>
    <x v="4"/>
  </r>
  <r>
    <x v="4"/>
    <x v="1"/>
    <n v="24115.567999999999"/>
    <n v="24116.559000000001"/>
    <n v="0.99099999999999999"/>
    <x v="6"/>
    <x v="4"/>
  </r>
  <r>
    <x v="4"/>
    <x v="1"/>
    <n v="24117.062000000002"/>
    <n v="24117.789000000001"/>
    <n v="0.72699999999999998"/>
    <x v="6"/>
    <x v="4"/>
  </r>
  <r>
    <x v="4"/>
    <x v="1"/>
    <n v="28448.056"/>
    <n v="28448.734"/>
    <n v="0.67800000000000005"/>
    <x v="7"/>
    <x v="4"/>
  </r>
  <r>
    <x v="4"/>
    <x v="1"/>
    <n v="28451.241999999998"/>
    <n v="28452.053"/>
    <n v="0.81100000000000005"/>
    <x v="7"/>
    <x v="4"/>
  </r>
  <r>
    <x v="4"/>
    <x v="1"/>
    <n v="28453.396000000001"/>
    <n v="28453.993999999999"/>
    <n v="0.59799999999999998"/>
    <x v="7"/>
    <x v="4"/>
  </r>
  <r>
    <x v="4"/>
    <x v="1"/>
    <n v="28461.072"/>
    <n v="28461.600999999999"/>
    <n v="0.52900000000000003"/>
    <x v="7"/>
    <x v="4"/>
  </r>
  <r>
    <x v="4"/>
    <x v="1"/>
    <n v="28463.252"/>
    <n v="28463.83"/>
    <n v="0.57799999999999996"/>
    <x v="7"/>
    <x v="4"/>
  </r>
  <r>
    <x v="4"/>
    <x v="1"/>
    <n v="28468.524000000001"/>
    <n v="28468.993999999999"/>
    <n v="0.47"/>
    <x v="7"/>
    <x v="4"/>
  </r>
  <r>
    <x v="4"/>
    <x v="1"/>
    <n v="28471.548999999999"/>
    <n v="28472.245999999999"/>
    <n v="0.69699999999999995"/>
    <x v="7"/>
    <x v="4"/>
  </r>
  <r>
    <x v="4"/>
    <x v="1"/>
    <n v="28472.996999999999"/>
    <n v="28474.865000000002"/>
    <n v="1.8680000000000001"/>
    <x v="7"/>
    <x v="4"/>
  </r>
  <r>
    <x v="4"/>
    <x v="1"/>
    <n v="28475.723000000002"/>
    <n v="28476.545999999998"/>
    <n v="0.82299999999999995"/>
    <x v="7"/>
    <x v="4"/>
  </r>
  <r>
    <x v="4"/>
    <x v="1"/>
    <n v="28483.662"/>
    <n v="28484.205999999998"/>
    <n v="0.54400000000000004"/>
    <x v="7"/>
    <x v="4"/>
  </r>
  <r>
    <x v="4"/>
    <x v="1"/>
    <n v="28490.978999999999"/>
    <n v="28491.374"/>
    <n v="0.39500000000000002"/>
    <x v="7"/>
    <x v="4"/>
  </r>
  <r>
    <x v="4"/>
    <x v="1"/>
    <n v="28492.512999999999"/>
    <n v="28493.151999999998"/>
    <n v="0.63900000000000001"/>
    <x v="7"/>
    <x v="4"/>
  </r>
  <r>
    <x v="4"/>
    <x v="1"/>
    <n v="28493.486000000001"/>
    <n v="28494.166000000001"/>
    <n v="0.68"/>
    <x v="7"/>
    <x v="4"/>
  </r>
  <r>
    <x v="4"/>
    <x v="1"/>
    <n v="28494.602999999999"/>
    <n v="28495.261999999999"/>
    <n v="0.65900000000000003"/>
    <x v="7"/>
    <x v="4"/>
  </r>
  <r>
    <x v="4"/>
    <x v="1"/>
    <n v="28495.687000000002"/>
    <n v="28496.202000000001"/>
    <n v="0.51500000000000001"/>
    <x v="7"/>
    <x v="4"/>
  </r>
  <r>
    <x v="4"/>
    <x v="1"/>
    <n v="28496.493999999999"/>
    <n v="28497.366000000002"/>
    <n v="0.872"/>
    <x v="7"/>
    <x v="4"/>
  </r>
  <r>
    <x v="4"/>
    <x v="1"/>
    <n v="39061.616999999998"/>
    <n v="39062.743999999999"/>
    <n v="1.127"/>
    <x v="6"/>
    <x v="4"/>
  </r>
  <r>
    <x v="4"/>
    <x v="1"/>
    <n v="39063.728000000003"/>
    <n v="39064.574000000001"/>
    <n v="0.84599999999999997"/>
    <x v="7"/>
    <x v="4"/>
  </r>
  <r>
    <x v="4"/>
    <x v="1"/>
    <n v="39064.760999999999"/>
    <n v="39065.966"/>
    <n v="1.2050000000000001"/>
    <x v="6"/>
    <x v="4"/>
  </r>
  <r>
    <x v="4"/>
    <x v="1"/>
    <n v="39066.275000000001"/>
    <n v="39067.038"/>
    <n v="0.76300000000000001"/>
    <x v="6"/>
    <x v="4"/>
  </r>
  <r>
    <x v="4"/>
    <x v="1"/>
    <n v="39069.091999999997"/>
    <n v="39069.542999999998"/>
    <n v="0.45100000000000001"/>
    <x v="7"/>
    <x v="4"/>
  </r>
  <r>
    <x v="4"/>
    <x v="1"/>
    <n v="39070.345999999998"/>
    <n v="39070.667000000001"/>
    <n v="0.32100000000000001"/>
    <x v="7"/>
    <x v="4"/>
  </r>
  <r>
    <x v="4"/>
    <x v="1"/>
    <n v="39071.811000000002"/>
    <n v="39072.597999999998"/>
    <n v="0.78700000000000003"/>
    <x v="6"/>
    <x v="4"/>
  </r>
  <r>
    <x v="4"/>
    <x v="1"/>
    <n v="39072.838000000003"/>
    <n v="39073.824000000001"/>
    <n v="0.98599999999999999"/>
    <x v="6"/>
    <x v="4"/>
  </r>
  <r>
    <x v="4"/>
    <x v="1"/>
    <n v="39079.47"/>
    <n v="39080.243000000002"/>
    <n v="0.77300000000000002"/>
    <x v="7"/>
    <x v="4"/>
  </r>
  <r>
    <x v="4"/>
    <x v="1"/>
    <n v="39081.188000000002"/>
    <n v="39082.322"/>
    <n v="1.1339999999999999"/>
    <x v="6"/>
    <x v="4"/>
  </r>
  <r>
    <x v="4"/>
    <x v="1"/>
    <n v="39094.377"/>
    <n v="39094.779000000002"/>
    <n v="0.40200000000000002"/>
    <x v="7"/>
    <x v="4"/>
  </r>
  <r>
    <x v="4"/>
    <x v="1"/>
    <n v="39095.487000000001"/>
    <n v="39096.303"/>
    <n v="0.81599999999999995"/>
    <x v="7"/>
    <x v="4"/>
  </r>
  <r>
    <x v="4"/>
    <x v="1"/>
    <n v="39097.116000000002"/>
    <n v="39098.099000000002"/>
    <n v="0.98299999999999998"/>
    <x v="7"/>
    <x v="4"/>
  </r>
  <r>
    <x v="4"/>
    <x v="1"/>
    <n v="39459.275999999998"/>
    <n v="39460.205000000002"/>
    <n v="0.92900000000000005"/>
    <x v="9"/>
    <x v="4"/>
  </r>
  <r>
    <x v="4"/>
    <x v="1"/>
    <n v="39460.428"/>
    <n v="39461.177000000003"/>
    <n v="0.749"/>
    <x v="9"/>
    <x v="4"/>
  </r>
  <r>
    <x v="4"/>
    <x v="1"/>
    <n v="39461.491999999998"/>
    <n v="39461.909"/>
    <n v="0.41699999999999998"/>
    <x v="9"/>
    <x v="4"/>
  </r>
  <r>
    <x v="4"/>
    <x v="1"/>
    <n v="39467.663999999997"/>
    <n v="39468.493999999999"/>
    <n v="0.83"/>
    <x v="6"/>
    <x v="4"/>
  </r>
  <r>
    <x v="4"/>
    <x v="1"/>
    <n v="39469.741999999998"/>
    <n v="39470.5"/>
    <n v="0.75800000000000001"/>
    <x v="9"/>
    <x v="4"/>
  </r>
  <r>
    <x v="4"/>
    <x v="1"/>
    <n v="39472.256999999998"/>
    <n v="39472.976000000002"/>
    <n v="0.71899999999999997"/>
    <x v="6"/>
    <x v="4"/>
  </r>
  <r>
    <x v="4"/>
    <x v="1"/>
    <n v="39474.875"/>
    <n v="39476.254000000001"/>
    <n v="1.379"/>
    <x v="7"/>
    <x v="4"/>
  </r>
  <r>
    <x v="4"/>
    <x v="1"/>
    <n v="39476.561999999998"/>
    <n v="39478.224999999999"/>
    <n v="1.663"/>
    <x v="7"/>
    <x v="4"/>
  </r>
  <r>
    <x v="6"/>
    <x v="0"/>
    <n v="2340"/>
    <n v="2400"/>
    <n v="60"/>
    <x v="505"/>
    <x v="4"/>
  </r>
  <r>
    <x v="6"/>
    <x v="0"/>
    <n v="6300"/>
    <n v="6360"/>
    <n v="60"/>
    <x v="506"/>
    <x v="4"/>
  </r>
  <r>
    <x v="6"/>
    <x v="0"/>
    <n v="17700"/>
    <n v="17760"/>
    <n v="60"/>
    <x v="507"/>
    <x v="4"/>
  </r>
  <r>
    <x v="6"/>
    <x v="0"/>
    <n v="21840"/>
    <n v="21900"/>
    <n v="60"/>
    <x v="508"/>
    <x v="4"/>
  </r>
  <r>
    <x v="6"/>
    <x v="0"/>
    <n v="24060"/>
    <n v="24120"/>
    <n v="60"/>
    <x v="509"/>
    <x v="4"/>
  </r>
  <r>
    <x v="6"/>
    <x v="0"/>
    <n v="28440"/>
    <n v="28500"/>
    <n v="60"/>
    <x v="510"/>
    <x v="4"/>
  </r>
  <r>
    <x v="6"/>
    <x v="0"/>
    <n v="30900"/>
    <n v="30960"/>
    <n v="60"/>
    <x v="511"/>
    <x v="4"/>
  </r>
  <r>
    <x v="6"/>
    <x v="0"/>
    <n v="39060"/>
    <n v="39120"/>
    <n v="60"/>
    <x v="512"/>
    <x v="4"/>
  </r>
  <r>
    <x v="6"/>
    <x v="0"/>
    <n v="39420"/>
    <n v="39480"/>
    <n v="60"/>
    <x v="513"/>
    <x v="4"/>
  </r>
  <r>
    <x v="6"/>
    <x v="0"/>
    <n v="51900"/>
    <n v="51960"/>
    <n v="60"/>
    <x v="514"/>
    <x v="4"/>
  </r>
  <r>
    <x v="7"/>
    <x v="1"/>
    <n v="17733.217000000001"/>
    <n v="17734.134999999998"/>
    <n v="0.91800000000000004"/>
    <x v="2"/>
    <x v="4"/>
  </r>
  <r>
    <x v="7"/>
    <x v="1"/>
    <n v="24085.32"/>
    <n v="24085.821"/>
    <n v="0.501"/>
    <x v="2"/>
    <x v="4"/>
  </r>
  <r>
    <x v="7"/>
    <x v="1"/>
    <n v="24086.448"/>
    <n v="24087.159"/>
    <n v="0.71099999999999997"/>
    <x v="2"/>
    <x v="4"/>
  </r>
  <r>
    <x v="7"/>
    <x v="1"/>
    <n v="24087.975999999999"/>
    <n v="24088.609"/>
    <n v="0.63300000000000001"/>
    <x v="2"/>
    <x v="4"/>
  </r>
  <r>
    <x v="7"/>
    <x v="1"/>
    <n v="24089.815999999999"/>
    <n v="24090.413"/>
    <n v="0.59699999999999998"/>
    <x v="2"/>
    <x v="4"/>
  </r>
  <r>
    <x v="7"/>
    <x v="1"/>
    <n v="24091.416000000001"/>
    <n v="24092.433000000001"/>
    <n v="1.0169999999999999"/>
    <x v="2"/>
    <x v="4"/>
  </r>
  <r>
    <x v="7"/>
    <x v="1"/>
    <n v="24093.190999999999"/>
    <n v="24094.034"/>
    <n v="0.84299999999999997"/>
    <x v="2"/>
    <x v="4"/>
  </r>
  <r>
    <x v="7"/>
    <x v="1"/>
    <n v="24108.548999999999"/>
    <n v="24109.27"/>
    <n v="0.72099999999999997"/>
    <x v="2"/>
    <x v="4"/>
  </r>
  <r>
    <x v="7"/>
    <x v="1"/>
    <n v="24113.100999999999"/>
    <n v="24113.581999999999"/>
    <n v="0.48099999999999998"/>
    <x v="2"/>
    <x v="4"/>
  </r>
  <r>
    <x v="7"/>
    <x v="1"/>
    <n v="24114.089"/>
    <n v="24114.886999999999"/>
    <n v="0.79800000000000004"/>
    <x v="2"/>
    <x v="4"/>
  </r>
  <r>
    <x v="7"/>
    <x v="1"/>
    <n v="24115.567999999999"/>
    <n v="24116.559000000001"/>
    <n v="0.99099999999999999"/>
    <x v="2"/>
    <x v="4"/>
  </r>
  <r>
    <x v="7"/>
    <x v="1"/>
    <n v="24117.062000000002"/>
    <n v="24117.789000000001"/>
    <n v="0.72699999999999998"/>
    <x v="2"/>
    <x v="4"/>
  </r>
  <r>
    <x v="7"/>
    <x v="1"/>
    <n v="39061.616999999998"/>
    <n v="39062.743999999999"/>
    <n v="1.127"/>
    <x v="2"/>
    <x v="4"/>
  </r>
  <r>
    <x v="7"/>
    <x v="1"/>
    <n v="39064.760999999999"/>
    <n v="39065.966"/>
    <n v="1.2050000000000001"/>
    <x v="2"/>
    <x v="4"/>
  </r>
  <r>
    <x v="7"/>
    <x v="1"/>
    <n v="39066.275000000001"/>
    <n v="39067.038"/>
    <n v="0.76300000000000001"/>
    <x v="2"/>
    <x v="4"/>
  </r>
  <r>
    <x v="7"/>
    <x v="1"/>
    <n v="39071.811000000002"/>
    <n v="39072.597999999998"/>
    <n v="0.78700000000000003"/>
    <x v="2"/>
    <x v="4"/>
  </r>
  <r>
    <x v="7"/>
    <x v="1"/>
    <n v="39072.838000000003"/>
    <n v="39073.824000000001"/>
    <n v="0.98599999999999999"/>
    <x v="2"/>
    <x v="4"/>
  </r>
  <r>
    <x v="7"/>
    <x v="1"/>
    <n v="39081.188000000002"/>
    <n v="39082.322"/>
    <n v="1.1339999999999999"/>
    <x v="2"/>
    <x v="4"/>
  </r>
  <r>
    <x v="7"/>
    <x v="1"/>
    <n v="39467.663999999997"/>
    <n v="39468.493999999999"/>
    <n v="0.83"/>
    <x v="2"/>
    <x v="4"/>
  </r>
  <r>
    <x v="7"/>
    <x v="1"/>
    <n v="39472.256999999998"/>
    <n v="39472.976000000002"/>
    <n v="0.71899999999999997"/>
    <x v="2"/>
    <x v="4"/>
  </r>
  <r>
    <x v="8"/>
    <x v="2"/>
    <n v="2350.0149999999999"/>
    <n v="2351.1799999999998"/>
    <n v="1.165"/>
    <x v="6"/>
    <x v="4"/>
  </r>
  <r>
    <x v="8"/>
    <x v="2"/>
    <n v="2351.549"/>
    <n v="2352.0369999999998"/>
    <n v="0.48799999999999999"/>
    <x v="9"/>
    <x v="4"/>
  </r>
  <r>
    <x v="8"/>
    <x v="2"/>
    <n v="2353.3560000000002"/>
    <n v="2354.9589999999998"/>
    <n v="1.603"/>
    <x v="6"/>
    <x v="4"/>
  </r>
  <r>
    <x v="8"/>
    <x v="2"/>
    <n v="2355.3449999999998"/>
    <n v="2356.6390000000001"/>
    <n v="1.294"/>
    <x v="6"/>
    <x v="4"/>
  </r>
  <r>
    <x v="8"/>
    <x v="2"/>
    <n v="2360.6669999999999"/>
    <n v="2362.038"/>
    <n v="1.371"/>
    <x v="6"/>
    <x v="4"/>
  </r>
  <r>
    <x v="8"/>
    <x v="2"/>
    <n v="2363.2559999999999"/>
    <n v="2364.5070000000001"/>
    <n v="1.2509999999999999"/>
    <x v="6"/>
    <x v="4"/>
  </r>
  <r>
    <x v="8"/>
    <x v="2"/>
    <n v="2374.6039999999998"/>
    <n v="2375.3290000000002"/>
    <n v="0.72499999999999998"/>
    <x v="6"/>
    <x v="4"/>
  </r>
  <r>
    <x v="8"/>
    <x v="2"/>
    <n v="2378.069"/>
    <n v="2379.625"/>
    <n v="1.556"/>
    <x v="6"/>
    <x v="4"/>
  </r>
  <r>
    <x v="8"/>
    <x v="2"/>
    <n v="2380.7820000000002"/>
    <n v="2382.4639999999999"/>
    <n v="1.6819999999999999"/>
    <x v="6"/>
    <x v="4"/>
  </r>
  <r>
    <x v="8"/>
    <x v="2"/>
    <n v="2386.16"/>
    <n v="2388.9499999999998"/>
    <n v="2.79"/>
    <x v="6"/>
    <x v="4"/>
  </r>
  <r>
    <x v="8"/>
    <x v="2"/>
    <n v="2389.6439999999998"/>
    <n v="2390.29"/>
    <n v="0.64600000000000002"/>
    <x v="6"/>
    <x v="4"/>
  </r>
  <r>
    <x v="8"/>
    <x v="2"/>
    <n v="2392.5300000000002"/>
    <n v="2393.181"/>
    <n v="0.65100000000000002"/>
    <x v="6"/>
    <x v="4"/>
  </r>
  <r>
    <x v="8"/>
    <x v="2"/>
    <n v="2397.2379999999998"/>
    <n v="2398.1640000000002"/>
    <n v="0.92600000000000005"/>
    <x v="6"/>
    <x v="4"/>
  </r>
  <r>
    <x v="8"/>
    <x v="2"/>
    <n v="6301.9930000000004"/>
    <n v="6308.1890000000003"/>
    <n v="6.1959999999999997"/>
    <x v="6"/>
    <x v="4"/>
  </r>
  <r>
    <x v="8"/>
    <x v="2"/>
    <n v="6323.77"/>
    <n v="6324.6310000000003"/>
    <n v="0.86099999999999999"/>
    <x v="6"/>
    <x v="4"/>
  </r>
  <r>
    <x v="8"/>
    <x v="2"/>
    <n v="6342.915"/>
    <n v="6343.1310000000003"/>
    <n v="0.216"/>
    <x v="6"/>
    <x v="4"/>
  </r>
  <r>
    <x v="8"/>
    <x v="2"/>
    <n v="6345.3379999999997"/>
    <n v="6346.1329999999998"/>
    <n v="0.79500000000000004"/>
    <x v="6"/>
    <x v="4"/>
  </r>
  <r>
    <x v="8"/>
    <x v="2"/>
    <n v="6347.5079999999998"/>
    <n v="6348.6180000000004"/>
    <n v="1.1100000000000001"/>
    <x v="6"/>
    <x v="4"/>
  </r>
  <r>
    <x v="8"/>
    <x v="2"/>
    <n v="6350.2619999999997"/>
    <n v="6350.8289999999997"/>
    <n v="0.56699999999999995"/>
    <x v="4"/>
    <x v="4"/>
  </r>
  <r>
    <x v="8"/>
    <x v="2"/>
    <n v="17714.964"/>
    <n v="17715.879000000001"/>
    <n v="0.91500000000000004"/>
    <x v="6"/>
    <x v="4"/>
  </r>
  <r>
    <x v="8"/>
    <x v="2"/>
    <n v="24060.745999999999"/>
    <n v="24064.591"/>
    <n v="3.8450000000000002"/>
    <x v="6"/>
    <x v="4"/>
  </r>
  <r>
    <x v="8"/>
    <x v="2"/>
    <n v="24069.403999999999"/>
    <n v="24072.274000000001"/>
    <n v="2.87"/>
    <x v="6"/>
    <x v="4"/>
  </r>
  <r>
    <x v="8"/>
    <x v="2"/>
    <n v="24072.907999999999"/>
    <n v="24073.883999999998"/>
    <n v="0.97599999999999998"/>
    <x v="4"/>
    <x v="4"/>
  </r>
  <r>
    <x v="8"/>
    <x v="2"/>
    <n v="24080.039000000001"/>
    <n v="24080.641"/>
    <n v="0.60199999999999998"/>
    <x v="4"/>
    <x v="4"/>
  </r>
  <r>
    <x v="8"/>
    <x v="2"/>
    <n v="24081.018"/>
    <n v="24082.350999999999"/>
    <n v="1.333"/>
    <x v="6"/>
    <x v="4"/>
  </r>
  <r>
    <x v="8"/>
    <x v="2"/>
    <n v="24105.488000000001"/>
    <n v="24106.094000000001"/>
    <n v="0.60599999999999998"/>
    <x v="6"/>
    <x v="4"/>
  </r>
  <r>
    <x v="8"/>
    <x v="2"/>
    <n v="28441.422999999999"/>
    <n v="28444.201000000001"/>
    <n v="2.778"/>
    <x v="6"/>
    <x v="4"/>
  </r>
  <r>
    <x v="8"/>
    <x v="2"/>
    <n v="28450.922999999999"/>
    <n v="28451.671999999999"/>
    <n v="0.749"/>
    <x v="6"/>
    <x v="4"/>
  </r>
  <r>
    <x v="8"/>
    <x v="2"/>
    <n v="28466.915000000001"/>
    <n v="28468.554"/>
    <n v="1.639"/>
    <x v="6"/>
    <x v="4"/>
  </r>
  <r>
    <x v="8"/>
    <x v="2"/>
    <n v="28475.446"/>
    <n v="28476.260999999999"/>
    <n v="0.81499999999999995"/>
    <x v="6"/>
    <x v="4"/>
  </r>
  <r>
    <x v="8"/>
    <x v="2"/>
    <n v="28478.324000000001"/>
    <n v="28482.6"/>
    <n v="4.2759999999999998"/>
    <x v="6"/>
    <x v="4"/>
  </r>
  <r>
    <x v="8"/>
    <x v="2"/>
    <n v="28485.941999999999"/>
    <n v="28486.911"/>
    <n v="0.96899999999999997"/>
    <x v="4"/>
    <x v="4"/>
  </r>
  <r>
    <x v="8"/>
    <x v="2"/>
    <n v="28488.772000000001"/>
    <n v="28489.191999999999"/>
    <n v="0.42"/>
    <x v="6"/>
    <x v="4"/>
  </r>
  <r>
    <x v="8"/>
    <x v="2"/>
    <n v="28491.364000000001"/>
    <n v="28492.050999999999"/>
    <n v="0.68700000000000006"/>
    <x v="4"/>
    <x v="4"/>
  </r>
  <r>
    <x v="8"/>
    <x v="2"/>
    <n v="30906.852999999999"/>
    <n v="30908.427"/>
    <n v="1.5740000000000001"/>
    <x v="4"/>
    <x v="4"/>
  </r>
  <r>
    <x v="8"/>
    <x v="2"/>
    <n v="39464.006999999998"/>
    <n v="39466.807000000001"/>
    <n v="2.8"/>
    <x v="6"/>
    <x v="4"/>
  </r>
  <r>
    <x v="8"/>
    <x v="2"/>
    <n v="39467.042000000001"/>
    <n v="39467.531999999999"/>
    <n v="0.49"/>
    <x v="7"/>
    <x v="4"/>
  </r>
  <r>
    <x v="9"/>
    <x v="3"/>
    <n v="17700.164000000001"/>
    <n v="17701.358"/>
    <n v="1.194"/>
    <x v="34"/>
    <x v="4"/>
  </r>
  <r>
    <x v="9"/>
    <x v="3"/>
    <n v="17704.348999999998"/>
    <n v="17706.05"/>
    <n v="1.7010000000000001"/>
    <x v="515"/>
    <x v="4"/>
  </r>
  <r>
    <x v="9"/>
    <x v="3"/>
    <n v="17717.792000000001"/>
    <n v="17720.076000000001"/>
    <n v="2.2839999999999998"/>
    <x v="516"/>
    <x v="4"/>
  </r>
  <r>
    <x v="9"/>
    <x v="3"/>
    <n v="17723.153999999999"/>
    <n v="17723.937000000002"/>
    <n v="0.78300000000000003"/>
    <x v="517"/>
    <x v="4"/>
  </r>
  <r>
    <x v="9"/>
    <x v="3"/>
    <n v="17725.084999999999"/>
    <n v="17725.686000000002"/>
    <n v="0.60099999999999998"/>
    <x v="518"/>
    <x v="4"/>
  </r>
  <r>
    <x v="9"/>
    <x v="3"/>
    <n v="17726.723999999998"/>
    <n v="17728.186000000002"/>
    <n v="1.462"/>
    <x v="519"/>
    <x v="4"/>
  </r>
  <r>
    <x v="9"/>
    <x v="3"/>
    <n v="17739.031999999999"/>
    <n v="17740.107"/>
    <n v="1.075"/>
    <x v="34"/>
    <x v="4"/>
  </r>
  <r>
    <x v="9"/>
    <x v="3"/>
    <n v="17742.316999999999"/>
    <n v="17744.733"/>
    <n v="2.4159999999999999"/>
    <x v="520"/>
    <x v="4"/>
  </r>
  <r>
    <x v="9"/>
    <x v="3"/>
    <n v="17746.593000000001"/>
    <n v="17747.240000000002"/>
    <n v="0.64700000000000002"/>
    <x v="34"/>
    <x v="4"/>
  </r>
  <r>
    <x v="9"/>
    <x v="3"/>
    <n v="17752.816999999999"/>
    <n v="17754.491000000002"/>
    <n v="1.6739999999999999"/>
    <x v="521"/>
    <x v="4"/>
  </r>
  <r>
    <x v="9"/>
    <x v="3"/>
    <n v="24067.684000000001"/>
    <n v="24069.382000000001"/>
    <n v="1.698"/>
    <x v="522"/>
    <x v="4"/>
  </r>
  <r>
    <x v="9"/>
    <x v="3"/>
    <n v="24070.879000000001"/>
    <n v="24071.721000000001"/>
    <n v="0.84199999999999997"/>
    <x v="34"/>
    <x v="4"/>
  </r>
  <r>
    <x v="9"/>
    <x v="3"/>
    <n v="24072.194"/>
    <n v="24073.061000000002"/>
    <n v="0.86699999999999999"/>
    <x v="34"/>
    <x v="4"/>
  </r>
  <r>
    <x v="9"/>
    <x v="3"/>
    <n v="24077.351999999999"/>
    <n v="24078.191999999999"/>
    <n v="0.84"/>
    <x v="34"/>
    <x v="4"/>
  </r>
  <r>
    <x v="9"/>
    <x v="3"/>
    <n v="24103.478999999999"/>
    <n v="24105.344000000001"/>
    <n v="1.865"/>
    <x v="34"/>
    <x v="4"/>
  </r>
  <r>
    <x v="9"/>
    <x v="3"/>
    <n v="24113.792000000001"/>
    <n v="24116.951000000001"/>
    <n v="3.1589999999999998"/>
    <x v="34"/>
    <x v="4"/>
  </r>
  <r>
    <x v="9"/>
    <x v="3"/>
    <n v="28451.566999999999"/>
    <n v="28452.212"/>
    <n v="0.64500000000000002"/>
    <x v="523"/>
    <x v="4"/>
  </r>
  <r>
    <x v="9"/>
    <x v="3"/>
    <n v="28452.523000000001"/>
    <n v="28455.184000000001"/>
    <n v="2.661"/>
    <x v="524"/>
    <x v="4"/>
  </r>
  <r>
    <x v="9"/>
    <x v="3"/>
    <n v="30900.648000000001"/>
    <n v="30901.302"/>
    <n v="0.65400000000000003"/>
    <x v="33"/>
    <x v="4"/>
  </r>
  <r>
    <x v="9"/>
    <x v="3"/>
    <n v="30910.456999999999"/>
    <n v="30912.080999999998"/>
    <n v="1.6240000000000001"/>
    <x v="525"/>
    <x v="4"/>
  </r>
  <r>
    <x v="9"/>
    <x v="3"/>
    <n v="30919.827000000001"/>
    <n v="30923.35"/>
    <n v="3.5230000000000001"/>
    <x v="526"/>
    <x v="4"/>
  </r>
  <r>
    <x v="9"/>
    <x v="3"/>
    <n v="30924.37"/>
    <n v="30926.808000000001"/>
    <n v="2.4380000000000002"/>
    <x v="527"/>
    <x v="4"/>
  </r>
  <r>
    <x v="9"/>
    <x v="3"/>
    <n v="30932.476999999999"/>
    <n v="30933.425999999999"/>
    <n v="0.94899999999999995"/>
    <x v="528"/>
    <x v="4"/>
  </r>
  <r>
    <x v="9"/>
    <x v="3"/>
    <n v="30933.654999999999"/>
    <n v="30935.010999999999"/>
    <n v="1.3560000000000001"/>
    <x v="529"/>
    <x v="4"/>
  </r>
  <r>
    <x v="9"/>
    <x v="3"/>
    <n v="30935.15"/>
    <n v="30936.219000000001"/>
    <n v="1.069"/>
    <x v="530"/>
    <x v="4"/>
  </r>
  <r>
    <x v="9"/>
    <x v="3"/>
    <n v="30937.292000000001"/>
    <n v="30940.415000000001"/>
    <n v="3.1230000000000002"/>
    <x v="531"/>
    <x v="4"/>
  </r>
  <r>
    <x v="9"/>
    <x v="3"/>
    <n v="30940.706999999999"/>
    <n v="30941.67"/>
    <n v="0.96299999999999997"/>
    <x v="105"/>
    <x v="4"/>
  </r>
  <r>
    <x v="9"/>
    <x v="3"/>
    <n v="30942.002"/>
    <n v="30943.851999999999"/>
    <n v="1.85"/>
    <x v="34"/>
    <x v="4"/>
  </r>
  <r>
    <x v="9"/>
    <x v="3"/>
    <n v="30944.511999999999"/>
    <n v="30945.305"/>
    <n v="0.79300000000000004"/>
    <x v="532"/>
    <x v="4"/>
  </r>
  <r>
    <x v="9"/>
    <x v="3"/>
    <n v="30945.768"/>
    <n v="30947.397000000001"/>
    <n v="1.629"/>
    <x v="533"/>
    <x v="4"/>
  </r>
  <r>
    <x v="9"/>
    <x v="3"/>
    <n v="30947.523000000001"/>
    <n v="30949.294000000002"/>
    <n v="1.7709999999999999"/>
    <x v="534"/>
    <x v="4"/>
  </r>
  <r>
    <x v="9"/>
    <x v="3"/>
    <n v="30949.384999999998"/>
    <n v="30952.98"/>
    <n v="3.5950000000000002"/>
    <x v="535"/>
    <x v="4"/>
  </r>
  <r>
    <x v="9"/>
    <x v="3"/>
    <n v="30953.22"/>
    <n v="30954.100999999999"/>
    <n v="0.88100000000000001"/>
    <x v="536"/>
    <x v="4"/>
  </r>
  <r>
    <x v="9"/>
    <x v="3"/>
    <n v="30955.691999999999"/>
    <n v="30956.560000000001"/>
    <n v="0.86799999999999999"/>
    <x v="537"/>
    <x v="4"/>
  </r>
  <r>
    <x v="9"/>
    <x v="3"/>
    <n v="30958.286"/>
    <n v="30959.7"/>
    <n v="1.4139999999999999"/>
    <x v="538"/>
    <x v="4"/>
  </r>
  <r>
    <x v="9"/>
    <x v="3"/>
    <n v="39083.21"/>
    <n v="39087.233999999997"/>
    <n v="4.024"/>
    <x v="539"/>
    <x v="4"/>
  </r>
  <r>
    <x v="9"/>
    <x v="3"/>
    <n v="39087.49"/>
    <n v="39088.667999999998"/>
    <n v="1.1779999999999999"/>
    <x v="540"/>
    <x v="4"/>
  </r>
  <r>
    <x v="9"/>
    <x v="3"/>
    <n v="39089.64"/>
    <n v="39092.777000000002"/>
    <n v="3.137"/>
    <x v="541"/>
    <x v="4"/>
  </r>
  <r>
    <x v="9"/>
    <x v="3"/>
    <n v="39095.631000000001"/>
    <n v="39099.071000000004"/>
    <n v="3.44"/>
    <x v="542"/>
    <x v="4"/>
  </r>
  <r>
    <x v="9"/>
    <x v="3"/>
    <n v="39099.616999999998"/>
    <n v="39101.055999999997"/>
    <n v="1.4390000000000001"/>
    <x v="543"/>
    <x v="4"/>
  </r>
  <r>
    <x v="9"/>
    <x v="3"/>
    <n v="39101.748"/>
    <n v="39105.597999999998"/>
    <n v="3.85"/>
    <x v="544"/>
    <x v="4"/>
  </r>
  <r>
    <x v="9"/>
    <x v="3"/>
    <n v="39106.391000000003"/>
    <n v="39108.135999999999"/>
    <n v="1.7450000000000001"/>
    <x v="545"/>
    <x v="4"/>
  </r>
  <r>
    <x v="9"/>
    <x v="3"/>
    <n v="39110.512999999999"/>
    <n v="39111.713000000003"/>
    <n v="1.2"/>
    <x v="546"/>
    <x v="4"/>
  </r>
  <r>
    <x v="9"/>
    <x v="3"/>
    <n v="39111.800999999999"/>
    <n v="39113.4"/>
    <n v="1.599"/>
    <x v="547"/>
    <x v="4"/>
  </r>
  <r>
    <x v="9"/>
    <x v="3"/>
    <n v="39113.591"/>
    <n v="39115.790999999997"/>
    <n v="2.2000000000000002"/>
    <x v="548"/>
    <x v="4"/>
  </r>
  <r>
    <x v="9"/>
    <x v="3"/>
    <n v="39118.480000000003"/>
    <n v="39119.879000000001"/>
    <n v="1.399"/>
    <x v="549"/>
    <x v="4"/>
  </r>
  <r>
    <x v="9"/>
    <x v="3"/>
    <n v="39419.902999999998"/>
    <n v="39420.387999999999"/>
    <n v="0.48499999999999999"/>
    <x v="130"/>
    <x v="4"/>
  </r>
  <r>
    <x v="9"/>
    <x v="3"/>
    <n v="39437.508000000002"/>
    <n v="39437.930999999997"/>
    <n v="0.42299999999999999"/>
    <x v="49"/>
    <x v="4"/>
  </r>
  <r>
    <x v="9"/>
    <x v="3"/>
    <n v="39439.396000000001"/>
    <n v="39439.800999999999"/>
    <n v="0.40500000000000003"/>
    <x v="550"/>
    <x v="4"/>
  </r>
  <r>
    <x v="9"/>
    <x v="3"/>
    <n v="39440.470999999998"/>
    <n v="39441.023999999998"/>
    <n v="0.55300000000000005"/>
    <x v="551"/>
    <x v="4"/>
  </r>
  <r>
    <x v="9"/>
    <x v="3"/>
    <n v="39462.353999999999"/>
    <n v="39463.050000000003"/>
    <n v="0.69599999999999995"/>
    <x v="552"/>
    <x v="4"/>
  </r>
  <r>
    <x v="9"/>
    <x v="3"/>
    <n v="39470.154000000002"/>
    <n v="39472.654999999999"/>
    <n v="2.5009999999999999"/>
    <x v="553"/>
    <x v="4"/>
  </r>
  <r>
    <x v="9"/>
    <x v="3"/>
    <n v="39473.135999999999"/>
    <n v="39474.271999999997"/>
    <n v="1.1359999999999999"/>
    <x v="554"/>
    <x v="4"/>
  </r>
  <r>
    <x v="9"/>
    <x v="3"/>
    <n v="39478.023000000001"/>
    <n v="39479.508000000002"/>
    <n v="1.4850000000000001"/>
    <x v="555"/>
    <x v="4"/>
  </r>
  <r>
    <x v="10"/>
    <x v="0"/>
    <n v="2280"/>
    <n v="2460"/>
    <n v="180"/>
    <x v="0"/>
    <x v="4"/>
  </r>
  <r>
    <x v="10"/>
    <x v="0"/>
    <n v="6240"/>
    <n v="6420"/>
    <n v="180"/>
    <x v="0"/>
    <x v="4"/>
  </r>
  <r>
    <x v="10"/>
    <x v="0"/>
    <n v="17640"/>
    <n v="17820"/>
    <n v="180"/>
    <x v="0"/>
    <x v="4"/>
  </r>
  <r>
    <x v="10"/>
    <x v="0"/>
    <n v="21780"/>
    <n v="21960"/>
    <n v="180"/>
    <x v="0"/>
    <x v="4"/>
  </r>
  <r>
    <x v="10"/>
    <x v="0"/>
    <n v="24000"/>
    <n v="24180"/>
    <n v="180"/>
    <x v="0"/>
    <x v="4"/>
  </r>
  <r>
    <x v="10"/>
    <x v="0"/>
    <n v="28380"/>
    <n v="28560"/>
    <n v="180"/>
    <x v="0"/>
    <x v="4"/>
  </r>
  <r>
    <x v="10"/>
    <x v="0"/>
    <n v="30840"/>
    <n v="31020"/>
    <n v="180"/>
    <x v="0"/>
    <x v="4"/>
  </r>
  <r>
    <x v="10"/>
    <x v="0"/>
    <n v="39000"/>
    <n v="39180"/>
    <n v="180"/>
    <x v="0"/>
    <x v="4"/>
  </r>
  <r>
    <x v="10"/>
    <x v="0"/>
    <n v="39360"/>
    <n v="39540"/>
    <n v="180"/>
    <x v="0"/>
    <x v="4"/>
  </r>
  <r>
    <x v="10"/>
    <x v="0"/>
    <n v="51840"/>
    <n v="52020"/>
    <n v="180"/>
    <x v="0"/>
    <x v="4"/>
  </r>
  <r>
    <x v="11"/>
    <x v="3"/>
    <n v="17700.164000000001"/>
    <n v="17701.358"/>
    <n v="1.194"/>
    <x v="6"/>
    <x v="4"/>
  </r>
  <r>
    <x v="11"/>
    <x v="3"/>
    <n v="17704.348999999998"/>
    <n v="17706.05"/>
    <n v="1.7010000000000001"/>
    <x v="6"/>
    <x v="4"/>
  </r>
  <r>
    <x v="11"/>
    <x v="3"/>
    <n v="17717.792000000001"/>
    <n v="17720.076000000001"/>
    <n v="2.2839999999999998"/>
    <x v="6"/>
    <x v="4"/>
  </r>
  <r>
    <x v="11"/>
    <x v="3"/>
    <n v="17723.153999999999"/>
    <n v="17723.937000000002"/>
    <n v="0.78300000000000003"/>
    <x v="6"/>
    <x v="4"/>
  </r>
  <r>
    <x v="11"/>
    <x v="3"/>
    <n v="17725.084999999999"/>
    <n v="17725.686000000002"/>
    <n v="0.60099999999999998"/>
    <x v="6"/>
    <x v="4"/>
  </r>
  <r>
    <x v="11"/>
    <x v="3"/>
    <n v="17726.723999999998"/>
    <n v="17728.186000000002"/>
    <n v="1.462"/>
    <x v="6"/>
    <x v="4"/>
  </r>
  <r>
    <x v="11"/>
    <x v="3"/>
    <n v="17739.031999999999"/>
    <n v="17740.107"/>
    <n v="1.075"/>
    <x v="6"/>
    <x v="4"/>
  </r>
  <r>
    <x v="11"/>
    <x v="3"/>
    <n v="17742.316999999999"/>
    <n v="17744.733"/>
    <n v="2.4159999999999999"/>
    <x v="6"/>
    <x v="4"/>
  </r>
  <r>
    <x v="11"/>
    <x v="3"/>
    <n v="17746.593000000001"/>
    <n v="17747.240000000002"/>
    <n v="0.64700000000000002"/>
    <x v="4"/>
    <x v="4"/>
  </r>
  <r>
    <x v="11"/>
    <x v="3"/>
    <n v="17752.816999999999"/>
    <n v="17754.491000000002"/>
    <n v="1.6739999999999999"/>
    <x v="6"/>
    <x v="4"/>
  </r>
  <r>
    <x v="11"/>
    <x v="3"/>
    <n v="24067.684000000001"/>
    <n v="24069.382000000001"/>
    <n v="1.698"/>
    <x v="6"/>
    <x v="4"/>
  </r>
  <r>
    <x v="11"/>
    <x v="3"/>
    <n v="24070.879000000001"/>
    <n v="24071.721000000001"/>
    <n v="0.84199999999999997"/>
    <x v="4"/>
    <x v="4"/>
  </r>
  <r>
    <x v="11"/>
    <x v="3"/>
    <n v="24072.194"/>
    <n v="24073.061000000002"/>
    <n v="0.86699999999999999"/>
    <x v="4"/>
    <x v="4"/>
  </r>
  <r>
    <x v="11"/>
    <x v="3"/>
    <n v="24077.351999999999"/>
    <n v="24078.191999999999"/>
    <n v="0.84"/>
    <x v="4"/>
    <x v="4"/>
  </r>
  <r>
    <x v="11"/>
    <x v="3"/>
    <n v="24103.478999999999"/>
    <n v="24105.344000000001"/>
    <n v="1.865"/>
    <x v="6"/>
    <x v="4"/>
  </r>
  <r>
    <x v="11"/>
    <x v="3"/>
    <n v="24113.792000000001"/>
    <n v="24116.951000000001"/>
    <n v="3.1589999999999998"/>
    <x v="6"/>
    <x v="4"/>
  </r>
  <r>
    <x v="11"/>
    <x v="3"/>
    <n v="28451.566999999999"/>
    <n v="28452.212"/>
    <n v="0.64500000000000002"/>
    <x v="6"/>
    <x v="4"/>
  </r>
  <r>
    <x v="11"/>
    <x v="3"/>
    <n v="28452.523000000001"/>
    <n v="28455.184000000001"/>
    <n v="2.661"/>
    <x v="6"/>
    <x v="4"/>
  </r>
  <r>
    <x v="11"/>
    <x v="3"/>
    <n v="30900.648000000001"/>
    <n v="30901.302"/>
    <n v="0.65400000000000003"/>
    <x v="6"/>
    <x v="4"/>
  </r>
  <r>
    <x v="11"/>
    <x v="3"/>
    <n v="30910.456999999999"/>
    <n v="30912.080999999998"/>
    <n v="1.6240000000000001"/>
    <x v="6"/>
    <x v="4"/>
  </r>
  <r>
    <x v="11"/>
    <x v="3"/>
    <n v="30919.827000000001"/>
    <n v="30923.35"/>
    <n v="3.5230000000000001"/>
    <x v="6"/>
    <x v="4"/>
  </r>
  <r>
    <x v="11"/>
    <x v="3"/>
    <n v="30924.37"/>
    <n v="30926.808000000001"/>
    <n v="2.4380000000000002"/>
    <x v="6"/>
    <x v="4"/>
  </r>
  <r>
    <x v="11"/>
    <x v="3"/>
    <n v="30932.476999999999"/>
    <n v="30933.425999999999"/>
    <n v="0.94899999999999995"/>
    <x v="6"/>
    <x v="4"/>
  </r>
  <r>
    <x v="11"/>
    <x v="3"/>
    <n v="30933.654999999999"/>
    <n v="30935.010999999999"/>
    <n v="1.3560000000000001"/>
    <x v="6"/>
    <x v="4"/>
  </r>
  <r>
    <x v="11"/>
    <x v="3"/>
    <n v="30935.15"/>
    <n v="30936.219000000001"/>
    <n v="1.069"/>
    <x v="6"/>
    <x v="4"/>
  </r>
  <r>
    <x v="11"/>
    <x v="3"/>
    <n v="30937.292000000001"/>
    <n v="30940.415000000001"/>
    <n v="3.1230000000000002"/>
    <x v="6"/>
    <x v="4"/>
  </r>
  <r>
    <x v="11"/>
    <x v="3"/>
    <n v="30940.706999999999"/>
    <n v="30941.67"/>
    <n v="0.96299999999999997"/>
    <x v="6"/>
    <x v="4"/>
  </r>
  <r>
    <x v="11"/>
    <x v="3"/>
    <n v="30942.002"/>
    <n v="30943.851999999999"/>
    <n v="1.85"/>
    <x v="6"/>
    <x v="4"/>
  </r>
  <r>
    <x v="11"/>
    <x v="3"/>
    <n v="30944.511999999999"/>
    <n v="30945.305"/>
    <n v="0.79300000000000004"/>
    <x v="6"/>
    <x v="4"/>
  </r>
  <r>
    <x v="11"/>
    <x v="3"/>
    <n v="30945.768"/>
    <n v="30947.397000000001"/>
    <n v="1.629"/>
    <x v="6"/>
    <x v="4"/>
  </r>
  <r>
    <x v="11"/>
    <x v="3"/>
    <n v="30947.523000000001"/>
    <n v="30949.294000000002"/>
    <n v="1.7709999999999999"/>
    <x v="6"/>
    <x v="4"/>
  </r>
  <r>
    <x v="11"/>
    <x v="3"/>
    <n v="30949.384999999998"/>
    <n v="30952.98"/>
    <n v="3.5950000000000002"/>
    <x v="6"/>
    <x v="4"/>
  </r>
  <r>
    <x v="11"/>
    <x v="3"/>
    <n v="30953.22"/>
    <n v="30954.100999999999"/>
    <n v="0.88100000000000001"/>
    <x v="6"/>
    <x v="4"/>
  </r>
  <r>
    <x v="11"/>
    <x v="3"/>
    <n v="30955.691999999999"/>
    <n v="30956.560000000001"/>
    <n v="0.86799999999999999"/>
    <x v="6"/>
    <x v="4"/>
  </r>
  <r>
    <x v="11"/>
    <x v="3"/>
    <n v="30958.286"/>
    <n v="30959.7"/>
    <n v="1.4139999999999999"/>
    <x v="6"/>
    <x v="4"/>
  </r>
  <r>
    <x v="11"/>
    <x v="3"/>
    <n v="39083.21"/>
    <n v="39087.233999999997"/>
    <n v="4.024"/>
    <x v="6"/>
    <x v="4"/>
  </r>
  <r>
    <x v="11"/>
    <x v="3"/>
    <n v="39087.49"/>
    <n v="39088.667999999998"/>
    <n v="1.1779999999999999"/>
    <x v="6"/>
    <x v="4"/>
  </r>
  <r>
    <x v="11"/>
    <x v="3"/>
    <n v="39089.64"/>
    <n v="39092.777000000002"/>
    <n v="3.137"/>
    <x v="6"/>
    <x v="4"/>
  </r>
  <r>
    <x v="11"/>
    <x v="3"/>
    <n v="39095.631000000001"/>
    <n v="39099.071000000004"/>
    <n v="3.44"/>
    <x v="6"/>
    <x v="4"/>
  </r>
  <r>
    <x v="11"/>
    <x v="3"/>
    <n v="39099.616999999998"/>
    <n v="39101.055999999997"/>
    <n v="1.4390000000000001"/>
    <x v="6"/>
    <x v="4"/>
  </r>
  <r>
    <x v="11"/>
    <x v="3"/>
    <n v="39101.748"/>
    <n v="39105.597999999998"/>
    <n v="3.85"/>
    <x v="6"/>
    <x v="4"/>
  </r>
  <r>
    <x v="11"/>
    <x v="3"/>
    <n v="39106.391000000003"/>
    <n v="39108.135999999999"/>
    <n v="1.7450000000000001"/>
    <x v="6"/>
    <x v="4"/>
  </r>
  <r>
    <x v="11"/>
    <x v="3"/>
    <n v="39110.512999999999"/>
    <n v="39111.713000000003"/>
    <n v="1.2"/>
    <x v="6"/>
    <x v="4"/>
  </r>
  <r>
    <x v="11"/>
    <x v="3"/>
    <n v="39111.800999999999"/>
    <n v="39113.4"/>
    <n v="1.599"/>
    <x v="6"/>
    <x v="4"/>
  </r>
  <r>
    <x v="11"/>
    <x v="3"/>
    <n v="39113.591"/>
    <n v="39115.790999999997"/>
    <n v="2.2000000000000002"/>
    <x v="6"/>
    <x v="4"/>
  </r>
  <r>
    <x v="11"/>
    <x v="3"/>
    <n v="39118.480000000003"/>
    <n v="39119.879000000001"/>
    <n v="1.399"/>
    <x v="6"/>
    <x v="4"/>
  </r>
  <r>
    <x v="11"/>
    <x v="3"/>
    <n v="39419.902999999998"/>
    <n v="39420.387999999999"/>
    <n v="0.48499999999999999"/>
    <x v="6"/>
    <x v="4"/>
  </r>
  <r>
    <x v="11"/>
    <x v="3"/>
    <n v="39437.508000000002"/>
    <n v="39437.930999999997"/>
    <n v="0.42299999999999999"/>
    <x v="7"/>
    <x v="4"/>
  </r>
  <r>
    <x v="11"/>
    <x v="3"/>
    <n v="39439.396000000001"/>
    <n v="39439.800999999999"/>
    <n v="0.40500000000000003"/>
    <x v="6"/>
    <x v="4"/>
  </r>
  <r>
    <x v="11"/>
    <x v="3"/>
    <n v="39440.470999999998"/>
    <n v="39441.023999999998"/>
    <n v="0.55300000000000005"/>
    <x v="6"/>
    <x v="4"/>
  </r>
  <r>
    <x v="11"/>
    <x v="3"/>
    <n v="39462.353999999999"/>
    <n v="39463.050000000003"/>
    <n v="0.69599999999999995"/>
    <x v="6"/>
    <x v="4"/>
  </r>
  <r>
    <x v="11"/>
    <x v="3"/>
    <n v="39470.154000000002"/>
    <n v="39472.654999999999"/>
    <n v="2.5009999999999999"/>
    <x v="6"/>
    <x v="4"/>
  </r>
  <r>
    <x v="11"/>
    <x v="3"/>
    <n v="39473.135999999999"/>
    <n v="39474.271999999997"/>
    <n v="1.1359999999999999"/>
    <x v="6"/>
    <x v="4"/>
  </r>
  <r>
    <x v="11"/>
    <x v="3"/>
    <n v="39478.023000000001"/>
    <n v="39479.508000000002"/>
    <n v="1.4850000000000001"/>
    <x v="6"/>
    <x v="4"/>
  </r>
  <r>
    <x v="12"/>
    <x v="0"/>
    <n v="2340"/>
    <n v="2400"/>
    <n v="60"/>
    <x v="87"/>
    <x v="4"/>
  </r>
  <r>
    <x v="12"/>
    <x v="0"/>
    <n v="6300"/>
    <n v="6360"/>
    <n v="60"/>
    <x v="88"/>
    <x v="4"/>
  </r>
  <r>
    <x v="12"/>
    <x v="0"/>
    <n v="17700"/>
    <n v="17760"/>
    <n v="60"/>
    <x v="89"/>
    <x v="4"/>
  </r>
  <r>
    <x v="12"/>
    <x v="0"/>
    <n v="21840"/>
    <n v="21900"/>
    <n v="60"/>
    <x v="90"/>
    <x v="4"/>
  </r>
  <r>
    <x v="12"/>
    <x v="0"/>
    <n v="24060"/>
    <n v="24120"/>
    <n v="60"/>
    <x v="91"/>
    <x v="4"/>
  </r>
  <r>
    <x v="12"/>
    <x v="0"/>
    <n v="28440"/>
    <n v="28500"/>
    <n v="60"/>
    <x v="92"/>
    <x v="4"/>
  </r>
  <r>
    <x v="12"/>
    <x v="0"/>
    <n v="30900"/>
    <n v="30960"/>
    <n v="60"/>
    <x v="93"/>
    <x v="4"/>
  </r>
  <r>
    <x v="12"/>
    <x v="0"/>
    <n v="39060"/>
    <n v="39120"/>
    <n v="60"/>
    <x v="94"/>
    <x v="4"/>
  </r>
  <r>
    <x v="12"/>
    <x v="0"/>
    <n v="39420"/>
    <n v="39480"/>
    <n v="60"/>
    <x v="95"/>
    <x v="4"/>
  </r>
  <r>
    <x v="12"/>
    <x v="0"/>
    <n v="51900"/>
    <n v="51960"/>
    <n v="60"/>
    <x v="96"/>
    <x v="4"/>
  </r>
  <r>
    <x v="13"/>
    <x v="2"/>
    <n v="2350.0149999999999"/>
    <n v="2351.1799999999998"/>
    <n v="1.165"/>
    <x v="556"/>
    <x v="4"/>
  </r>
  <r>
    <x v="13"/>
    <x v="2"/>
    <n v="2351.549"/>
    <n v="2352.0369999999998"/>
    <n v="0.48799999999999999"/>
    <x v="557"/>
    <x v="4"/>
  </r>
  <r>
    <x v="13"/>
    <x v="2"/>
    <n v="2353.3560000000002"/>
    <n v="2354.9589999999998"/>
    <n v="1.603"/>
    <x v="558"/>
    <x v="4"/>
  </r>
  <r>
    <x v="13"/>
    <x v="2"/>
    <n v="2355.3449999999998"/>
    <n v="2356.6390000000001"/>
    <n v="1.294"/>
    <x v="559"/>
    <x v="4"/>
  </r>
  <r>
    <x v="13"/>
    <x v="2"/>
    <n v="2360.6669999999999"/>
    <n v="2362.038"/>
    <n v="1.371"/>
    <x v="560"/>
    <x v="4"/>
  </r>
  <r>
    <x v="13"/>
    <x v="2"/>
    <n v="2363.2559999999999"/>
    <n v="2364.5070000000001"/>
    <n v="1.2509999999999999"/>
    <x v="561"/>
    <x v="4"/>
  </r>
  <r>
    <x v="13"/>
    <x v="2"/>
    <n v="2374.6039999999998"/>
    <n v="2375.3290000000002"/>
    <n v="0.72499999999999998"/>
    <x v="562"/>
    <x v="4"/>
  </r>
  <r>
    <x v="13"/>
    <x v="2"/>
    <n v="2378.069"/>
    <n v="2379.625"/>
    <n v="1.556"/>
    <x v="563"/>
    <x v="4"/>
  </r>
  <r>
    <x v="13"/>
    <x v="2"/>
    <n v="2380.7820000000002"/>
    <n v="2382.4639999999999"/>
    <n v="1.6819999999999999"/>
    <x v="564"/>
    <x v="4"/>
  </r>
  <r>
    <x v="13"/>
    <x v="2"/>
    <n v="2386.16"/>
    <n v="2388.9499999999998"/>
    <n v="2.79"/>
    <x v="565"/>
    <x v="4"/>
  </r>
  <r>
    <x v="13"/>
    <x v="2"/>
    <n v="2389.6439999999998"/>
    <n v="2390.29"/>
    <n v="0.64600000000000002"/>
    <x v="566"/>
    <x v="4"/>
  </r>
  <r>
    <x v="13"/>
    <x v="2"/>
    <n v="2392.5300000000002"/>
    <n v="2393.181"/>
    <n v="0.65100000000000002"/>
    <x v="567"/>
    <x v="4"/>
  </r>
  <r>
    <x v="13"/>
    <x v="2"/>
    <n v="2397.2379999999998"/>
    <n v="2398.1640000000002"/>
    <n v="0.92600000000000005"/>
    <x v="568"/>
    <x v="4"/>
  </r>
  <r>
    <x v="13"/>
    <x v="2"/>
    <n v="6301.9930000000004"/>
    <n v="6308.1890000000003"/>
    <n v="6.1959999999999997"/>
    <x v="569"/>
    <x v="4"/>
  </r>
  <r>
    <x v="13"/>
    <x v="2"/>
    <n v="6323.77"/>
    <n v="6324.6310000000003"/>
    <n v="0.86099999999999999"/>
    <x v="570"/>
    <x v="4"/>
  </r>
  <r>
    <x v="13"/>
    <x v="2"/>
    <n v="6342.915"/>
    <n v="6343.1310000000003"/>
    <n v="0.216"/>
    <x v="275"/>
    <x v="4"/>
  </r>
  <r>
    <x v="13"/>
    <x v="2"/>
    <n v="6345.3379999999997"/>
    <n v="6346.1329999999998"/>
    <n v="0.79500000000000004"/>
    <x v="571"/>
    <x v="4"/>
  </r>
  <r>
    <x v="13"/>
    <x v="2"/>
    <n v="6347.5079999999998"/>
    <n v="6348.6180000000004"/>
    <n v="1.1100000000000001"/>
    <x v="572"/>
    <x v="4"/>
  </r>
  <r>
    <x v="13"/>
    <x v="2"/>
    <n v="6350.2619999999997"/>
    <n v="6350.8289999999997"/>
    <n v="0.56699999999999995"/>
    <x v="573"/>
    <x v="4"/>
  </r>
  <r>
    <x v="13"/>
    <x v="2"/>
    <n v="17714.964"/>
    <n v="17715.879000000001"/>
    <n v="0.91500000000000004"/>
    <x v="574"/>
    <x v="4"/>
  </r>
  <r>
    <x v="13"/>
    <x v="2"/>
    <n v="24060.745999999999"/>
    <n v="24064.591"/>
    <n v="3.8450000000000002"/>
    <x v="575"/>
    <x v="4"/>
  </r>
  <r>
    <x v="13"/>
    <x v="2"/>
    <n v="24069.403999999999"/>
    <n v="24072.274000000001"/>
    <n v="2.87"/>
    <x v="34"/>
    <x v="4"/>
  </r>
  <r>
    <x v="13"/>
    <x v="2"/>
    <n v="24072.907999999999"/>
    <n v="24073.883999999998"/>
    <n v="0.97599999999999998"/>
    <x v="34"/>
    <x v="4"/>
  </r>
  <r>
    <x v="13"/>
    <x v="2"/>
    <n v="24080.039000000001"/>
    <n v="24080.641"/>
    <n v="0.60199999999999998"/>
    <x v="34"/>
    <x v="4"/>
  </r>
  <r>
    <x v="13"/>
    <x v="2"/>
    <n v="24081.018"/>
    <n v="24082.350999999999"/>
    <n v="1.333"/>
    <x v="34"/>
    <x v="4"/>
  </r>
  <r>
    <x v="13"/>
    <x v="2"/>
    <n v="24105.488000000001"/>
    <n v="24106.094000000001"/>
    <n v="0.60599999999999998"/>
    <x v="34"/>
    <x v="4"/>
  </r>
  <r>
    <x v="13"/>
    <x v="2"/>
    <n v="28441.422999999999"/>
    <n v="28444.201000000001"/>
    <n v="2.778"/>
    <x v="576"/>
    <x v="4"/>
  </r>
  <r>
    <x v="13"/>
    <x v="2"/>
    <n v="28450.922999999999"/>
    <n v="28451.671999999999"/>
    <n v="0.749"/>
    <x v="577"/>
    <x v="4"/>
  </r>
  <r>
    <x v="13"/>
    <x v="2"/>
    <n v="28466.915000000001"/>
    <n v="28468.554"/>
    <n v="1.639"/>
    <x v="578"/>
    <x v="4"/>
  </r>
  <r>
    <x v="13"/>
    <x v="2"/>
    <n v="28475.446"/>
    <n v="28476.260999999999"/>
    <n v="0.81499999999999995"/>
    <x v="34"/>
    <x v="4"/>
  </r>
  <r>
    <x v="13"/>
    <x v="2"/>
    <n v="28478.324000000001"/>
    <n v="28482.6"/>
    <n v="4.2759999999999998"/>
    <x v="579"/>
    <x v="4"/>
  </r>
  <r>
    <x v="13"/>
    <x v="2"/>
    <n v="28485.941999999999"/>
    <n v="28486.911"/>
    <n v="0.96899999999999997"/>
    <x v="34"/>
    <x v="4"/>
  </r>
  <r>
    <x v="13"/>
    <x v="2"/>
    <n v="28488.772000000001"/>
    <n v="28489.191999999999"/>
    <n v="0.42"/>
    <x v="34"/>
    <x v="4"/>
  </r>
  <r>
    <x v="13"/>
    <x v="2"/>
    <n v="28491.364000000001"/>
    <n v="28492.050999999999"/>
    <n v="0.68700000000000006"/>
    <x v="166"/>
    <x v="4"/>
  </r>
  <r>
    <x v="13"/>
    <x v="2"/>
    <n v="30906.852999999999"/>
    <n v="30908.427"/>
    <n v="1.5740000000000001"/>
    <x v="34"/>
    <x v="4"/>
  </r>
  <r>
    <x v="13"/>
    <x v="2"/>
    <n v="39464.006999999998"/>
    <n v="39466.807000000001"/>
    <n v="2.8"/>
    <x v="580"/>
    <x v="4"/>
  </r>
  <r>
    <x v="13"/>
    <x v="2"/>
    <n v="39467.042000000001"/>
    <n v="39467.531999999999"/>
    <n v="0.49"/>
    <x v="34"/>
    <x v="4"/>
  </r>
  <r>
    <x v="14"/>
    <x v="3"/>
    <n v="17700.164000000001"/>
    <n v="17701.358"/>
    <n v="1.194"/>
    <x v="6"/>
    <x v="4"/>
  </r>
  <r>
    <x v="14"/>
    <x v="3"/>
    <n v="17704.348999999998"/>
    <n v="17706.05"/>
    <n v="1.7010000000000001"/>
    <x v="6"/>
    <x v="4"/>
  </r>
  <r>
    <x v="14"/>
    <x v="3"/>
    <n v="17717.792000000001"/>
    <n v="17720.076000000001"/>
    <n v="2.2839999999999998"/>
    <x v="6"/>
    <x v="4"/>
  </r>
  <r>
    <x v="14"/>
    <x v="3"/>
    <n v="17723.153999999999"/>
    <n v="17723.937000000002"/>
    <n v="0.78300000000000003"/>
    <x v="6"/>
    <x v="4"/>
  </r>
  <r>
    <x v="14"/>
    <x v="3"/>
    <n v="17725.084999999999"/>
    <n v="17725.686000000002"/>
    <n v="0.60099999999999998"/>
    <x v="6"/>
    <x v="4"/>
  </r>
  <r>
    <x v="14"/>
    <x v="3"/>
    <n v="17726.723999999998"/>
    <n v="17728.186000000002"/>
    <n v="1.462"/>
    <x v="6"/>
    <x v="4"/>
  </r>
  <r>
    <x v="14"/>
    <x v="3"/>
    <n v="17739.031999999999"/>
    <n v="17740.107"/>
    <n v="1.075"/>
    <x v="6"/>
    <x v="4"/>
  </r>
  <r>
    <x v="14"/>
    <x v="3"/>
    <n v="17742.316999999999"/>
    <n v="17744.733"/>
    <n v="2.4159999999999999"/>
    <x v="6"/>
    <x v="4"/>
  </r>
  <r>
    <x v="14"/>
    <x v="3"/>
    <n v="17746.593000000001"/>
    <n v="17747.240000000002"/>
    <n v="0.64700000000000002"/>
    <x v="4"/>
    <x v="4"/>
  </r>
  <r>
    <x v="14"/>
    <x v="3"/>
    <n v="17752.816999999999"/>
    <n v="17754.491000000002"/>
    <n v="1.6739999999999999"/>
    <x v="6"/>
    <x v="4"/>
  </r>
  <r>
    <x v="14"/>
    <x v="3"/>
    <n v="24067.684000000001"/>
    <n v="24069.382000000001"/>
    <n v="1.698"/>
    <x v="6"/>
    <x v="4"/>
  </r>
  <r>
    <x v="14"/>
    <x v="3"/>
    <n v="24070.879000000001"/>
    <n v="24071.721000000001"/>
    <n v="0.84199999999999997"/>
    <x v="4"/>
    <x v="4"/>
  </r>
  <r>
    <x v="14"/>
    <x v="3"/>
    <n v="24072.194"/>
    <n v="24073.061000000002"/>
    <n v="0.86699999999999999"/>
    <x v="4"/>
    <x v="4"/>
  </r>
  <r>
    <x v="14"/>
    <x v="3"/>
    <n v="24077.351999999999"/>
    <n v="24078.191999999999"/>
    <n v="0.84"/>
    <x v="4"/>
    <x v="4"/>
  </r>
  <r>
    <x v="14"/>
    <x v="3"/>
    <n v="24103.478999999999"/>
    <n v="24105.344000000001"/>
    <n v="1.865"/>
    <x v="3"/>
    <x v="4"/>
  </r>
  <r>
    <x v="14"/>
    <x v="3"/>
    <n v="24113.792000000001"/>
    <n v="24116.951000000001"/>
    <n v="3.1589999999999998"/>
    <x v="3"/>
    <x v="4"/>
  </r>
  <r>
    <x v="14"/>
    <x v="3"/>
    <n v="28451.566999999999"/>
    <n v="28452.212"/>
    <n v="0.64500000000000002"/>
    <x v="6"/>
    <x v="4"/>
  </r>
  <r>
    <x v="14"/>
    <x v="3"/>
    <n v="28452.523000000001"/>
    <n v="28455.184000000001"/>
    <n v="2.661"/>
    <x v="4"/>
    <x v="4"/>
  </r>
  <r>
    <x v="14"/>
    <x v="3"/>
    <n v="30900.648000000001"/>
    <n v="30901.302"/>
    <n v="0.65400000000000003"/>
    <x v="4"/>
    <x v="4"/>
  </r>
  <r>
    <x v="14"/>
    <x v="3"/>
    <n v="30910.456999999999"/>
    <n v="30912.080999999998"/>
    <n v="1.6240000000000001"/>
    <x v="6"/>
    <x v="4"/>
  </r>
  <r>
    <x v="14"/>
    <x v="3"/>
    <n v="30919.827000000001"/>
    <n v="30923.35"/>
    <n v="3.5230000000000001"/>
    <x v="6"/>
    <x v="4"/>
  </r>
  <r>
    <x v="14"/>
    <x v="3"/>
    <n v="30924.37"/>
    <n v="30926.808000000001"/>
    <n v="2.4380000000000002"/>
    <x v="6"/>
    <x v="4"/>
  </r>
  <r>
    <x v="14"/>
    <x v="3"/>
    <n v="30932.476999999999"/>
    <n v="30933.425999999999"/>
    <n v="0.94899999999999995"/>
    <x v="6"/>
    <x v="4"/>
  </r>
  <r>
    <x v="14"/>
    <x v="3"/>
    <n v="30933.654999999999"/>
    <n v="30935.010999999999"/>
    <n v="1.3560000000000001"/>
    <x v="6"/>
    <x v="4"/>
  </r>
  <r>
    <x v="14"/>
    <x v="3"/>
    <n v="30935.15"/>
    <n v="30936.219000000001"/>
    <n v="1.069"/>
    <x v="6"/>
    <x v="4"/>
  </r>
  <r>
    <x v="14"/>
    <x v="3"/>
    <n v="30937.292000000001"/>
    <n v="30940.415000000001"/>
    <n v="3.1230000000000002"/>
    <x v="6"/>
    <x v="4"/>
  </r>
  <r>
    <x v="14"/>
    <x v="3"/>
    <n v="30940.706999999999"/>
    <n v="30941.67"/>
    <n v="0.96299999999999997"/>
    <x v="6"/>
    <x v="4"/>
  </r>
  <r>
    <x v="14"/>
    <x v="3"/>
    <n v="30942.002"/>
    <n v="30943.851999999999"/>
    <n v="1.85"/>
    <x v="6"/>
    <x v="4"/>
  </r>
  <r>
    <x v="14"/>
    <x v="3"/>
    <n v="30944.511999999999"/>
    <n v="30945.305"/>
    <n v="0.79300000000000004"/>
    <x v="6"/>
    <x v="4"/>
  </r>
  <r>
    <x v="14"/>
    <x v="3"/>
    <n v="30945.768"/>
    <n v="30947.397000000001"/>
    <n v="1.629"/>
    <x v="6"/>
    <x v="4"/>
  </r>
  <r>
    <x v="14"/>
    <x v="3"/>
    <n v="30947.523000000001"/>
    <n v="30949.294000000002"/>
    <n v="1.7709999999999999"/>
    <x v="6"/>
    <x v="4"/>
  </r>
  <r>
    <x v="14"/>
    <x v="3"/>
    <n v="30949.384999999998"/>
    <n v="30952.98"/>
    <n v="3.5950000000000002"/>
    <x v="6"/>
    <x v="4"/>
  </r>
  <r>
    <x v="14"/>
    <x v="3"/>
    <n v="30953.22"/>
    <n v="30954.100999999999"/>
    <n v="0.88100000000000001"/>
    <x v="6"/>
    <x v="4"/>
  </r>
  <r>
    <x v="14"/>
    <x v="3"/>
    <n v="30955.691999999999"/>
    <n v="30956.560000000001"/>
    <n v="0.86799999999999999"/>
    <x v="3"/>
    <x v="4"/>
  </r>
  <r>
    <x v="14"/>
    <x v="3"/>
    <n v="30958.286"/>
    <n v="30959.7"/>
    <n v="1.4139999999999999"/>
    <x v="6"/>
    <x v="4"/>
  </r>
  <r>
    <x v="14"/>
    <x v="3"/>
    <n v="39083.21"/>
    <n v="39087.233999999997"/>
    <n v="4.024"/>
    <x v="6"/>
    <x v="4"/>
  </r>
  <r>
    <x v="14"/>
    <x v="3"/>
    <n v="39087.49"/>
    <n v="39088.667999999998"/>
    <n v="1.1779999999999999"/>
    <x v="6"/>
    <x v="4"/>
  </r>
  <r>
    <x v="14"/>
    <x v="3"/>
    <n v="39089.64"/>
    <n v="39092.777000000002"/>
    <n v="3.137"/>
    <x v="6"/>
    <x v="4"/>
  </r>
  <r>
    <x v="14"/>
    <x v="3"/>
    <n v="39095.631000000001"/>
    <n v="39099.071000000004"/>
    <n v="3.44"/>
    <x v="6"/>
    <x v="4"/>
  </r>
  <r>
    <x v="14"/>
    <x v="3"/>
    <n v="39099.616999999998"/>
    <n v="39101.055999999997"/>
    <n v="1.4390000000000001"/>
    <x v="6"/>
    <x v="4"/>
  </r>
  <r>
    <x v="14"/>
    <x v="3"/>
    <n v="39101.748"/>
    <n v="39105.597999999998"/>
    <n v="3.85"/>
    <x v="6"/>
    <x v="4"/>
  </r>
  <r>
    <x v="14"/>
    <x v="3"/>
    <n v="39106.391000000003"/>
    <n v="39108.135999999999"/>
    <n v="1.7450000000000001"/>
    <x v="6"/>
    <x v="4"/>
  </r>
  <r>
    <x v="14"/>
    <x v="3"/>
    <n v="39110.512999999999"/>
    <n v="39111.713000000003"/>
    <n v="1.2"/>
    <x v="6"/>
    <x v="4"/>
  </r>
  <r>
    <x v="14"/>
    <x v="3"/>
    <n v="39111.800999999999"/>
    <n v="39113.4"/>
    <n v="1.599"/>
    <x v="6"/>
    <x v="4"/>
  </r>
  <r>
    <x v="14"/>
    <x v="3"/>
    <n v="39113.591"/>
    <n v="39115.790999999997"/>
    <n v="2.2000000000000002"/>
    <x v="6"/>
    <x v="4"/>
  </r>
  <r>
    <x v="14"/>
    <x v="3"/>
    <n v="39118.480000000003"/>
    <n v="39119.879000000001"/>
    <n v="1.399"/>
    <x v="6"/>
    <x v="4"/>
  </r>
  <r>
    <x v="14"/>
    <x v="3"/>
    <n v="39419.902999999998"/>
    <n v="39420.387999999999"/>
    <n v="0.48499999999999999"/>
    <x v="6"/>
    <x v="4"/>
  </r>
  <r>
    <x v="14"/>
    <x v="3"/>
    <n v="39437.508000000002"/>
    <n v="39437.930999999997"/>
    <n v="0.42299999999999999"/>
    <x v="6"/>
    <x v="4"/>
  </r>
  <r>
    <x v="14"/>
    <x v="3"/>
    <n v="39439.396000000001"/>
    <n v="39439.800999999999"/>
    <n v="0.40500000000000003"/>
    <x v="6"/>
    <x v="4"/>
  </r>
  <r>
    <x v="14"/>
    <x v="3"/>
    <n v="39440.470999999998"/>
    <n v="39441.023999999998"/>
    <n v="0.55300000000000005"/>
    <x v="6"/>
    <x v="4"/>
  </r>
  <r>
    <x v="14"/>
    <x v="3"/>
    <n v="39462.353999999999"/>
    <n v="39463.050000000003"/>
    <n v="0.69599999999999995"/>
    <x v="6"/>
    <x v="4"/>
  </r>
  <r>
    <x v="14"/>
    <x v="3"/>
    <n v="39470.154000000002"/>
    <n v="39472.654999999999"/>
    <n v="2.5009999999999999"/>
    <x v="6"/>
    <x v="4"/>
  </r>
  <r>
    <x v="14"/>
    <x v="3"/>
    <n v="39473.135999999999"/>
    <n v="39474.271999999997"/>
    <n v="1.1359999999999999"/>
    <x v="6"/>
    <x v="4"/>
  </r>
  <r>
    <x v="14"/>
    <x v="3"/>
    <n v="39478.023000000001"/>
    <n v="39479.508000000002"/>
    <n v="1.4850000000000001"/>
    <x v="6"/>
    <x v="4"/>
  </r>
  <r>
    <x v="24"/>
    <x v="7"/>
    <n v="2340.0949999999998"/>
    <n v="2340.6869999999999"/>
    <n v="0.59199999999999997"/>
    <x v="6"/>
    <x v="4"/>
  </r>
  <r>
    <x v="24"/>
    <x v="7"/>
    <n v="2366.268"/>
    <n v="2366.4160000000002"/>
    <n v="0.14799999999999999"/>
    <x v="6"/>
    <x v="4"/>
  </r>
  <r>
    <x v="24"/>
    <x v="7"/>
    <n v="2370.2550000000001"/>
    <n v="2372.1060000000002"/>
    <n v="1.851"/>
    <x v="3"/>
    <x v="4"/>
  </r>
  <r>
    <x v="24"/>
    <x v="7"/>
    <n v="2372.5970000000002"/>
    <n v="2373.85"/>
    <n v="1.2529999999999999"/>
    <x v="3"/>
    <x v="4"/>
  </r>
  <r>
    <x v="24"/>
    <x v="7"/>
    <n v="2376.7759999999998"/>
    <n v="2377.46"/>
    <n v="0.68400000000000005"/>
    <x v="3"/>
    <x v="4"/>
  </r>
  <r>
    <x v="24"/>
    <x v="7"/>
    <n v="2393.9569999999999"/>
    <n v="2394.5749999999998"/>
    <n v="0.61799999999999999"/>
    <x v="3"/>
    <x v="4"/>
  </r>
  <r>
    <x v="24"/>
    <x v="7"/>
    <n v="2398.5"/>
    <n v="2399.6999999999998"/>
    <n v="1.2"/>
    <x v="4"/>
    <x v="4"/>
  </r>
  <r>
    <x v="24"/>
    <x v="7"/>
    <n v="6325.22"/>
    <n v="6327.1989999999996"/>
    <n v="1.9790000000000001"/>
    <x v="3"/>
    <x v="4"/>
  </r>
  <r>
    <x v="24"/>
    <x v="7"/>
    <n v="17719.778999999999"/>
    <n v="17721.117999999999"/>
    <n v="1.339"/>
    <x v="3"/>
    <x v="4"/>
  </r>
  <r>
    <x v="24"/>
    <x v="7"/>
    <n v="17722.464"/>
    <n v="17723.234"/>
    <n v="0.77"/>
    <x v="3"/>
    <x v="4"/>
  </r>
  <r>
    <x v="24"/>
    <x v="7"/>
    <n v="17724.106"/>
    <n v="17724.748"/>
    <n v="0.64200000000000002"/>
    <x v="3"/>
    <x v="4"/>
  </r>
  <r>
    <x v="24"/>
    <x v="7"/>
    <n v="17725.63"/>
    <n v="17726.251"/>
    <n v="0.621"/>
    <x v="3"/>
    <x v="4"/>
  </r>
  <r>
    <x v="24"/>
    <x v="7"/>
    <n v="17728.436000000002"/>
    <n v="17728.739000000001"/>
    <n v="0.30299999999999999"/>
    <x v="3"/>
    <x v="4"/>
  </r>
  <r>
    <x v="24"/>
    <x v="7"/>
    <n v="17733.416000000001"/>
    <n v="17735.178"/>
    <n v="1.762"/>
    <x v="4"/>
    <x v="4"/>
  </r>
  <r>
    <x v="24"/>
    <x v="7"/>
    <n v="17735.974999999999"/>
    <n v="17738.496999999999"/>
    <n v="2.5219999999999998"/>
    <x v="3"/>
    <x v="4"/>
  </r>
  <r>
    <x v="24"/>
    <x v="7"/>
    <n v="17746.793000000001"/>
    <n v="17747.975999999999"/>
    <n v="1.1830000000000001"/>
    <x v="3"/>
    <x v="4"/>
  </r>
  <r>
    <x v="24"/>
    <x v="7"/>
    <n v="17748.235000000001"/>
    <n v="17749.169999999998"/>
    <n v="0.93500000000000005"/>
    <x v="3"/>
    <x v="4"/>
  </r>
  <r>
    <x v="24"/>
    <x v="7"/>
    <n v="17755.53"/>
    <n v="17757.22"/>
    <n v="1.69"/>
    <x v="6"/>
    <x v="4"/>
  </r>
  <r>
    <x v="24"/>
    <x v="7"/>
    <n v="24064.455999999998"/>
    <n v="24065.881000000001"/>
    <n v="1.425"/>
    <x v="3"/>
    <x v="4"/>
  </r>
  <r>
    <x v="24"/>
    <x v="7"/>
    <n v="24109.414000000001"/>
    <n v="24110.594000000001"/>
    <n v="1.18"/>
    <x v="3"/>
    <x v="4"/>
  </r>
  <r>
    <x v="24"/>
    <x v="7"/>
    <n v="30917.234"/>
    <n v="30918.420999999998"/>
    <n v="1.1870000000000001"/>
    <x v="3"/>
    <x v="4"/>
  </r>
  <r>
    <x v="24"/>
    <x v="7"/>
    <n v="30957.363000000001"/>
    <n v="30958.02"/>
    <n v="0.65700000000000003"/>
    <x v="3"/>
    <x v="4"/>
  </r>
  <r>
    <x v="25"/>
    <x v="7"/>
    <n v="2340.0949999999998"/>
    <n v="2340.6869999999999"/>
    <n v="0.59199999999999997"/>
    <x v="581"/>
    <x v="4"/>
  </r>
  <r>
    <x v="25"/>
    <x v="7"/>
    <n v="2366.268"/>
    <n v="2366.4160000000002"/>
    <n v="0.14799999999999999"/>
    <x v="582"/>
    <x v="4"/>
  </r>
  <r>
    <x v="25"/>
    <x v="7"/>
    <n v="2370.2550000000001"/>
    <n v="2372.1060000000002"/>
    <n v="1.851"/>
    <x v="583"/>
    <x v="4"/>
  </r>
  <r>
    <x v="25"/>
    <x v="7"/>
    <n v="2372.5970000000002"/>
    <n v="2373.85"/>
    <n v="1.2529999999999999"/>
    <x v="584"/>
    <x v="4"/>
  </r>
  <r>
    <x v="25"/>
    <x v="7"/>
    <n v="2376.7759999999998"/>
    <n v="2377.46"/>
    <n v="0.68400000000000005"/>
    <x v="585"/>
    <x v="4"/>
  </r>
  <r>
    <x v="25"/>
    <x v="7"/>
    <n v="2393.9569999999999"/>
    <n v="2394.5749999999998"/>
    <n v="0.61799999999999999"/>
    <x v="586"/>
    <x v="4"/>
  </r>
  <r>
    <x v="25"/>
    <x v="7"/>
    <n v="2398.5"/>
    <n v="2399.6999999999998"/>
    <n v="1.2"/>
    <x v="587"/>
    <x v="4"/>
  </r>
  <r>
    <x v="25"/>
    <x v="7"/>
    <n v="6325.22"/>
    <n v="6327.1989999999996"/>
    <n v="1.9790000000000001"/>
    <x v="34"/>
    <x v="4"/>
  </r>
  <r>
    <x v="25"/>
    <x v="7"/>
    <n v="17719.778999999999"/>
    <n v="17721.117999999999"/>
    <n v="1.339"/>
    <x v="588"/>
    <x v="4"/>
  </r>
  <r>
    <x v="25"/>
    <x v="7"/>
    <n v="17722.464"/>
    <n v="17723.234"/>
    <n v="0.77"/>
    <x v="589"/>
    <x v="4"/>
  </r>
  <r>
    <x v="25"/>
    <x v="7"/>
    <n v="17724.106"/>
    <n v="17724.748"/>
    <n v="0.64200000000000002"/>
    <x v="590"/>
    <x v="4"/>
  </r>
  <r>
    <x v="25"/>
    <x v="7"/>
    <n v="17725.63"/>
    <n v="17726.251"/>
    <n v="0.621"/>
    <x v="591"/>
    <x v="4"/>
  </r>
  <r>
    <x v="25"/>
    <x v="7"/>
    <n v="17728.436000000002"/>
    <n v="17728.739000000001"/>
    <n v="0.30299999999999999"/>
    <x v="592"/>
    <x v="4"/>
  </r>
  <r>
    <x v="25"/>
    <x v="7"/>
    <n v="17733.416000000001"/>
    <n v="17735.178"/>
    <n v="1.762"/>
    <x v="34"/>
    <x v="4"/>
  </r>
  <r>
    <x v="25"/>
    <x v="7"/>
    <n v="17735.974999999999"/>
    <n v="17738.496999999999"/>
    <n v="2.5219999999999998"/>
    <x v="593"/>
    <x v="4"/>
  </r>
  <r>
    <x v="25"/>
    <x v="7"/>
    <n v="17746.793000000001"/>
    <n v="17747.975999999999"/>
    <n v="1.1830000000000001"/>
    <x v="594"/>
    <x v="4"/>
  </r>
  <r>
    <x v="25"/>
    <x v="7"/>
    <n v="17748.235000000001"/>
    <n v="17749.169999999998"/>
    <n v="0.93500000000000005"/>
    <x v="595"/>
    <x v="4"/>
  </r>
  <r>
    <x v="25"/>
    <x v="7"/>
    <n v="17755.53"/>
    <n v="17757.22"/>
    <n v="1.69"/>
    <x v="596"/>
    <x v="4"/>
  </r>
  <r>
    <x v="25"/>
    <x v="7"/>
    <n v="24064.455999999998"/>
    <n v="24065.881000000001"/>
    <n v="1.425"/>
    <x v="597"/>
    <x v="4"/>
  </r>
  <r>
    <x v="25"/>
    <x v="7"/>
    <n v="24109.414000000001"/>
    <n v="24110.594000000001"/>
    <n v="1.18"/>
    <x v="598"/>
    <x v="4"/>
  </r>
  <r>
    <x v="25"/>
    <x v="7"/>
    <n v="30917.234"/>
    <n v="30918.420999999998"/>
    <n v="1.1870000000000001"/>
    <x v="599"/>
    <x v="4"/>
  </r>
  <r>
    <x v="25"/>
    <x v="7"/>
    <n v="30957.363000000001"/>
    <n v="30958.02"/>
    <n v="0.65700000000000003"/>
    <x v="60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French babies" cacheId="6" applyNumberFormats="0" applyBorderFormats="0" applyFontFormats="0" applyPatternFormats="0" applyAlignmentFormats="0" applyWidthHeightFormats="0" dataCaption="" updatedVersion="6" compact="0" compactData="0">
  <location ref="I3:P8" firstHeaderRow="1" firstDataRow="2" firstDataCol="2" rowPageCount="1" colPageCount="1"/>
  <pivotFields count="7">
    <pivotField name="Subtier" axis="axisRow" compact="0" outline="0" multipleItemSelectionAllowed="1" showAll="0" sortType="ascending">
      <items count="27">
        <item h="1" x="2"/>
        <item h="1" x="0"/>
        <item h="1" x="12"/>
        <item h="1" x="10"/>
        <item h="1" x="9"/>
        <item h="1" x="20"/>
        <item h="1" x="7"/>
        <item h="1" x="13"/>
        <item h="1" x="23"/>
        <item h="1" x="25"/>
        <item h="1" x="15"/>
        <item h="1" x="1"/>
        <item h="1" x="6"/>
        <item h="1" x="5"/>
        <item h="1" x="16"/>
        <item x="4"/>
        <item x="11"/>
        <item x="21"/>
        <item x="8"/>
        <item x="19"/>
        <item x="18"/>
        <item h="1" x="14"/>
        <item h="1" x="22"/>
        <item h="1" x="3"/>
        <item h="1" x="17"/>
        <item h="1" x="24"/>
        <item t="default"/>
      </items>
    </pivotField>
    <pivotField name="Tier" axis="axisPage" compact="0" outline="0" multipleItemSelectionAllowed="1" showAll="0">
      <items count="9">
        <item h="1" x="0"/>
        <item x="1"/>
        <item x="2"/>
        <item x="3"/>
        <item x="4"/>
        <item x="5"/>
        <item x="6"/>
        <item x="7"/>
        <item t="default"/>
      </items>
    </pivotField>
    <pivotField name="ON" compact="0" outline="0" multipleItemSelectionAllowed="1" showAll="0"/>
    <pivotField name="OFF" compact="0" outline="0" multipleItemSelectionAllowed="1" showAll="0"/>
    <pivotField name="Duration" compact="0" outline="0" multipleItemSelectionAllowed="1" showAll="0"/>
    <pivotField name="Annotation" axis="axisCol" dataField="1" compact="0" outline="0" multipleItemSelectionAllowed="1" showAll="0" sortType="ascending">
      <items count="602">
        <item x="2"/>
        <item x="142"/>
        <item x="220"/>
        <item x="482"/>
        <item x="479"/>
        <item x="480"/>
        <item x="454"/>
        <item x="245"/>
        <item x="218"/>
        <item x="349"/>
        <item x="137"/>
        <item x="360"/>
        <item x="126"/>
        <item x="219"/>
        <item x="217"/>
        <item x="182"/>
        <item x="114"/>
        <item x="301"/>
        <item x="268"/>
        <item x="264"/>
        <item x="458"/>
        <item x="456"/>
        <item x="568"/>
        <item x="557"/>
        <item x="549"/>
        <item x="169"/>
        <item x="486"/>
        <item x="540"/>
        <item x="580"/>
        <item x="569"/>
        <item x="238"/>
        <item x="485"/>
        <item x="446"/>
        <item x="14"/>
        <item x="447"/>
        <item x="285"/>
        <item x="147"/>
        <item x="286"/>
        <item x="148"/>
        <item x="149"/>
        <item x="150"/>
        <item x="15"/>
        <item x="443"/>
        <item x="507"/>
        <item x="448"/>
        <item x="449"/>
        <item x="16"/>
        <item x="17"/>
        <item x="287"/>
        <item x="508"/>
        <item x="288"/>
        <item x="505"/>
        <item x="151"/>
        <item x="450"/>
        <item x="152"/>
        <item x="509"/>
        <item x="145"/>
        <item x="153"/>
        <item x="146"/>
        <item x="451"/>
        <item x="154"/>
        <item x="510"/>
        <item x="18"/>
        <item x="19"/>
        <item x="511"/>
        <item x="289"/>
        <item x="20"/>
        <item x="11"/>
        <item x="290"/>
        <item x="291"/>
        <item x="512"/>
        <item x="513"/>
        <item x="12"/>
        <item x="283"/>
        <item x="514"/>
        <item x="284"/>
        <item x="506"/>
        <item x="444"/>
        <item x="13"/>
        <item x="445"/>
        <item x="282"/>
        <item x="3"/>
        <item x="442"/>
        <item x="374"/>
        <item x="473"/>
        <item x="211"/>
        <item x="121"/>
        <item x="376"/>
        <item x="254"/>
        <item x="269"/>
        <item x="116"/>
        <item x="117"/>
        <item x="466"/>
        <item x="118"/>
        <item x="49"/>
        <item x="502"/>
        <item x="273"/>
        <item x="539"/>
        <item x="470"/>
        <item x="194"/>
        <item x="263"/>
        <item x="536"/>
        <item x="32"/>
        <item x="33"/>
        <item x="133"/>
        <item x="206"/>
        <item x="25"/>
        <item x="353"/>
        <item x="369"/>
        <item x="373"/>
        <item x="204"/>
        <item x="35"/>
        <item x="581"/>
        <item x="51"/>
        <item x="27"/>
        <item x="5"/>
        <item x="296"/>
        <item x="281"/>
        <item x="457"/>
        <item x="58"/>
        <item x="297"/>
        <item x="193"/>
        <item x="306"/>
        <item x="556"/>
        <item x="261"/>
        <item x="125"/>
        <item x="305"/>
        <item x="156"/>
        <item x="537"/>
        <item x="600"/>
        <item x="262"/>
        <item x="582"/>
        <item x="294"/>
        <item x="551"/>
        <item x="501"/>
        <item x="6"/>
        <item x="26"/>
        <item x="526"/>
        <item x="36"/>
        <item x="38"/>
        <item x="393"/>
        <item x="213"/>
        <item x="578"/>
        <item x="424"/>
        <item x="188"/>
        <item x="187"/>
        <item x="214"/>
        <item x="335"/>
        <item x="179"/>
        <item x="365"/>
        <item x="428"/>
        <item x="425"/>
        <item x="347"/>
        <item x="270"/>
        <item x="79"/>
        <item x="499"/>
        <item x="404"/>
        <item x="563"/>
        <item x="67"/>
        <item x="496"/>
        <item x="586"/>
        <item x="251"/>
        <item x="255"/>
        <item x="408"/>
        <item x="562"/>
        <item x="584"/>
        <item x="589"/>
        <item x="246"/>
        <item x="566"/>
        <item x="381"/>
        <item x="215"/>
        <item x="72"/>
        <item x="308"/>
        <item x="358"/>
        <item x="186"/>
        <item x="307"/>
        <item x="429"/>
        <item x="426"/>
        <item x="271"/>
        <item x="205"/>
        <item x="200"/>
        <item x="322"/>
        <item x="70"/>
        <item x="42"/>
        <item x="29"/>
        <item x="128"/>
        <item x="491"/>
        <item x="440"/>
        <item x="548"/>
        <item x="231"/>
        <item x="124"/>
        <item x="324"/>
        <item x="170"/>
        <item x="405"/>
        <item x="229"/>
        <item x="390"/>
        <item x="532"/>
        <item x="475"/>
        <item x="265"/>
        <item x="352"/>
        <item x="547"/>
        <item x="41"/>
        <item x="574"/>
        <item x="484"/>
        <item x="131"/>
        <item x="437"/>
        <item x="258"/>
        <item x="230"/>
        <item x="43"/>
        <item x="63"/>
        <item x="74"/>
        <item x="71"/>
        <item x="337"/>
        <item x="382"/>
        <item x="257"/>
        <item x="203"/>
        <item x="272"/>
        <item x="250"/>
        <item x="30"/>
        <item x="113"/>
        <item x="327"/>
        <item x="528"/>
        <item x="421"/>
        <item x="559"/>
        <item x="78"/>
        <item x="76"/>
        <item x="388"/>
        <item x="122"/>
        <item x="334"/>
        <item x="409"/>
        <item x="299"/>
        <item x="295"/>
        <item x="240"/>
        <item x="565"/>
        <item x="467"/>
        <item x="266"/>
        <item x="256"/>
        <item x="355"/>
        <item x="401"/>
        <item x="340"/>
        <item x="332"/>
        <item x="422"/>
        <item x="55"/>
        <item x="471"/>
        <item x="319"/>
        <item x="275"/>
        <item x="573"/>
        <item x="86"/>
        <item x="177"/>
        <item x="253"/>
        <item x="555"/>
        <item x="80"/>
        <item x="522"/>
        <item x="379"/>
        <item x="165"/>
        <item x="543"/>
        <item x="183"/>
        <item x="176"/>
        <item x="397"/>
        <item x="567"/>
        <item x="244"/>
        <item x="300"/>
        <item x="293"/>
        <item x="587"/>
        <item x="498"/>
        <item x="439"/>
        <item x="44"/>
        <item x="371"/>
        <item x="367"/>
        <item x="398"/>
        <item x="497"/>
        <item x="69"/>
        <item x="375"/>
        <item x="579"/>
        <item x="370"/>
        <item x="123"/>
        <item x="175"/>
        <item x="328"/>
        <item x="9"/>
        <item x="383"/>
        <item x="350"/>
        <item x="384"/>
        <item x="386"/>
        <item x="224"/>
        <item x="387"/>
        <item x="385"/>
        <item x="21"/>
        <item x="223"/>
        <item x="316"/>
        <item x="56"/>
        <item x="221"/>
        <item x="354"/>
        <item x="132"/>
        <item x="75"/>
        <item x="432"/>
        <item x="571"/>
        <item x="135"/>
        <item x="57"/>
        <item x="134"/>
        <item x="520"/>
        <item x="389"/>
        <item x="100"/>
        <item x="333"/>
        <item x="423"/>
        <item x="346"/>
        <item x="588"/>
        <item x="541"/>
        <item x="174"/>
        <item x="430"/>
        <item x="330"/>
        <item x="331"/>
        <item x="313"/>
        <item x="157"/>
        <item x="10"/>
        <item x="317"/>
        <item x="399"/>
        <item x="143"/>
        <item x="140"/>
        <item x="395"/>
        <item x="372"/>
        <item x="344"/>
        <item x="197"/>
        <item x="592"/>
        <item x="477"/>
        <item x="523"/>
        <item x="357"/>
        <item x="363"/>
        <item x="303"/>
        <item x="598"/>
        <item x="325"/>
        <item x="411"/>
        <item x="418"/>
        <item x="483"/>
        <item x="112"/>
        <item x="280"/>
        <item x="488"/>
        <item x="7"/>
        <item x="310"/>
        <item x="433"/>
        <item x="434"/>
        <item x="249"/>
        <item x="168"/>
        <item x="99"/>
        <item x="474"/>
        <item x="533"/>
        <item x="416"/>
        <item x="314"/>
        <item x="167"/>
        <item x="336"/>
        <item x="596"/>
        <item x="530"/>
        <item x="130"/>
        <item x="160"/>
        <item x="138"/>
        <item x="493"/>
        <item x="141"/>
        <item x="321"/>
        <item x="400"/>
        <item x="52"/>
        <item x="312"/>
        <item x="222"/>
        <item x="84"/>
        <item x="391"/>
        <item x="53"/>
        <item x="115"/>
        <item x="248"/>
        <item x="378"/>
        <item x="207"/>
        <item x="31"/>
        <item x="564"/>
        <item x="191"/>
        <item x="46"/>
        <item x="192"/>
        <item x="62"/>
        <item x="50"/>
        <item x="292"/>
        <item x="527"/>
        <item x="235"/>
        <item x="234"/>
        <item x="343"/>
        <item x="81"/>
        <item x="490"/>
        <item x="461"/>
        <item x="407"/>
        <item x="127"/>
        <item x="209"/>
        <item x="212"/>
        <item x="195"/>
        <item x="320"/>
        <item x="599"/>
        <item x="415"/>
        <item x="459"/>
        <item x="65"/>
        <item x="201"/>
        <item x="274"/>
        <item x="241"/>
        <item x="107"/>
        <item x="452"/>
        <item x="597"/>
        <item x="494"/>
        <item x="98"/>
        <item x="553"/>
        <item x="252"/>
        <item x="260"/>
        <item x="166"/>
        <item x="469"/>
        <item x="101"/>
        <item x="105"/>
        <item x="403"/>
        <item x="590"/>
        <item x="267"/>
        <item x="37"/>
        <item x="171"/>
        <item x="476"/>
        <item x="243"/>
        <item x="102"/>
        <item x="247"/>
        <item x="468"/>
        <item x="413"/>
        <item x="144"/>
        <item x="593"/>
        <item x="323"/>
        <item x="202"/>
        <item x="227"/>
        <item x="136"/>
        <item x="345"/>
        <item x="48"/>
        <item x="544"/>
        <item x="455"/>
        <item x="500"/>
        <item x="277"/>
        <item x="278"/>
        <item x="435"/>
        <item x="576"/>
        <item x="427"/>
        <item x="83"/>
        <item x="24"/>
        <item x="481"/>
        <item x="417"/>
        <item x="233"/>
        <item x="595"/>
        <item x="591"/>
        <item x="478"/>
        <item x="302"/>
        <item x="570"/>
        <item x="577"/>
        <item x="560"/>
        <item x="85"/>
        <item x="59"/>
        <item x="180"/>
        <item x="181"/>
        <item x="66"/>
        <item x="226"/>
        <item x="97"/>
        <item x="87"/>
        <item x="96"/>
        <item x="88"/>
        <item x="89"/>
        <item x="90"/>
        <item x="91"/>
        <item x="92"/>
        <item x="93"/>
        <item x="94"/>
        <item x="95"/>
        <item x="342"/>
        <item x="377"/>
        <item x="392"/>
        <item x="431"/>
        <item x="410"/>
        <item x="315"/>
        <item x="394"/>
        <item x="420"/>
        <item x="68"/>
        <item x="545"/>
        <item x="47"/>
        <item x="119"/>
        <item x="129"/>
        <item x="436"/>
        <item x="279"/>
        <item x="1"/>
        <item x="109"/>
        <item x="438"/>
        <item x="504"/>
        <item x="503"/>
        <item x="561"/>
        <item x="225"/>
        <item x="309"/>
        <item x="318"/>
        <item x="242"/>
        <item x="472"/>
        <item x="460"/>
        <item x="23"/>
        <item x="348"/>
        <item x="419"/>
        <item x="232"/>
        <item x="453"/>
        <item x="524"/>
        <item x="529"/>
        <item x="64"/>
        <item x="73"/>
        <item x="550"/>
        <item x="552"/>
        <item x="535"/>
        <item x="329"/>
        <item x="487"/>
        <item x="546"/>
        <item x="414"/>
        <item x="162"/>
        <item x="525"/>
        <item x="237"/>
        <item x="236"/>
        <item x="517"/>
        <item x="108"/>
        <item x="198"/>
        <item x="518"/>
        <item x="356"/>
        <item x="531"/>
        <item x="120"/>
        <item x="210"/>
        <item x="338"/>
        <item x="341"/>
        <item x="339"/>
        <item x="462"/>
        <item x="77"/>
        <item x="558"/>
        <item x="161"/>
        <item x="402"/>
        <item x="326"/>
        <item x="519"/>
        <item x="489"/>
        <item x="239"/>
        <item x="216"/>
        <item x="199"/>
        <item x="554"/>
        <item x="583"/>
        <item x="259"/>
        <item x="228"/>
        <item x="534"/>
        <item x="366"/>
        <item x="61"/>
        <item x="158"/>
        <item x="492"/>
        <item x="164"/>
        <item x="159"/>
        <item x="173"/>
        <item x="172"/>
        <item x="184"/>
        <item x="185"/>
        <item x="464"/>
        <item x="463"/>
        <item x="362"/>
        <item x="495"/>
        <item x="190"/>
        <item x="4"/>
        <item x="28"/>
        <item x="585"/>
        <item x="208"/>
        <item x="380"/>
        <item x="361"/>
        <item x="538"/>
        <item x="189"/>
        <item x="396"/>
        <item x="311"/>
        <item x="542"/>
        <item x="103"/>
        <item x="276"/>
        <item x="163"/>
        <item x="104"/>
        <item x="304"/>
        <item x="351"/>
        <item x="39"/>
        <item x="40"/>
        <item x="155"/>
        <item x="368"/>
        <item x="60"/>
        <item x="515"/>
        <item x="406"/>
        <item x="106"/>
        <item x="572"/>
        <item x="196"/>
        <item x="412"/>
        <item x="82"/>
        <item x="111"/>
        <item x="45"/>
        <item x="465"/>
        <item x="22"/>
        <item x="139"/>
        <item x="54"/>
        <item x="110"/>
        <item x="575"/>
        <item x="594"/>
        <item x="359"/>
        <item x="178"/>
        <item x="364"/>
        <item x="298"/>
        <item x="516"/>
        <item x="521"/>
        <item x="441"/>
        <item x="34"/>
        <item x="8"/>
        <item x="0"/>
        <item t="default"/>
      </items>
    </pivotField>
    <pivotField name="Filename" axis="axisRow" compact="0" outline="0" multipleItemSelectionAllowed="1" showAll="0" sortType="ascending">
      <items count="6">
        <item x="1"/>
        <item x="3"/>
        <item x="4"/>
        <item x="0"/>
        <item x="2"/>
        <item t="default"/>
      </items>
    </pivotField>
  </pivotFields>
  <rowFields count="2">
    <field x="6"/>
    <field x="0"/>
  </rowFields>
  <rowItems count="24">
    <i>
      <x/>
      <x v="15"/>
    </i>
    <i r="1">
      <x v="16"/>
    </i>
    <i r="1">
      <x v="18"/>
    </i>
    <i t="default">
      <x/>
    </i>
    <i>
      <x v="1"/>
      <x v="15"/>
    </i>
    <i r="1">
      <x v="16"/>
    </i>
    <i r="1">
      <x v="18"/>
    </i>
    <i t="default">
      <x v="1"/>
    </i>
    <i>
      <x v="2"/>
      <x v="15"/>
    </i>
    <i r="1">
      <x v="16"/>
    </i>
    <i r="1">
      <x v="18"/>
    </i>
    <i t="default">
      <x v="2"/>
    </i>
    <i>
      <x v="3"/>
      <x v="15"/>
    </i>
    <i r="1">
      <x v="16"/>
    </i>
    <i r="1">
      <x v="18"/>
    </i>
    <i t="default">
      <x v="3"/>
    </i>
    <i>
      <x v="4"/>
      <x v="15"/>
    </i>
    <i r="1">
      <x v="16"/>
    </i>
    <i r="1">
      <x v="17"/>
    </i>
    <i r="1">
      <x v="18"/>
    </i>
    <i r="1">
      <x v="19"/>
    </i>
    <i r="1">
      <x v="20"/>
    </i>
    <i t="default">
      <x v="4"/>
    </i>
    <i t="grand">
      <x/>
    </i>
  </rowItems>
  <colFields count="1">
    <field x="5"/>
  </colFields>
  <colItems count="6">
    <i>
      <x v="135"/>
    </i>
    <i>
      <x v="278"/>
    </i>
    <i>
      <x v="336"/>
    </i>
    <i>
      <x v="553"/>
    </i>
    <i>
      <x v="599"/>
    </i>
    <i t="grand">
      <x/>
    </i>
  </colItems>
  <pageFields count="1">
    <pageField fld="1" hier="0"/>
  </pageFields>
  <dataFields count="1">
    <dataField name="Count of Annotation" fld="5"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French babies 2" cacheId="6" applyNumberFormats="0" applyBorderFormats="0" applyFontFormats="0" applyPatternFormats="0" applyAlignmentFormats="0" applyWidthHeightFormats="0" dataCaption="" updatedVersion="6" compact="0" compactData="0">
  <location ref="I33:P40" firstHeaderRow="1" firstDataRow="2" firstDataCol="1"/>
  <pivotFields count="7">
    <pivotField name="Subtier" axis="axisCol" compact="0" outline="0" multipleItemSelectionAllowed="1" showAll="0" sortType="ascending">
      <items count="27">
        <item h="1" x="2"/>
        <item h="1" x="0"/>
        <item h="1" x="12"/>
        <item h="1" x="10"/>
        <item h="1" x="9"/>
        <item h="1" x="20"/>
        <item h="1" x="7"/>
        <item h="1" x="13"/>
        <item h="1" x="23"/>
        <item h="1" x="25"/>
        <item h="1" x="15"/>
        <item h="1" x="1"/>
        <item h="1" x="6"/>
        <item h="1" x="5"/>
        <item h="1" x="16"/>
        <item x="4"/>
        <item x="11"/>
        <item x="21"/>
        <item x="8"/>
        <item x="19"/>
        <item x="18"/>
        <item h="1" x="14"/>
        <item h="1" x="22"/>
        <item h="1" x="3"/>
        <item h="1" x="17"/>
        <item h="1" x="24"/>
        <item t="default"/>
      </items>
    </pivotField>
    <pivotField name="Tier" compact="0" outline="0" multipleItemSelectionAllowed="1" showAll="0"/>
    <pivotField name="ON" compact="0" outline="0" multipleItemSelectionAllowed="1" showAll="0"/>
    <pivotField name="OFF" compact="0" outline="0" multipleItemSelectionAllowed="1" showAll="0"/>
    <pivotField name="Duration" dataField="1" compact="0" outline="0" multipleItemSelectionAllowed="1" showAll="0"/>
    <pivotField name="Annotation" compact="0" outline="0" multipleItemSelectionAllowed="1" showAll="0"/>
    <pivotField name="Filename" axis="axisRow" compact="0" outline="0" multipleItemSelectionAllowed="1" showAll="0" sortType="ascending">
      <items count="6">
        <item x="1"/>
        <item x="3"/>
        <item x="4"/>
        <item x="0"/>
        <item x="2"/>
        <item t="default"/>
      </items>
    </pivotField>
  </pivotFields>
  <rowFields count="1">
    <field x="6"/>
  </rowFields>
  <rowItems count="6">
    <i>
      <x/>
    </i>
    <i>
      <x v="1"/>
    </i>
    <i>
      <x v="2"/>
    </i>
    <i>
      <x v="3"/>
    </i>
    <i>
      <x v="4"/>
    </i>
    <i t="grand">
      <x/>
    </i>
  </rowItems>
  <colFields count="1">
    <field x="0"/>
  </colFields>
  <colItems count="7">
    <i>
      <x v="15"/>
    </i>
    <i>
      <x v="16"/>
    </i>
    <i>
      <x v="17"/>
    </i>
    <i>
      <x v="18"/>
    </i>
    <i>
      <x v="19"/>
    </i>
    <i>
      <x v="20"/>
    </i>
    <i t="grand">
      <x/>
    </i>
  </colItems>
  <dataFields count="1">
    <dataField name="Sum of Duration" fld="4"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French babies 3" cacheId="6" applyNumberFormats="0" applyBorderFormats="0" applyFontFormats="0" applyPatternFormats="0" applyAlignmentFormats="0" applyWidthHeightFormats="0" dataCaption="" updatedVersion="6" compact="0" compactData="0">
  <location ref="I45:Q52" firstHeaderRow="1" firstDataRow="2" firstDataCol="1"/>
  <pivotFields count="7">
    <pivotField name="Subtier" axis="axisCol" compact="0" outline="0" multipleItemSelectionAllowed="1" showAll="0" sortType="ascending">
      <items count="27">
        <item x="2"/>
        <item h="1" x="0"/>
        <item h="1" x="12"/>
        <item h="1" x="10"/>
        <item x="9"/>
        <item x="20"/>
        <item h="1" x="7"/>
        <item x="13"/>
        <item x="23"/>
        <item x="25"/>
        <item h="1" x="15"/>
        <item h="1" x="1"/>
        <item h="1" x="6"/>
        <item h="1" x="5"/>
        <item x="16"/>
        <item h="1" x="4"/>
        <item h="1" x="11"/>
        <item h="1" x="21"/>
        <item h="1" x="8"/>
        <item h="1" x="19"/>
        <item h="1" x="18"/>
        <item h="1" x="14"/>
        <item h="1" x="22"/>
        <item h="1" x="3"/>
        <item h="1" x="17"/>
        <item h="1" x="24"/>
        <item t="default"/>
      </items>
    </pivotField>
    <pivotField name="Tier" compact="0" outline="0" multipleItemSelectionAllowed="1" showAll="0"/>
    <pivotField name="ON" compact="0" outline="0" multipleItemSelectionAllowed="1" showAll="0"/>
    <pivotField name="OFF" compact="0" outline="0" multipleItemSelectionAllowed="1" showAll="0"/>
    <pivotField name="Duration" dataField="1" compact="0" outline="0" multipleItemSelectionAllowed="1" showAll="0"/>
    <pivotField name="Annotation" compact="0" outline="0" multipleItemSelectionAllowed="1" showAll="0"/>
    <pivotField name="Filename" axis="axisRow" compact="0" outline="0" multipleItemSelectionAllowed="1" showAll="0" sortType="ascending">
      <items count="6">
        <item x="1"/>
        <item x="3"/>
        <item x="4"/>
        <item x="0"/>
        <item x="2"/>
        <item t="default"/>
      </items>
    </pivotField>
  </pivotFields>
  <rowFields count="1">
    <field x="6"/>
  </rowFields>
  <rowItems count="6">
    <i>
      <x/>
    </i>
    <i>
      <x v="1"/>
    </i>
    <i>
      <x v="2"/>
    </i>
    <i>
      <x v="3"/>
    </i>
    <i>
      <x v="4"/>
    </i>
    <i t="grand">
      <x/>
    </i>
  </rowItems>
  <colFields count="1">
    <field x="0"/>
  </colFields>
  <colItems count="8">
    <i>
      <x/>
    </i>
    <i>
      <x v="4"/>
    </i>
    <i>
      <x v="5"/>
    </i>
    <i>
      <x v="7"/>
    </i>
    <i>
      <x v="8"/>
    </i>
    <i>
      <x v="9"/>
    </i>
    <i>
      <x v="14"/>
    </i>
    <i t="grand">
      <x/>
    </i>
  </colItems>
  <dataFields count="1">
    <dataField name="Sum of Duration" fld="4"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04"/>
  <sheetViews>
    <sheetView tabSelected="1" workbookViewId="0">
      <pane ySplit="1" topLeftCell="A2" activePane="bottomLeft" state="frozen"/>
      <selection pane="bottomLeft" activeCell="B30" sqref="B30"/>
    </sheetView>
  </sheetViews>
  <sheetFormatPr defaultColWidth="12.625" defaultRowHeight="15" customHeight="1"/>
  <cols>
    <col min="1" max="1" width="50.875" customWidth="1"/>
    <col min="2" max="2" width="5.5" customWidth="1"/>
    <col min="3" max="3" width="16.125" customWidth="1"/>
    <col min="4" max="5" width="12.875" customWidth="1"/>
    <col min="6" max="6" width="13.125" customWidth="1"/>
    <col min="7" max="7" width="9.375" customWidth="1"/>
    <col min="8" max="8" width="15" customWidth="1"/>
    <col min="9" max="9" width="13.625" customWidth="1"/>
    <col min="10" max="10" width="11.375" customWidth="1"/>
    <col min="11" max="11" width="25" customWidth="1"/>
    <col min="12" max="12" width="8" customWidth="1"/>
    <col min="13" max="13" width="5.125" customWidth="1"/>
    <col min="14" max="16" width="9.375" customWidth="1"/>
    <col min="17" max="17" width="12.5" customWidth="1"/>
    <col min="18" max="22" width="9.375" customWidth="1"/>
    <col min="23" max="23" width="14.625" customWidth="1"/>
    <col min="24" max="24" width="15.625" customWidth="1"/>
    <col min="25" max="26" width="14.625" customWidth="1"/>
    <col min="27" max="27" width="11.5" customWidth="1"/>
    <col min="28" max="29" width="13.625" customWidth="1"/>
  </cols>
  <sheetData>
    <row r="1" spans="1:27">
      <c r="A1" s="1" t="s">
        <v>0</v>
      </c>
      <c r="B1" s="1" t="s">
        <v>1</v>
      </c>
      <c r="C1" s="1" t="s">
        <v>2</v>
      </c>
      <c r="D1" s="2" t="s">
        <v>3</v>
      </c>
      <c r="E1" s="2" t="s">
        <v>4</v>
      </c>
      <c r="F1" s="1" t="s">
        <v>5</v>
      </c>
      <c r="G1" s="1" t="s">
        <v>6</v>
      </c>
      <c r="H1" s="1" t="s">
        <v>7</v>
      </c>
      <c r="I1" s="3" t="s">
        <v>8</v>
      </c>
      <c r="J1" s="3" t="s">
        <v>9</v>
      </c>
      <c r="K1" s="4" t="s">
        <v>10</v>
      </c>
      <c r="L1" s="5"/>
      <c r="M1" s="6"/>
      <c r="N1" s="7"/>
      <c r="O1" s="7"/>
      <c r="P1" s="6"/>
    </row>
    <row r="2" spans="1:27">
      <c r="A2" s="8" t="s">
        <v>11</v>
      </c>
      <c r="B2" s="9" t="s">
        <v>12</v>
      </c>
      <c r="C2" s="10">
        <v>48</v>
      </c>
      <c r="D2" s="11">
        <v>0.51219512199999995</v>
      </c>
      <c r="E2" s="11">
        <v>0.89928057549999996</v>
      </c>
      <c r="F2" s="9" t="s">
        <v>13</v>
      </c>
      <c r="G2" s="12" t="s">
        <v>14</v>
      </c>
      <c r="H2" s="13" t="s">
        <v>15</v>
      </c>
      <c r="I2" s="14"/>
      <c r="J2" s="14"/>
      <c r="K2" s="14" t="s">
        <v>16</v>
      </c>
      <c r="L2" s="15"/>
      <c r="M2" s="16"/>
      <c r="N2" s="5"/>
      <c r="O2" s="5"/>
    </row>
    <row r="3" spans="1:27" ht="15" customHeight="1">
      <c r="A3" s="8" t="s">
        <v>17</v>
      </c>
      <c r="B3" s="12" t="s">
        <v>12</v>
      </c>
      <c r="C3" s="12">
        <v>24</v>
      </c>
      <c r="D3" s="12">
        <v>0.48717948717948717</v>
      </c>
      <c r="E3" s="17">
        <v>0.90322580649999995</v>
      </c>
      <c r="F3" s="12" t="s">
        <v>18</v>
      </c>
      <c r="G3" s="12" t="s">
        <v>14</v>
      </c>
      <c r="H3" s="14" t="s">
        <v>15</v>
      </c>
      <c r="I3" s="14"/>
      <c r="J3" s="14"/>
      <c r="K3" s="14" t="s">
        <v>16</v>
      </c>
      <c r="L3" s="15"/>
      <c r="M3" s="18"/>
      <c r="N3" s="5"/>
      <c r="O3" s="5"/>
      <c r="P3" s="7"/>
      <c r="Q3" s="7"/>
      <c r="R3" s="7"/>
      <c r="S3" s="7"/>
      <c r="T3" s="7"/>
      <c r="V3" s="19"/>
      <c r="W3" s="19"/>
      <c r="X3" s="19"/>
      <c r="Y3" s="19"/>
      <c r="Z3" s="19"/>
      <c r="AA3" s="19"/>
    </row>
    <row r="4" spans="1:27">
      <c r="A4" s="8" t="s">
        <v>19</v>
      </c>
      <c r="B4" s="9" t="s">
        <v>20</v>
      </c>
      <c r="C4" s="10">
        <v>17</v>
      </c>
      <c r="D4" s="13">
        <v>0.368421053</v>
      </c>
      <c r="E4" s="20">
        <v>0.94805194810000004</v>
      </c>
      <c r="F4" s="9" t="s">
        <v>21</v>
      </c>
      <c r="G4" s="12" t="s">
        <v>14</v>
      </c>
      <c r="H4" s="13" t="s">
        <v>15</v>
      </c>
      <c r="I4" s="14"/>
      <c r="J4" s="14"/>
      <c r="K4" s="14" t="s">
        <v>16</v>
      </c>
      <c r="L4" s="15"/>
      <c r="M4" s="541"/>
      <c r="N4" s="542"/>
      <c r="O4" s="542"/>
      <c r="P4" s="542"/>
      <c r="Q4" s="542"/>
      <c r="R4" s="542"/>
      <c r="S4" s="542"/>
      <c r="T4" s="542"/>
    </row>
    <row r="5" spans="1:27">
      <c r="A5" s="8" t="s">
        <v>22</v>
      </c>
      <c r="B5" s="12" t="s">
        <v>12</v>
      </c>
      <c r="C5" s="12">
        <v>36</v>
      </c>
      <c r="D5" s="12">
        <v>0.75384615384615383</v>
      </c>
      <c r="E5" s="17">
        <v>0.90686274509999998</v>
      </c>
      <c r="F5" s="12" t="s">
        <v>23</v>
      </c>
      <c r="G5" s="12" t="s">
        <v>14</v>
      </c>
      <c r="H5" s="14" t="s">
        <v>15</v>
      </c>
      <c r="I5" s="21">
        <v>17</v>
      </c>
      <c r="J5" s="21">
        <v>5</v>
      </c>
      <c r="K5" s="14" t="s">
        <v>16</v>
      </c>
      <c r="L5" s="15"/>
      <c r="M5" s="542"/>
      <c r="N5" s="542"/>
      <c r="O5" s="542"/>
      <c r="P5" s="542"/>
      <c r="Q5" s="542"/>
      <c r="R5" s="542"/>
      <c r="S5" s="542"/>
      <c r="T5" s="542"/>
    </row>
    <row r="6" spans="1:27" ht="15" customHeight="1">
      <c r="A6" s="8" t="s">
        <v>24</v>
      </c>
      <c r="B6" s="9" t="s">
        <v>12</v>
      </c>
      <c r="C6" s="10">
        <v>24</v>
      </c>
      <c r="D6" s="13">
        <v>0.48192771099999998</v>
      </c>
      <c r="E6" s="20">
        <v>0.92682926830000001</v>
      </c>
      <c r="F6" s="9" t="s">
        <v>25</v>
      </c>
      <c r="G6" s="12" t="s">
        <v>14</v>
      </c>
      <c r="H6" s="13" t="s">
        <v>15</v>
      </c>
      <c r="I6" s="21">
        <v>17</v>
      </c>
      <c r="J6" s="21">
        <v>5</v>
      </c>
      <c r="K6" s="14" t="s">
        <v>16</v>
      </c>
      <c r="L6" s="15"/>
      <c r="M6" s="22"/>
      <c r="N6" s="22"/>
      <c r="O6" s="22"/>
      <c r="P6" s="22"/>
      <c r="Q6" s="7"/>
      <c r="R6" s="7"/>
      <c r="S6" s="7"/>
      <c r="T6" s="7"/>
    </row>
    <row r="7" spans="1:27">
      <c r="A7" s="23" t="s">
        <v>26</v>
      </c>
      <c r="B7" s="23" t="s">
        <v>12</v>
      </c>
      <c r="C7" s="23">
        <v>7</v>
      </c>
      <c r="D7" s="23">
        <v>0.3258426966292135</v>
      </c>
      <c r="E7" s="23"/>
      <c r="F7" s="23" t="s">
        <v>27</v>
      </c>
      <c r="G7" s="23" t="s">
        <v>28</v>
      </c>
      <c r="H7" s="24" t="s">
        <v>29</v>
      </c>
      <c r="I7" s="25">
        <v>24</v>
      </c>
      <c r="J7" s="25">
        <v>13</v>
      </c>
      <c r="K7" s="24" t="s">
        <v>30</v>
      </c>
      <c r="L7" s="15"/>
      <c r="M7" s="541"/>
      <c r="N7" s="542"/>
      <c r="O7" s="542"/>
      <c r="P7" s="542"/>
      <c r="Q7" s="542"/>
      <c r="R7" s="542"/>
      <c r="S7" s="542"/>
      <c r="T7" s="542"/>
    </row>
    <row r="8" spans="1:27">
      <c r="A8" s="23" t="s">
        <v>31</v>
      </c>
      <c r="B8" s="23" t="s">
        <v>20</v>
      </c>
      <c r="C8" s="23">
        <v>7</v>
      </c>
      <c r="D8" s="23">
        <v>0.125</v>
      </c>
      <c r="E8" s="23"/>
      <c r="F8" s="23" t="s">
        <v>27</v>
      </c>
      <c r="G8" s="23" t="s">
        <v>28</v>
      </c>
      <c r="H8" s="24" t="s">
        <v>29</v>
      </c>
      <c r="I8" s="25">
        <v>24</v>
      </c>
      <c r="J8" s="25">
        <v>13</v>
      </c>
      <c r="K8" s="24" t="s">
        <v>30</v>
      </c>
      <c r="L8" s="15"/>
      <c r="M8" s="542"/>
      <c r="N8" s="542"/>
      <c r="O8" s="542"/>
      <c r="P8" s="542"/>
      <c r="Q8" s="542"/>
      <c r="R8" s="542"/>
      <c r="S8" s="542"/>
      <c r="T8" s="542"/>
      <c r="U8" s="19"/>
    </row>
    <row r="9" spans="1:27">
      <c r="A9" s="23" t="s">
        <v>32</v>
      </c>
      <c r="B9" s="23" t="s">
        <v>12</v>
      </c>
      <c r="C9" s="23">
        <v>8</v>
      </c>
      <c r="D9" s="23">
        <v>0.25316455696202528</v>
      </c>
      <c r="E9" s="23"/>
      <c r="F9" s="23" t="s">
        <v>27</v>
      </c>
      <c r="G9" s="23" t="s">
        <v>28</v>
      </c>
      <c r="H9" s="24" t="s">
        <v>29</v>
      </c>
      <c r="I9" s="25">
        <v>24</v>
      </c>
      <c r="J9" s="25">
        <v>13</v>
      </c>
      <c r="K9" s="24" t="s">
        <v>30</v>
      </c>
      <c r="L9" s="15"/>
      <c r="M9" s="22"/>
      <c r="N9" s="22"/>
      <c r="O9" s="22"/>
      <c r="P9" s="22"/>
      <c r="U9" s="26"/>
    </row>
    <row r="10" spans="1:27">
      <c r="A10" s="23" t="s">
        <v>33</v>
      </c>
      <c r="B10" s="23" t="s">
        <v>20</v>
      </c>
      <c r="C10" s="23">
        <v>9</v>
      </c>
      <c r="D10" s="23">
        <v>0.36206896551724138</v>
      </c>
      <c r="E10" s="23"/>
      <c r="F10" s="23" t="s">
        <v>27</v>
      </c>
      <c r="G10" s="23" t="s">
        <v>28</v>
      </c>
      <c r="H10" s="24" t="s">
        <v>29</v>
      </c>
      <c r="I10" s="25">
        <v>24</v>
      </c>
      <c r="J10" s="25">
        <v>13</v>
      </c>
      <c r="K10" s="24" t="s">
        <v>30</v>
      </c>
      <c r="L10" s="15"/>
      <c r="M10" s="543"/>
      <c r="N10" s="544"/>
      <c r="O10" s="545"/>
      <c r="P10" s="545"/>
      <c r="Q10" s="545"/>
      <c r="R10" s="545"/>
      <c r="S10" s="545"/>
      <c r="T10" s="545"/>
      <c r="U10" s="545"/>
    </row>
    <row r="11" spans="1:27">
      <c r="A11" s="23" t="s">
        <v>34</v>
      </c>
      <c r="B11" s="23" t="s">
        <v>20</v>
      </c>
      <c r="C11" s="23">
        <v>10</v>
      </c>
      <c r="D11" s="23">
        <v>0.23529411764705879</v>
      </c>
      <c r="E11" s="23"/>
      <c r="F11" s="23" t="s">
        <v>27</v>
      </c>
      <c r="G11" s="23" t="s">
        <v>28</v>
      </c>
      <c r="H11" s="24" t="s">
        <v>29</v>
      </c>
      <c r="I11" s="25">
        <v>24</v>
      </c>
      <c r="J11" s="25">
        <v>13</v>
      </c>
      <c r="K11" s="24" t="s">
        <v>30</v>
      </c>
      <c r="L11" s="15"/>
      <c r="M11" s="542"/>
      <c r="N11" s="546"/>
      <c r="O11" s="542"/>
      <c r="P11" s="542"/>
      <c r="Q11" s="542"/>
      <c r="R11" s="542"/>
      <c r="S11" s="542"/>
      <c r="T11" s="542"/>
      <c r="U11" s="542"/>
    </row>
    <row r="12" spans="1:27">
      <c r="A12" s="23" t="s">
        <v>35</v>
      </c>
      <c r="B12" s="23" t="s">
        <v>20</v>
      </c>
      <c r="C12" s="23">
        <v>12</v>
      </c>
      <c r="D12" s="23">
        <v>0.33333333333333331</v>
      </c>
      <c r="E12" s="23"/>
      <c r="F12" s="23" t="s">
        <v>27</v>
      </c>
      <c r="G12" s="23" t="s">
        <v>28</v>
      </c>
      <c r="H12" s="24" t="s">
        <v>29</v>
      </c>
      <c r="I12" s="25">
        <v>24</v>
      </c>
      <c r="J12" s="25">
        <v>13</v>
      </c>
      <c r="K12" s="24" t="s">
        <v>30</v>
      </c>
      <c r="L12" s="15"/>
      <c r="M12" s="19"/>
      <c r="U12" s="19"/>
    </row>
    <row r="13" spans="1:27">
      <c r="A13" s="23" t="s">
        <v>36</v>
      </c>
      <c r="B13" s="23" t="s">
        <v>20</v>
      </c>
      <c r="C13" s="23">
        <v>13</v>
      </c>
      <c r="D13" s="23">
        <v>0.40952380952380951</v>
      </c>
      <c r="E13" s="23"/>
      <c r="F13" s="23" t="s">
        <v>27</v>
      </c>
      <c r="G13" s="23" t="s">
        <v>28</v>
      </c>
      <c r="H13" s="24" t="s">
        <v>29</v>
      </c>
      <c r="I13" s="25">
        <v>24</v>
      </c>
      <c r="J13" s="25">
        <v>13</v>
      </c>
      <c r="K13" s="24" t="s">
        <v>30</v>
      </c>
      <c r="L13" s="27"/>
      <c r="M13" s="19"/>
      <c r="U13" s="19"/>
    </row>
    <row r="14" spans="1:27">
      <c r="A14" s="23" t="s">
        <v>37</v>
      </c>
      <c r="B14" s="23" t="s">
        <v>12</v>
      </c>
      <c r="C14" s="23">
        <v>14</v>
      </c>
      <c r="D14" s="23">
        <v>0.43103448275862072</v>
      </c>
      <c r="E14" s="23"/>
      <c r="F14" s="23" t="s">
        <v>27</v>
      </c>
      <c r="G14" s="23" t="s">
        <v>28</v>
      </c>
      <c r="H14" s="24" t="s">
        <v>29</v>
      </c>
      <c r="I14" s="25">
        <v>24</v>
      </c>
      <c r="J14" s="25">
        <v>13</v>
      </c>
      <c r="K14" s="24" t="s">
        <v>30</v>
      </c>
      <c r="L14" s="15"/>
      <c r="M14" s="19"/>
      <c r="U14" s="19"/>
    </row>
    <row r="15" spans="1:27">
      <c r="A15" s="23" t="s">
        <v>38</v>
      </c>
      <c r="B15" s="23" t="s">
        <v>20</v>
      </c>
      <c r="C15" s="23">
        <v>15</v>
      </c>
      <c r="D15" s="23">
        <v>0.2105263157894737</v>
      </c>
      <c r="E15" s="23"/>
      <c r="F15" s="23" t="s">
        <v>27</v>
      </c>
      <c r="G15" s="23" t="s">
        <v>28</v>
      </c>
      <c r="H15" s="24" t="s">
        <v>29</v>
      </c>
      <c r="I15" s="25">
        <v>24</v>
      </c>
      <c r="J15" s="25">
        <v>13</v>
      </c>
      <c r="K15" s="24" t="s">
        <v>30</v>
      </c>
      <c r="L15" s="15"/>
      <c r="U15" s="19"/>
    </row>
    <row r="16" spans="1:27">
      <c r="A16" s="23" t="s">
        <v>39</v>
      </c>
      <c r="B16" s="23" t="s">
        <v>12</v>
      </c>
      <c r="C16" s="23">
        <v>17</v>
      </c>
      <c r="D16" s="23">
        <v>0.26724137931034481</v>
      </c>
      <c r="E16" s="23"/>
      <c r="F16" s="23" t="s">
        <v>27</v>
      </c>
      <c r="G16" s="23" t="s">
        <v>28</v>
      </c>
      <c r="H16" s="24" t="s">
        <v>29</v>
      </c>
      <c r="I16" s="25">
        <v>24</v>
      </c>
      <c r="J16" s="25">
        <v>13</v>
      </c>
      <c r="K16" s="24" t="s">
        <v>30</v>
      </c>
      <c r="L16" s="15"/>
      <c r="U16" s="19"/>
    </row>
    <row r="17" spans="1:22">
      <c r="A17" s="28" t="s">
        <v>40</v>
      </c>
      <c r="B17" s="28" t="s">
        <v>20</v>
      </c>
      <c r="C17" s="28">
        <v>3</v>
      </c>
      <c r="D17" s="28">
        <v>0.66153846153846152</v>
      </c>
      <c r="E17" s="28"/>
      <c r="F17" s="28" t="s">
        <v>41</v>
      </c>
      <c r="G17" s="28" t="s">
        <v>42</v>
      </c>
      <c r="H17" s="29" t="s">
        <v>29</v>
      </c>
      <c r="I17" s="30">
        <v>24</v>
      </c>
      <c r="J17" s="30">
        <v>13</v>
      </c>
      <c r="K17" s="29" t="s">
        <v>16</v>
      </c>
      <c r="L17" s="15"/>
      <c r="U17" s="19"/>
    </row>
    <row r="18" spans="1:22">
      <c r="A18" s="28" t="s">
        <v>43</v>
      </c>
      <c r="B18" s="28" t="s">
        <v>20</v>
      </c>
      <c r="C18" s="28">
        <v>3</v>
      </c>
      <c r="D18" s="28">
        <v>0.5</v>
      </c>
      <c r="E18" s="28"/>
      <c r="F18" s="28" t="s">
        <v>41</v>
      </c>
      <c r="G18" s="28" t="s">
        <v>42</v>
      </c>
      <c r="H18" s="29" t="s">
        <v>29</v>
      </c>
      <c r="I18" s="30">
        <v>24</v>
      </c>
      <c r="J18" s="30">
        <v>13</v>
      </c>
      <c r="K18" s="29" t="s">
        <v>16</v>
      </c>
      <c r="L18" s="15"/>
      <c r="O18" s="19"/>
      <c r="P18" s="19"/>
      <c r="Q18" s="19"/>
      <c r="R18" s="19"/>
      <c r="S18" s="19"/>
      <c r="T18" s="19"/>
      <c r="U18" s="19"/>
    </row>
    <row r="19" spans="1:22">
      <c r="A19" s="28" t="s">
        <v>44</v>
      </c>
      <c r="B19" s="28" t="s">
        <v>12</v>
      </c>
      <c r="C19" s="28">
        <v>3</v>
      </c>
      <c r="D19" s="28">
        <v>0.63157894736842102</v>
      </c>
      <c r="E19" s="28"/>
      <c r="F19" s="28" t="s">
        <v>41</v>
      </c>
      <c r="G19" s="28" t="s">
        <v>42</v>
      </c>
      <c r="H19" s="29" t="s">
        <v>29</v>
      </c>
      <c r="I19" s="30">
        <v>24</v>
      </c>
      <c r="J19" s="30">
        <v>13</v>
      </c>
      <c r="K19" s="29" t="s">
        <v>16</v>
      </c>
      <c r="L19" s="15"/>
      <c r="O19" s="19"/>
      <c r="P19" s="19"/>
      <c r="Q19" s="19"/>
      <c r="R19" s="19"/>
      <c r="S19" s="19"/>
      <c r="T19" s="19"/>
    </row>
    <row r="20" spans="1:22">
      <c r="A20" s="31" t="s">
        <v>45</v>
      </c>
      <c r="B20" s="32"/>
      <c r="C20" s="32">
        <v>2</v>
      </c>
      <c r="D20" s="32">
        <v>0.32</v>
      </c>
      <c r="E20" s="33">
        <v>0.97272727270000003</v>
      </c>
      <c r="F20" s="32" t="s">
        <v>47</v>
      </c>
      <c r="G20" s="32" t="s">
        <v>47</v>
      </c>
      <c r="H20" s="34" t="s">
        <v>29</v>
      </c>
      <c r="I20" s="35">
        <v>21</v>
      </c>
      <c r="J20" s="35">
        <v>17</v>
      </c>
      <c r="K20" s="34" t="s">
        <v>30</v>
      </c>
      <c r="L20" s="15"/>
      <c r="O20" s="19"/>
      <c r="P20" s="19"/>
      <c r="Q20" s="19"/>
      <c r="R20" s="19"/>
      <c r="S20" s="19"/>
      <c r="T20" s="19"/>
    </row>
    <row r="21" spans="1:22" ht="15.75" customHeight="1">
      <c r="A21" s="31" t="s">
        <v>48</v>
      </c>
      <c r="B21" s="36"/>
      <c r="C21" s="36">
        <v>11.145083341552422</v>
      </c>
      <c r="D21" s="36">
        <v>0</v>
      </c>
      <c r="E21" s="37">
        <v>0.98113207550000003</v>
      </c>
      <c r="F21" s="36" t="s">
        <v>47</v>
      </c>
      <c r="G21" s="38" t="s">
        <v>47</v>
      </c>
      <c r="H21" s="39" t="s">
        <v>29</v>
      </c>
      <c r="I21" s="40">
        <v>21</v>
      </c>
      <c r="J21" s="40">
        <v>17</v>
      </c>
      <c r="K21" s="39" t="s">
        <v>30</v>
      </c>
      <c r="L21" s="15"/>
      <c r="O21" s="19"/>
      <c r="P21" s="19"/>
      <c r="Q21" s="19"/>
      <c r="R21" s="19"/>
      <c r="S21" s="19"/>
      <c r="T21" s="19"/>
    </row>
    <row r="22" spans="1:22" ht="15.75" customHeight="1">
      <c r="A22" s="31" t="s">
        <v>49</v>
      </c>
      <c r="B22" s="36"/>
      <c r="C22" s="36">
        <v>11.440970509912219</v>
      </c>
      <c r="D22" s="36">
        <v>0.38297872340425532</v>
      </c>
      <c r="E22" s="37">
        <v>0.93333333330000001</v>
      </c>
      <c r="F22" s="36" t="s">
        <v>47</v>
      </c>
      <c r="G22" s="38" t="s">
        <v>47</v>
      </c>
      <c r="H22" s="39" t="s">
        <v>29</v>
      </c>
      <c r="I22" s="40">
        <v>21</v>
      </c>
      <c r="J22" s="40">
        <v>17</v>
      </c>
      <c r="K22" s="39" t="s">
        <v>30</v>
      </c>
      <c r="L22" s="15"/>
    </row>
    <row r="23" spans="1:22" ht="15.75" customHeight="1">
      <c r="A23" s="31" t="s">
        <v>50</v>
      </c>
      <c r="B23" s="36"/>
      <c r="C23" s="36">
        <v>11.572475918072129</v>
      </c>
      <c r="D23" s="36">
        <v>0.375</v>
      </c>
      <c r="E23" s="37">
        <v>0.97058823530000005</v>
      </c>
      <c r="F23" s="36" t="s">
        <v>47</v>
      </c>
      <c r="G23" s="38" t="s">
        <v>47</v>
      </c>
      <c r="H23" s="39" t="s">
        <v>29</v>
      </c>
      <c r="I23" s="40">
        <v>21</v>
      </c>
      <c r="J23" s="40">
        <v>17</v>
      </c>
      <c r="K23" s="39" t="s">
        <v>30</v>
      </c>
      <c r="L23" s="15"/>
    </row>
    <row r="24" spans="1:22" ht="15.75" customHeight="1">
      <c r="A24" s="31" t="s">
        <v>51</v>
      </c>
      <c r="B24" s="36"/>
      <c r="C24" s="36">
        <v>11.703981326232041</v>
      </c>
      <c r="D24" s="36">
        <v>0.30303030303030304</v>
      </c>
      <c r="E24" s="37">
        <v>0.97499999999999998</v>
      </c>
      <c r="F24" s="36" t="s">
        <v>47</v>
      </c>
      <c r="G24" s="38" t="s">
        <v>47</v>
      </c>
      <c r="H24" s="39" t="s">
        <v>29</v>
      </c>
      <c r="I24" s="40">
        <v>21</v>
      </c>
      <c r="J24" s="40">
        <v>17</v>
      </c>
      <c r="K24" s="39" t="s">
        <v>30</v>
      </c>
      <c r="L24" s="15"/>
    </row>
    <row r="25" spans="1:22" ht="15.75" customHeight="1">
      <c r="A25" s="31" t="s">
        <v>52</v>
      </c>
      <c r="B25" s="36"/>
      <c r="C25" s="36">
        <v>11.703981326232041</v>
      </c>
      <c r="D25" s="36">
        <v>0.10606060606060606</v>
      </c>
      <c r="E25" s="37">
        <v>0.96799999999999997</v>
      </c>
      <c r="F25" s="36" t="s">
        <v>47</v>
      </c>
      <c r="G25" s="38" t="s">
        <v>47</v>
      </c>
      <c r="H25" s="39" t="s">
        <v>29</v>
      </c>
      <c r="I25" s="40">
        <v>21</v>
      </c>
      <c r="J25" s="40">
        <v>17</v>
      </c>
      <c r="K25" s="39" t="s">
        <v>30</v>
      </c>
      <c r="L25" s="15"/>
    </row>
    <row r="26" spans="1:22" ht="15.75" customHeight="1">
      <c r="A26" s="31" t="s">
        <v>53</v>
      </c>
      <c r="B26" s="36"/>
      <c r="C26" s="36">
        <v>12</v>
      </c>
      <c r="D26" s="36">
        <v>0.41666666699999999</v>
      </c>
      <c r="E26" s="41">
        <v>0.95867768600000003</v>
      </c>
      <c r="F26" s="36" t="s">
        <v>47</v>
      </c>
      <c r="G26" s="38" t="s">
        <v>47</v>
      </c>
      <c r="H26" s="39" t="s">
        <v>29</v>
      </c>
      <c r="I26" s="40">
        <v>21</v>
      </c>
      <c r="J26" s="40">
        <v>17</v>
      </c>
      <c r="K26" s="39" t="s">
        <v>30</v>
      </c>
      <c r="L26" s="15"/>
    </row>
    <row r="27" spans="1:22" ht="15.75" customHeight="1">
      <c r="A27" s="31" t="s">
        <v>54</v>
      </c>
      <c r="B27" s="36"/>
      <c r="C27" s="36">
        <v>24</v>
      </c>
      <c r="D27" s="36">
        <v>0.765625</v>
      </c>
      <c r="E27" s="37">
        <v>0.97637795279999995</v>
      </c>
      <c r="F27" s="36" t="s">
        <v>47</v>
      </c>
      <c r="G27" s="38" t="s">
        <v>47</v>
      </c>
      <c r="H27" s="39" t="s">
        <v>29</v>
      </c>
      <c r="I27" s="40">
        <v>21</v>
      </c>
      <c r="J27" s="40">
        <v>17</v>
      </c>
      <c r="K27" s="39" t="s">
        <v>30</v>
      </c>
      <c r="L27" s="15"/>
      <c r="V27" s="42"/>
    </row>
    <row r="28" spans="1:22" ht="15.75" customHeight="1">
      <c r="A28" s="32" t="s">
        <v>55</v>
      </c>
      <c r="B28" s="32"/>
      <c r="C28" s="32">
        <v>36</v>
      </c>
      <c r="D28" s="32">
        <v>0.80246913600000003</v>
      </c>
      <c r="E28" s="33">
        <v>0.89230769229999995</v>
      </c>
      <c r="F28" s="32" t="s">
        <v>47</v>
      </c>
      <c r="G28" s="32" t="s">
        <v>47</v>
      </c>
      <c r="H28" s="39" t="s">
        <v>29</v>
      </c>
      <c r="I28" s="40">
        <v>21</v>
      </c>
      <c r="J28" s="40">
        <v>17</v>
      </c>
      <c r="K28" s="39" t="s">
        <v>30</v>
      </c>
      <c r="L28" s="15"/>
      <c r="U28" s="42"/>
    </row>
    <row r="29" spans="1:22" ht="15.75" customHeight="1">
      <c r="A29" s="43" t="s">
        <v>56</v>
      </c>
      <c r="B29" s="9" t="s">
        <v>20</v>
      </c>
      <c r="C29" s="10">
        <v>12</v>
      </c>
      <c r="D29" s="13">
        <v>6.3492063000000001E-2</v>
      </c>
      <c r="E29" s="20">
        <v>0.89189189189999996</v>
      </c>
      <c r="F29" s="9" t="s">
        <v>57</v>
      </c>
      <c r="G29" s="12" t="s">
        <v>14</v>
      </c>
      <c r="H29" s="13" t="s">
        <v>15</v>
      </c>
      <c r="I29" s="14"/>
      <c r="J29" s="14"/>
      <c r="K29" s="14" t="s">
        <v>16</v>
      </c>
      <c r="L29" s="15"/>
      <c r="P29" s="42"/>
      <c r="Q29" s="42"/>
      <c r="R29" s="42"/>
      <c r="S29" s="44"/>
      <c r="T29" s="42"/>
    </row>
    <row r="30" spans="1:22" ht="15.75" customHeight="1">
      <c r="A30" s="43" t="s">
        <v>58</v>
      </c>
      <c r="B30" s="43" t="s">
        <v>12</v>
      </c>
      <c r="C30" s="43">
        <v>12</v>
      </c>
      <c r="D30" s="43">
        <v>0.34482758600000002</v>
      </c>
      <c r="E30" s="45">
        <v>0.87906976739999998</v>
      </c>
      <c r="F30" s="43" t="s">
        <v>59</v>
      </c>
      <c r="G30" s="43" t="s">
        <v>14</v>
      </c>
      <c r="H30" s="14" t="s">
        <v>15</v>
      </c>
      <c r="I30" s="14"/>
      <c r="J30" s="14"/>
      <c r="K30" s="14" t="s">
        <v>16</v>
      </c>
      <c r="L30" s="15"/>
      <c r="M30" s="44"/>
      <c r="N30" s="42"/>
      <c r="O30" s="42"/>
    </row>
    <row r="31" spans="1:22" ht="15.75" customHeight="1">
      <c r="A31" s="43" t="s">
        <v>60</v>
      </c>
      <c r="B31" s="9" t="s">
        <v>12</v>
      </c>
      <c r="C31" s="10">
        <v>24</v>
      </c>
      <c r="D31" s="13">
        <v>0.85333333300000003</v>
      </c>
      <c r="E31" s="20">
        <v>0.96521739129999995</v>
      </c>
      <c r="F31" s="9" t="s">
        <v>59</v>
      </c>
      <c r="G31" s="12" t="s">
        <v>14</v>
      </c>
      <c r="H31" s="13" t="s">
        <v>15</v>
      </c>
      <c r="I31" s="14"/>
      <c r="J31" s="14"/>
      <c r="K31" s="14" t="s">
        <v>16</v>
      </c>
      <c r="L31" s="15"/>
    </row>
    <row r="32" spans="1:22" ht="15.75" customHeight="1">
      <c r="A32" s="46" t="s">
        <v>61</v>
      </c>
      <c r="B32" s="46" t="s">
        <v>12</v>
      </c>
      <c r="C32" s="46">
        <v>22</v>
      </c>
      <c r="D32" s="46">
        <v>0.41025641025641019</v>
      </c>
      <c r="E32" s="46"/>
      <c r="F32" s="46" t="s">
        <v>62</v>
      </c>
      <c r="G32" s="46" t="s">
        <v>63</v>
      </c>
      <c r="H32" s="47" t="s">
        <v>64</v>
      </c>
      <c r="I32" s="48">
        <v>26</v>
      </c>
      <c r="J32" s="48">
        <v>5</v>
      </c>
      <c r="K32" s="49" t="s">
        <v>16</v>
      </c>
      <c r="L32" s="15"/>
    </row>
    <row r="33" spans="1:12" ht="15.75" customHeight="1">
      <c r="A33" s="46" t="s">
        <v>65</v>
      </c>
      <c r="B33" s="46" t="s">
        <v>12</v>
      </c>
      <c r="C33" s="46">
        <v>23</v>
      </c>
      <c r="D33" s="46">
        <v>0.58666666666666667</v>
      </c>
      <c r="E33" s="46"/>
      <c r="F33" s="46" t="s">
        <v>62</v>
      </c>
      <c r="G33" s="46" t="s">
        <v>63</v>
      </c>
      <c r="H33" s="47" t="s">
        <v>64</v>
      </c>
      <c r="I33" s="48">
        <v>26</v>
      </c>
      <c r="J33" s="48">
        <v>5</v>
      </c>
      <c r="K33" s="49" t="s">
        <v>16</v>
      </c>
      <c r="L33" s="15"/>
    </row>
    <row r="34" spans="1:12" ht="15.75" customHeight="1">
      <c r="A34" s="46" t="s">
        <v>66</v>
      </c>
      <c r="B34" s="46" t="s">
        <v>12</v>
      </c>
      <c r="C34" s="46">
        <v>25</v>
      </c>
      <c r="D34" s="46">
        <v>0.484375</v>
      </c>
      <c r="E34" s="46"/>
      <c r="F34" s="46" t="s">
        <v>62</v>
      </c>
      <c r="G34" s="46" t="s">
        <v>63</v>
      </c>
      <c r="H34" s="47" t="s">
        <v>64</v>
      </c>
      <c r="I34" s="48">
        <v>26</v>
      </c>
      <c r="J34" s="48">
        <v>5</v>
      </c>
      <c r="K34" s="49" t="s">
        <v>16</v>
      </c>
      <c r="L34" s="15"/>
    </row>
    <row r="35" spans="1:12" ht="15.75" customHeight="1">
      <c r="A35" s="8" t="s">
        <v>67</v>
      </c>
      <c r="B35" s="12" t="s">
        <v>12</v>
      </c>
      <c r="C35" s="12">
        <v>18</v>
      </c>
      <c r="D35" s="50">
        <v>0.47283813747228387</v>
      </c>
      <c r="E35" s="51"/>
      <c r="F35" s="12" t="s">
        <v>68</v>
      </c>
      <c r="G35" s="12" t="s">
        <v>14</v>
      </c>
      <c r="H35" s="14" t="s">
        <v>15</v>
      </c>
      <c r="I35" s="21">
        <v>16</v>
      </c>
      <c r="J35" s="21">
        <v>5</v>
      </c>
      <c r="K35" s="14" t="s">
        <v>16</v>
      </c>
      <c r="L35" s="15"/>
    </row>
    <row r="36" spans="1:12" ht="15.75" customHeight="1">
      <c r="A36" s="8" t="s">
        <v>69</v>
      </c>
      <c r="B36" s="12" t="s">
        <v>20</v>
      </c>
      <c r="C36" s="12">
        <v>21</v>
      </c>
      <c r="D36" s="12">
        <v>0.34146341463414637</v>
      </c>
      <c r="E36" s="17">
        <v>0.94936708859999996</v>
      </c>
      <c r="F36" s="12" t="s">
        <v>68</v>
      </c>
      <c r="G36" s="12" t="s">
        <v>14</v>
      </c>
      <c r="H36" s="14" t="s">
        <v>15</v>
      </c>
      <c r="I36" s="21">
        <v>16</v>
      </c>
      <c r="J36" s="21">
        <v>5</v>
      </c>
      <c r="K36" s="14" t="s">
        <v>16</v>
      </c>
      <c r="L36" s="15"/>
    </row>
    <row r="37" spans="1:12" ht="15.75" customHeight="1">
      <c r="A37" s="8" t="s">
        <v>70</v>
      </c>
      <c r="B37" s="12" t="s">
        <v>20</v>
      </c>
      <c r="C37" s="12">
        <v>24</v>
      </c>
      <c r="D37" s="12">
        <v>0.59868421052631582</v>
      </c>
      <c r="E37" s="17">
        <v>0.93388429750000002</v>
      </c>
      <c r="F37" s="12" t="s">
        <v>68</v>
      </c>
      <c r="G37" s="12" t="s">
        <v>14</v>
      </c>
      <c r="H37" s="14" t="s">
        <v>15</v>
      </c>
      <c r="I37" s="21">
        <v>16</v>
      </c>
      <c r="J37" s="21">
        <v>5</v>
      </c>
      <c r="K37" s="14" t="s">
        <v>16</v>
      </c>
      <c r="L37" s="15"/>
    </row>
    <row r="38" spans="1:12" ht="15.75" customHeight="1">
      <c r="A38" s="8" t="s">
        <v>71</v>
      </c>
      <c r="B38" s="12" t="s">
        <v>20</v>
      </c>
      <c r="C38" s="12">
        <v>36</v>
      </c>
      <c r="D38" s="12">
        <v>0.78749999999999998</v>
      </c>
      <c r="E38" s="17">
        <v>0.94214876030000005</v>
      </c>
      <c r="F38" s="12" t="s">
        <v>68</v>
      </c>
      <c r="G38" s="12" t="s">
        <v>14</v>
      </c>
      <c r="H38" s="14" t="s">
        <v>15</v>
      </c>
      <c r="I38" s="21">
        <v>16</v>
      </c>
      <c r="J38" s="21">
        <v>5</v>
      </c>
      <c r="K38" s="14" t="s">
        <v>16</v>
      </c>
      <c r="L38" s="15"/>
    </row>
    <row r="39" spans="1:12" ht="15.75" customHeight="1">
      <c r="A39" s="8" t="s">
        <v>72</v>
      </c>
      <c r="B39" s="12" t="s">
        <v>12</v>
      </c>
      <c r="C39" s="52">
        <v>48</v>
      </c>
      <c r="D39" s="12">
        <v>0.57446808510638303</v>
      </c>
      <c r="E39" s="17">
        <v>0.94610778439999998</v>
      </c>
      <c r="F39" s="12" t="s">
        <v>68</v>
      </c>
      <c r="G39" s="12" t="s">
        <v>14</v>
      </c>
      <c r="H39" s="13" t="s">
        <v>15</v>
      </c>
      <c r="I39" s="21">
        <v>16</v>
      </c>
      <c r="J39" s="21">
        <v>5</v>
      </c>
      <c r="K39" s="14" t="s">
        <v>16</v>
      </c>
      <c r="L39" s="15"/>
    </row>
    <row r="40" spans="1:12" ht="15.75" customHeight="1">
      <c r="A40" s="8" t="s">
        <v>73</v>
      </c>
      <c r="B40" s="9" t="s">
        <v>20</v>
      </c>
      <c r="C40" s="10">
        <v>8</v>
      </c>
      <c r="D40" s="13">
        <v>0.4</v>
      </c>
      <c r="E40" s="20">
        <v>0.93464052289999999</v>
      </c>
      <c r="F40" s="9" t="s">
        <v>74</v>
      </c>
      <c r="G40" s="12" t="s">
        <v>14</v>
      </c>
      <c r="H40" s="13" t="s">
        <v>15</v>
      </c>
      <c r="I40" s="21">
        <v>16</v>
      </c>
      <c r="J40" s="21">
        <v>6</v>
      </c>
      <c r="K40" s="14" t="s">
        <v>16</v>
      </c>
      <c r="L40" s="15"/>
    </row>
    <row r="41" spans="1:12" ht="15.75" customHeight="1">
      <c r="A41" s="8" t="s">
        <v>75</v>
      </c>
      <c r="B41" s="12" t="s">
        <v>12</v>
      </c>
      <c r="C41" s="12">
        <v>18</v>
      </c>
      <c r="D41" s="12">
        <v>0.46153846153846156</v>
      </c>
      <c r="E41" s="17">
        <v>0.9590163934</v>
      </c>
      <c r="F41" s="12" t="s">
        <v>74</v>
      </c>
      <c r="G41" s="12" t="s">
        <v>14</v>
      </c>
      <c r="H41" s="14" t="s">
        <v>15</v>
      </c>
      <c r="I41" s="21">
        <v>16</v>
      </c>
      <c r="J41" s="21">
        <v>6</v>
      </c>
      <c r="K41" s="14" t="s">
        <v>16</v>
      </c>
      <c r="L41" s="15"/>
    </row>
    <row r="42" spans="1:12" ht="15.75" customHeight="1">
      <c r="A42" s="53" t="s">
        <v>76</v>
      </c>
      <c r="B42" s="53" t="s">
        <v>12</v>
      </c>
      <c r="C42" s="53">
        <v>2</v>
      </c>
      <c r="D42" s="53">
        <v>3.8461538461538457E-2</v>
      </c>
      <c r="E42" s="53"/>
      <c r="F42" s="53" t="s">
        <v>77</v>
      </c>
      <c r="G42" s="53" t="s">
        <v>77</v>
      </c>
      <c r="H42" s="54" t="s">
        <v>29</v>
      </c>
      <c r="I42" s="55">
        <v>25</v>
      </c>
      <c r="J42" s="55">
        <v>5</v>
      </c>
      <c r="K42" s="56" t="s">
        <v>16</v>
      </c>
      <c r="L42" s="15"/>
    </row>
    <row r="43" spans="1:12" ht="15.75" customHeight="1">
      <c r="A43" s="53" t="s">
        <v>78</v>
      </c>
      <c r="B43" s="53" t="s">
        <v>12</v>
      </c>
      <c r="C43" s="53">
        <v>4</v>
      </c>
      <c r="D43" s="53">
        <v>0.15584415584415581</v>
      </c>
      <c r="E43" s="53"/>
      <c r="F43" s="53" t="s">
        <v>77</v>
      </c>
      <c r="G43" s="53" t="s">
        <v>77</v>
      </c>
      <c r="H43" s="54" t="s">
        <v>29</v>
      </c>
      <c r="I43" s="55">
        <v>25</v>
      </c>
      <c r="J43" s="55">
        <v>5</v>
      </c>
      <c r="K43" s="56" t="s">
        <v>16</v>
      </c>
      <c r="L43" s="15"/>
    </row>
    <row r="44" spans="1:12" ht="15.75" customHeight="1">
      <c r="A44" s="53" t="s">
        <v>79</v>
      </c>
      <c r="B44" s="53" t="s">
        <v>20</v>
      </c>
      <c r="C44" s="53">
        <v>6</v>
      </c>
      <c r="D44" s="53">
        <v>8.1081081081081086E-2</v>
      </c>
      <c r="E44" s="53"/>
      <c r="F44" s="53" t="s">
        <v>77</v>
      </c>
      <c r="G44" s="53" t="s">
        <v>77</v>
      </c>
      <c r="H44" s="54" t="s">
        <v>29</v>
      </c>
      <c r="I44" s="55">
        <v>25</v>
      </c>
      <c r="J44" s="55">
        <v>5</v>
      </c>
      <c r="K44" s="56" t="s">
        <v>16</v>
      </c>
      <c r="L44" s="15"/>
    </row>
    <row r="45" spans="1:12" ht="15.75" customHeight="1">
      <c r="A45" s="53" t="s">
        <v>80</v>
      </c>
      <c r="B45" s="53" t="s">
        <v>20</v>
      </c>
      <c r="C45" s="53">
        <v>7</v>
      </c>
      <c r="D45" s="53">
        <v>5.3191489361702128E-2</v>
      </c>
      <c r="E45" s="53"/>
      <c r="F45" s="53" t="s">
        <v>77</v>
      </c>
      <c r="G45" s="53" t="s">
        <v>77</v>
      </c>
      <c r="H45" s="54" t="s">
        <v>29</v>
      </c>
      <c r="I45" s="55">
        <v>25</v>
      </c>
      <c r="J45" s="55">
        <v>5</v>
      </c>
      <c r="K45" s="56" t="s">
        <v>16</v>
      </c>
      <c r="L45" s="15"/>
    </row>
    <row r="46" spans="1:12" ht="15.75" customHeight="1">
      <c r="A46" s="53" t="s">
        <v>81</v>
      </c>
      <c r="B46" s="53" t="s">
        <v>12</v>
      </c>
      <c r="C46" s="53">
        <v>11</v>
      </c>
      <c r="D46" s="53">
        <v>0.41880341880341881</v>
      </c>
      <c r="E46" s="53"/>
      <c r="F46" s="53" t="s">
        <v>77</v>
      </c>
      <c r="G46" s="53" t="s">
        <v>77</v>
      </c>
      <c r="H46" s="54" t="s">
        <v>29</v>
      </c>
      <c r="I46" s="55">
        <v>25</v>
      </c>
      <c r="J46" s="55">
        <v>5</v>
      </c>
      <c r="K46" s="56" t="s">
        <v>16</v>
      </c>
      <c r="L46" s="15"/>
    </row>
    <row r="47" spans="1:12" ht="15.75" customHeight="1">
      <c r="A47" s="53" t="s">
        <v>82</v>
      </c>
      <c r="B47" s="53" t="s">
        <v>12</v>
      </c>
      <c r="C47" s="53">
        <v>14</v>
      </c>
      <c r="D47" s="53">
        <v>0.29166666666666669</v>
      </c>
      <c r="E47" s="53"/>
      <c r="F47" s="53" t="s">
        <v>77</v>
      </c>
      <c r="G47" s="53" t="s">
        <v>77</v>
      </c>
      <c r="H47" s="54" t="s">
        <v>29</v>
      </c>
      <c r="I47" s="55">
        <v>25</v>
      </c>
      <c r="J47" s="55">
        <v>5</v>
      </c>
      <c r="K47" s="56" t="s">
        <v>16</v>
      </c>
      <c r="L47" s="15"/>
    </row>
    <row r="48" spans="1:12" ht="15.75" customHeight="1">
      <c r="A48" s="53" t="s">
        <v>83</v>
      </c>
      <c r="B48" s="53" t="s">
        <v>20</v>
      </c>
      <c r="C48" s="53">
        <v>22</v>
      </c>
      <c r="D48" s="53">
        <v>0.36082474226804118</v>
      </c>
      <c r="E48" s="53"/>
      <c r="F48" s="53" t="s">
        <v>77</v>
      </c>
      <c r="G48" s="53" t="s">
        <v>77</v>
      </c>
      <c r="H48" s="54" t="s">
        <v>29</v>
      </c>
      <c r="I48" s="55">
        <v>25</v>
      </c>
      <c r="J48" s="55">
        <v>5</v>
      </c>
      <c r="K48" s="56" t="s">
        <v>16</v>
      </c>
      <c r="L48" s="15"/>
    </row>
    <row r="49" spans="1:29" ht="15.75" customHeight="1">
      <c r="A49" s="53" t="s">
        <v>84</v>
      </c>
      <c r="B49" s="53" t="s">
        <v>20</v>
      </c>
      <c r="C49" s="53">
        <v>27</v>
      </c>
      <c r="D49" s="53">
        <v>0.48888888888888887</v>
      </c>
      <c r="E49" s="53"/>
      <c r="F49" s="53" t="s">
        <v>77</v>
      </c>
      <c r="G49" s="53" t="s">
        <v>77</v>
      </c>
      <c r="H49" s="54" t="s">
        <v>29</v>
      </c>
      <c r="I49" s="55">
        <v>25</v>
      </c>
      <c r="J49" s="55">
        <v>5</v>
      </c>
      <c r="K49" s="56" t="s">
        <v>16</v>
      </c>
      <c r="L49" s="15"/>
    </row>
    <row r="50" spans="1:29" ht="15.75" customHeight="1">
      <c r="A50" s="53" t="s">
        <v>85</v>
      </c>
      <c r="B50" s="53" t="s">
        <v>20</v>
      </c>
      <c r="C50" s="53">
        <v>32</v>
      </c>
      <c r="D50" s="53">
        <v>0.49557522123893799</v>
      </c>
      <c r="E50" s="53"/>
      <c r="F50" s="53" t="s">
        <v>77</v>
      </c>
      <c r="G50" s="53" t="s">
        <v>77</v>
      </c>
      <c r="H50" s="54" t="s">
        <v>29</v>
      </c>
      <c r="I50" s="55">
        <v>25</v>
      </c>
      <c r="J50" s="55">
        <v>5</v>
      </c>
      <c r="K50" s="56" t="s">
        <v>16</v>
      </c>
      <c r="L50" s="15"/>
      <c r="AC50" s="57"/>
    </row>
    <row r="51" spans="1:29" ht="15.75" customHeight="1">
      <c r="A51" s="53" t="s">
        <v>86</v>
      </c>
      <c r="B51" s="53" t="s">
        <v>12</v>
      </c>
      <c r="C51" s="53">
        <v>36</v>
      </c>
      <c r="D51" s="53">
        <v>0.71176470588235297</v>
      </c>
      <c r="E51" s="53"/>
      <c r="F51" s="53" t="s">
        <v>77</v>
      </c>
      <c r="G51" s="53" t="s">
        <v>77</v>
      </c>
      <c r="H51" s="54" t="s">
        <v>29</v>
      </c>
      <c r="I51" s="55">
        <v>25</v>
      </c>
      <c r="J51" s="55">
        <v>5</v>
      </c>
      <c r="K51" s="56" t="s">
        <v>16</v>
      </c>
      <c r="L51" s="15"/>
      <c r="AC51" s="57"/>
    </row>
    <row r="52" spans="1:29" ht="15.75" customHeight="1">
      <c r="A52" s="58" t="s">
        <v>87</v>
      </c>
      <c r="B52" s="58" t="s">
        <v>12</v>
      </c>
      <c r="C52" s="58">
        <v>7</v>
      </c>
      <c r="D52" s="58">
        <v>0.28169014084507038</v>
      </c>
      <c r="E52" s="58"/>
      <c r="F52" s="58" t="s">
        <v>88</v>
      </c>
      <c r="G52" s="58" t="s">
        <v>88</v>
      </c>
      <c r="H52" s="59" t="s">
        <v>64</v>
      </c>
      <c r="I52" s="60">
        <v>24</v>
      </c>
      <c r="J52" s="60">
        <v>18</v>
      </c>
      <c r="K52" s="61" t="s">
        <v>16</v>
      </c>
      <c r="L52" s="15"/>
    </row>
    <row r="53" spans="1:29" ht="15.75" customHeight="1">
      <c r="A53" s="58" t="s">
        <v>89</v>
      </c>
      <c r="B53" s="58" t="s">
        <v>12</v>
      </c>
      <c r="C53" s="58">
        <v>8</v>
      </c>
      <c r="D53" s="58">
        <v>0.2429906542056075</v>
      </c>
      <c r="E53" s="58"/>
      <c r="F53" s="58" t="s">
        <v>88</v>
      </c>
      <c r="G53" s="58" t="s">
        <v>88</v>
      </c>
      <c r="H53" s="59" t="s">
        <v>64</v>
      </c>
      <c r="I53" s="60">
        <v>24</v>
      </c>
      <c r="J53" s="60">
        <v>18</v>
      </c>
      <c r="K53" s="61" t="s">
        <v>16</v>
      </c>
      <c r="L53" s="15"/>
    </row>
    <row r="54" spans="1:29" ht="15.75" customHeight="1">
      <c r="A54" s="58" t="s">
        <v>90</v>
      </c>
      <c r="B54" s="58" t="s">
        <v>20</v>
      </c>
      <c r="C54" s="58">
        <v>15</v>
      </c>
      <c r="D54" s="58">
        <v>0.21875</v>
      </c>
      <c r="E54" s="58"/>
      <c r="F54" s="58" t="s">
        <v>88</v>
      </c>
      <c r="G54" s="58" t="s">
        <v>88</v>
      </c>
      <c r="H54" s="59" t="s">
        <v>64</v>
      </c>
      <c r="I54" s="60">
        <v>24</v>
      </c>
      <c r="J54" s="60">
        <v>18</v>
      </c>
      <c r="K54" s="61" t="s">
        <v>16</v>
      </c>
      <c r="L54" s="15"/>
    </row>
    <row r="55" spans="1:29" ht="15.75" customHeight="1">
      <c r="A55" s="58" t="s">
        <v>91</v>
      </c>
      <c r="B55" s="58" t="s">
        <v>12</v>
      </c>
      <c r="C55" s="58">
        <v>15</v>
      </c>
      <c r="D55" s="58">
        <v>0.35789473684210532</v>
      </c>
      <c r="E55" s="58"/>
      <c r="F55" s="58" t="s">
        <v>88</v>
      </c>
      <c r="G55" s="58" t="s">
        <v>88</v>
      </c>
      <c r="H55" s="59" t="s">
        <v>64</v>
      </c>
      <c r="I55" s="60">
        <v>24</v>
      </c>
      <c r="J55" s="60">
        <v>18</v>
      </c>
      <c r="K55" s="61" t="s">
        <v>16</v>
      </c>
      <c r="L55" s="15"/>
    </row>
    <row r="56" spans="1:29" ht="15.75" customHeight="1">
      <c r="A56" s="58" t="s">
        <v>92</v>
      </c>
      <c r="B56" s="58" t="s">
        <v>12</v>
      </c>
      <c r="C56" s="58">
        <v>15</v>
      </c>
      <c r="D56" s="58">
        <v>0.2868217054263566</v>
      </c>
      <c r="E56" s="58"/>
      <c r="F56" s="58" t="s">
        <v>88</v>
      </c>
      <c r="G56" s="58" t="s">
        <v>88</v>
      </c>
      <c r="H56" s="59" t="s">
        <v>64</v>
      </c>
      <c r="I56" s="60">
        <v>24</v>
      </c>
      <c r="J56" s="60">
        <v>18</v>
      </c>
      <c r="K56" s="61" t="s">
        <v>16</v>
      </c>
      <c r="L56" s="15"/>
    </row>
    <row r="57" spans="1:29" ht="15.75" customHeight="1">
      <c r="A57" s="58" t="s">
        <v>93</v>
      </c>
      <c r="B57" s="58" t="s">
        <v>12</v>
      </c>
      <c r="C57" s="58">
        <v>16</v>
      </c>
      <c r="D57" s="58">
        <v>0.37096774193548387</v>
      </c>
      <c r="E57" s="58"/>
      <c r="F57" s="58" t="s">
        <v>88</v>
      </c>
      <c r="G57" s="58" t="s">
        <v>88</v>
      </c>
      <c r="H57" s="59" t="s">
        <v>64</v>
      </c>
      <c r="I57" s="60">
        <v>24</v>
      </c>
      <c r="J57" s="60">
        <v>18</v>
      </c>
      <c r="K57" s="61" t="s">
        <v>16</v>
      </c>
      <c r="L57" s="15"/>
    </row>
    <row r="58" spans="1:29" ht="15.75" customHeight="1">
      <c r="A58" s="58" t="s">
        <v>94</v>
      </c>
      <c r="B58" s="58" t="s">
        <v>20</v>
      </c>
      <c r="C58" s="58">
        <v>16</v>
      </c>
      <c r="D58" s="58">
        <v>0.45238095238095238</v>
      </c>
      <c r="E58" s="58"/>
      <c r="F58" s="58" t="s">
        <v>88</v>
      </c>
      <c r="G58" s="58" t="s">
        <v>88</v>
      </c>
      <c r="H58" s="59" t="s">
        <v>64</v>
      </c>
      <c r="I58" s="60">
        <v>24</v>
      </c>
      <c r="J58" s="60">
        <v>18</v>
      </c>
      <c r="K58" s="61" t="s">
        <v>16</v>
      </c>
      <c r="L58" s="15"/>
    </row>
    <row r="59" spans="1:29" ht="15.75" customHeight="1">
      <c r="A59" s="58" t="s">
        <v>95</v>
      </c>
      <c r="B59" s="58" t="s">
        <v>20</v>
      </c>
      <c r="C59" s="58">
        <v>17</v>
      </c>
      <c r="D59" s="58">
        <v>0.5</v>
      </c>
      <c r="E59" s="58"/>
      <c r="F59" s="58" t="s">
        <v>88</v>
      </c>
      <c r="G59" s="58" t="s">
        <v>88</v>
      </c>
      <c r="H59" s="59" t="s">
        <v>64</v>
      </c>
      <c r="I59" s="60">
        <v>24</v>
      </c>
      <c r="J59" s="60">
        <v>18</v>
      </c>
      <c r="K59" s="61" t="s">
        <v>16</v>
      </c>
      <c r="L59" s="15"/>
    </row>
    <row r="60" spans="1:29" ht="15.75" customHeight="1">
      <c r="A60" s="58" t="s">
        <v>96</v>
      </c>
      <c r="B60" s="58" t="s">
        <v>12</v>
      </c>
      <c r="C60" s="58">
        <v>18</v>
      </c>
      <c r="D60" s="58">
        <v>0.2808988764044944</v>
      </c>
      <c r="E60" s="58"/>
      <c r="F60" s="58" t="s">
        <v>88</v>
      </c>
      <c r="G60" s="58" t="s">
        <v>88</v>
      </c>
      <c r="H60" s="59" t="s">
        <v>64</v>
      </c>
      <c r="I60" s="60">
        <v>24</v>
      </c>
      <c r="J60" s="60">
        <v>18</v>
      </c>
      <c r="K60" s="61" t="s">
        <v>16</v>
      </c>
      <c r="L60" s="15"/>
    </row>
    <row r="61" spans="1:29" ht="15.75" customHeight="1">
      <c r="A61" s="58" t="s">
        <v>97</v>
      </c>
      <c r="B61" s="58" t="s">
        <v>20</v>
      </c>
      <c r="C61" s="58">
        <v>19</v>
      </c>
      <c r="D61" s="58">
        <v>0.25210084033613439</v>
      </c>
      <c r="E61" s="58"/>
      <c r="F61" s="58" t="s">
        <v>88</v>
      </c>
      <c r="G61" s="58" t="s">
        <v>88</v>
      </c>
      <c r="H61" s="59" t="s">
        <v>64</v>
      </c>
      <c r="I61" s="60">
        <v>24</v>
      </c>
      <c r="J61" s="60">
        <v>18</v>
      </c>
      <c r="K61" s="61" t="s">
        <v>16</v>
      </c>
      <c r="L61" s="15"/>
    </row>
    <row r="62" spans="1:29" ht="15.75" customHeight="1">
      <c r="A62" s="58" t="s">
        <v>98</v>
      </c>
      <c r="B62" s="58" t="s">
        <v>12</v>
      </c>
      <c r="C62" s="58">
        <v>23</v>
      </c>
      <c r="D62" s="58">
        <v>0.40145985401459849</v>
      </c>
      <c r="E62" s="58"/>
      <c r="F62" s="58" t="s">
        <v>88</v>
      </c>
      <c r="G62" s="58" t="s">
        <v>88</v>
      </c>
      <c r="H62" s="59" t="s">
        <v>64</v>
      </c>
      <c r="I62" s="60">
        <v>24</v>
      </c>
      <c r="J62" s="60">
        <v>18</v>
      </c>
      <c r="K62" s="61" t="s">
        <v>16</v>
      </c>
      <c r="L62" s="15"/>
    </row>
    <row r="63" spans="1:29" ht="15.75" customHeight="1">
      <c r="A63" s="58" t="s">
        <v>99</v>
      </c>
      <c r="B63" s="58" t="s">
        <v>20</v>
      </c>
      <c r="C63" s="58">
        <v>24</v>
      </c>
      <c r="D63" s="58">
        <v>0.35483870967741937</v>
      </c>
      <c r="E63" s="58"/>
      <c r="F63" s="58" t="s">
        <v>88</v>
      </c>
      <c r="G63" s="58" t="s">
        <v>88</v>
      </c>
      <c r="H63" s="59" t="s">
        <v>64</v>
      </c>
      <c r="I63" s="60">
        <v>24</v>
      </c>
      <c r="J63" s="60">
        <v>18</v>
      </c>
      <c r="K63" s="61" t="s">
        <v>16</v>
      </c>
      <c r="L63" s="15"/>
    </row>
    <row r="64" spans="1:29" ht="15.75" customHeight="1">
      <c r="A64" s="58" t="s">
        <v>100</v>
      </c>
      <c r="B64" s="58" t="s">
        <v>12</v>
      </c>
      <c r="C64" s="58">
        <v>24</v>
      </c>
      <c r="D64" s="58">
        <v>0.5161290322580645</v>
      </c>
      <c r="E64" s="58"/>
      <c r="F64" s="58" t="s">
        <v>88</v>
      </c>
      <c r="G64" s="58" t="s">
        <v>88</v>
      </c>
      <c r="H64" s="59" t="s">
        <v>64</v>
      </c>
      <c r="I64" s="60">
        <v>24</v>
      </c>
      <c r="J64" s="60">
        <v>18</v>
      </c>
      <c r="K64" s="61" t="s">
        <v>16</v>
      </c>
      <c r="L64" s="15"/>
    </row>
    <row r="65" spans="1:12" ht="15.75" customHeight="1">
      <c r="A65" s="58" t="s">
        <v>101</v>
      </c>
      <c r="B65" s="58" t="s">
        <v>12</v>
      </c>
      <c r="C65" s="58">
        <v>30</v>
      </c>
      <c r="D65" s="58">
        <v>0.34375</v>
      </c>
      <c r="E65" s="58"/>
      <c r="F65" s="58" t="s">
        <v>88</v>
      </c>
      <c r="G65" s="58" t="s">
        <v>88</v>
      </c>
      <c r="H65" s="59" t="s">
        <v>64</v>
      </c>
      <c r="I65" s="60">
        <v>24</v>
      </c>
      <c r="J65" s="60">
        <v>18</v>
      </c>
      <c r="K65" s="61" t="s">
        <v>16</v>
      </c>
      <c r="L65" s="15"/>
    </row>
    <row r="66" spans="1:12" ht="15.75" customHeight="1">
      <c r="A66" s="58" t="s">
        <v>102</v>
      </c>
      <c r="B66" s="58" t="s">
        <v>20</v>
      </c>
      <c r="C66" s="58">
        <v>32</v>
      </c>
      <c r="D66" s="58">
        <v>0.46464646464646459</v>
      </c>
      <c r="E66" s="58"/>
      <c r="F66" s="58" t="s">
        <v>88</v>
      </c>
      <c r="G66" s="58" t="s">
        <v>88</v>
      </c>
      <c r="H66" s="59" t="s">
        <v>64</v>
      </c>
      <c r="I66" s="60">
        <v>24</v>
      </c>
      <c r="J66" s="60">
        <v>18</v>
      </c>
      <c r="K66" s="61" t="s">
        <v>16</v>
      </c>
      <c r="L66" s="15"/>
    </row>
    <row r="67" spans="1:12" ht="15.75" customHeight="1">
      <c r="A67" s="58" t="s">
        <v>103</v>
      </c>
      <c r="B67" s="58" t="s">
        <v>12</v>
      </c>
      <c r="C67" s="58">
        <v>32</v>
      </c>
      <c r="D67" s="58">
        <v>0.22826086956521741</v>
      </c>
      <c r="E67" s="58"/>
      <c r="F67" s="58" t="s">
        <v>88</v>
      </c>
      <c r="G67" s="58" t="s">
        <v>88</v>
      </c>
      <c r="H67" s="59" t="s">
        <v>64</v>
      </c>
      <c r="I67" s="60">
        <v>24</v>
      </c>
      <c r="J67" s="60">
        <v>18</v>
      </c>
      <c r="K67" s="61" t="s">
        <v>16</v>
      </c>
      <c r="L67" s="15"/>
    </row>
    <row r="68" spans="1:12" ht="15.75" customHeight="1">
      <c r="A68" s="58" t="s">
        <v>104</v>
      </c>
      <c r="B68" s="62" t="s">
        <v>20</v>
      </c>
      <c r="C68" s="62">
        <v>32</v>
      </c>
      <c r="D68" s="62">
        <v>0.46808499999999997</v>
      </c>
      <c r="E68" s="63">
        <v>0.97315399999999996</v>
      </c>
      <c r="F68" s="58" t="s">
        <v>88</v>
      </c>
      <c r="G68" s="58" t="s">
        <v>88</v>
      </c>
      <c r="H68" s="59" t="s">
        <v>64</v>
      </c>
      <c r="I68" s="60">
        <v>24</v>
      </c>
      <c r="J68" s="60">
        <v>18</v>
      </c>
      <c r="K68" s="61" t="s">
        <v>16</v>
      </c>
      <c r="L68" s="15"/>
    </row>
    <row r="69" spans="1:12" ht="15.75" customHeight="1">
      <c r="A69" s="58" t="s">
        <v>105</v>
      </c>
      <c r="B69" s="62" t="s">
        <v>12</v>
      </c>
      <c r="C69" s="62">
        <v>20</v>
      </c>
      <c r="D69" s="62">
        <v>0.227273</v>
      </c>
      <c r="E69" s="63">
        <v>0.91200000000000003</v>
      </c>
      <c r="F69" s="58" t="s">
        <v>88</v>
      </c>
      <c r="G69" s="58" t="s">
        <v>88</v>
      </c>
      <c r="H69" s="59" t="s">
        <v>64</v>
      </c>
      <c r="I69" s="60">
        <v>24</v>
      </c>
      <c r="J69" s="60">
        <v>18</v>
      </c>
      <c r="K69" s="61" t="s">
        <v>16</v>
      </c>
      <c r="L69" s="15"/>
    </row>
    <row r="70" spans="1:12" ht="15.75" customHeight="1">
      <c r="A70" s="58" t="s">
        <v>106</v>
      </c>
      <c r="B70" s="62" t="s">
        <v>12</v>
      </c>
      <c r="C70" s="62">
        <v>48</v>
      </c>
      <c r="D70" s="62">
        <v>0.65168499999999996</v>
      </c>
      <c r="E70" s="63">
        <v>0.90196100000000001</v>
      </c>
      <c r="F70" s="58" t="s">
        <v>88</v>
      </c>
      <c r="G70" s="58" t="s">
        <v>88</v>
      </c>
      <c r="H70" s="59" t="s">
        <v>64</v>
      </c>
      <c r="I70" s="60">
        <v>24</v>
      </c>
      <c r="J70" s="60">
        <v>18</v>
      </c>
      <c r="K70" s="61" t="s">
        <v>16</v>
      </c>
      <c r="L70" s="15"/>
    </row>
    <row r="71" spans="1:12" ht="15.75" customHeight="1">
      <c r="A71" s="58" t="s">
        <v>107</v>
      </c>
      <c r="B71" s="62" t="s">
        <v>20</v>
      </c>
      <c r="C71" s="62">
        <v>35</v>
      </c>
      <c r="D71" s="62">
        <v>0.69135800000000003</v>
      </c>
      <c r="E71" s="63">
        <v>1</v>
      </c>
      <c r="F71" s="58" t="s">
        <v>88</v>
      </c>
      <c r="G71" s="58" t="s">
        <v>88</v>
      </c>
      <c r="H71" s="59" t="s">
        <v>64</v>
      </c>
      <c r="I71" s="60">
        <v>24</v>
      </c>
      <c r="J71" s="60">
        <v>18</v>
      </c>
      <c r="K71" s="61" t="s">
        <v>16</v>
      </c>
      <c r="L71" s="15"/>
    </row>
    <row r="72" spans="1:12" ht="15.75" customHeight="1">
      <c r="A72" s="64" t="s">
        <v>108</v>
      </c>
      <c r="B72" s="65" t="s">
        <v>20</v>
      </c>
      <c r="C72" s="43">
        <v>12</v>
      </c>
      <c r="D72" s="66">
        <v>0.40322580645161299</v>
      </c>
      <c r="E72" s="63">
        <v>0.94915254240000002</v>
      </c>
      <c r="F72" s="9" t="s">
        <v>109</v>
      </c>
      <c r="G72" s="12" t="s">
        <v>14</v>
      </c>
      <c r="H72" s="13" t="s">
        <v>15</v>
      </c>
      <c r="I72" s="21">
        <v>18</v>
      </c>
      <c r="J72" s="21">
        <v>5</v>
      </c>
      <c r="K72" s="14" t="s">
        <v>16</v>
      </c>
      <c r="L72" s="15"/>
    </row>
    <row r="73" spans="1:12" ht="15.75" customHeight="1">
      <c r="A73" s="8" t="s">
        <v>110</v>
      </c>
      <c r="B73" s="9" t="s">
        <v>20</v>
      </c>
      <c r="C73" s="10">
        <v>16</v>
      </c>
      <c r="D73" s="13">
        <v>0.32857142900000003</v>
      </c>
      <c r="E73" s="20">
        <v>0.92346938779999999</v>
      </c>
      <c r="F73" s="9" t="s">
        <v>111</v>
      </c>
      <c r="G73" s="12" t="s">
        <v>14</v>
      </c>
      <c r="H73" s="13" t="s">
        <v>15</v>
      </c>
      <c r="I73" s="14"/>
      <c r="J73" s="14"/>
      <c r="K73" s="14" t="s">
        <v>16</v>
      </c>
      <c r="L73" s="15"/>
    </row>
    <row r="74" spans="1:12" ht="15.75" customHeight="1">
      <c r="A74" s="8" t="s">
        <v>112</v>
      </c>
      <c r="B74" s="12" t="s">
        <v>12</v>
      </c>
      <c r="C74" s="12">
        <v>18</v>
      </c>
      <c r="D74" s="12">
        <v>0.45714285714285713</v>
      </c>
      <c r="E74" s="17">
        <v>0.94444444439999997</v>
      </c>
      <c r="F74" s="12" t="s">
        <v>113</v>
      </c>
      <c r="G74" s="12" t="s">
        <v>14</v>
      </c>
      <c r="H74" s="14" t="s">
        <v>15</v>
      </c>
      <c r="I74" s="14"/>
      <c r="J74" s="14"/>
      <c r="K74" s="14" t="s">
        <v>16</v>
      </c>
      <c r="L74" s="15"/>
    </row>
    <row r="75" spans="1:12" ht="15.75" customHeight="1">
      <c r="A75" s="8" t="s">
        <v>114</v>
      </c>
      <c r="B75" s="12" t="s">
        <v>20</v>
      </c>
      <c r="C75" s="12">
        <v>24</v>
      </c>
      <c r="D75" s="12">
        <v>0.40939597300000002</v>
      </c>
      <c r="E75" s="17">
        <v>0.84516129029999998</v>
      </c>
      <c r="F75" s="12" t="s">
        <v>113</v>
      </c>
      <c r="G75" s="12" t="s">
        <v>14</v>
      </c>
      <c r="H75" s="14" t="s">
        <v>15</v>
      </c>
      <c r="I75" s="14"/>
      <c r="J75" s="14"/>
      <c r="K75" s="14" t="s">
        <v>16</v>
      </c>
      <c r="L75" s="15"/>
    </row>
    <row r="76" spans="1:12" ht="15.75" customHeight="1">
      <c r="A76" s="8" t="s">
        <v>115</v>
      </c>
      <c r="B76" s="12" t="s">
        <v>12</v>
      </c>
      <c r="C76" s="12">
        <v>26</v>
      </c>
      <c r="D76" s="12">
        <v>0.62406015037593987</v>
      </c>
      <c r="E76" s="17">
        <v>0.91666666669999997</v>
      </c>
      <c r="F76" s="12" t="s">
        <v>113</v>
      </c>
      <c r="G76" s="12" t="s">
        <v>14</v>
      </c>
      <c r="H76" s="14" t="s">
        <v>15</v>
      </c>
      <c r="I76" s="14"/>
      <c r="J76" s="14"/>
      <c r="K76" s="14" t="s">
        <v>16</v>
      </c>
      <c r="L76" s="15"/>
    </row>
    <row r="77" spans="1:12" ht="15.75" customHeight="1">
      <c r="A77" s="67" t="s">
        <v>116</v>
      </c>
      <c r="B77" s="67" t="s">
        <v>20</v>
      </c>
      <c r="C77" s="67">
        <v>1</v>
      </c>
      <c r="D77" s="67">
        <v>5.8823529411764712E-2</v>
      </c>
      <c r="E77" s="67"/>
      <c r="F77" s="67" t="s">
        <v>117</v>
      </c>
      <c r="G77" s="67" t="s">
        <v>118</v>
      </c>
      <c r="H77" s="68" t="s">
        <v>15</v>
      </c>
      <c r="I77" s="69">
        <v>56</v>
      </c>
      <c r="J77" s="69">
        <v>38</v>
      </c>
      <c r="K77" s="68" t="s">
        <v>30</v>
      </c>
      <c r="L77" s="15"/>
    </row>
    <row r="78" spans="1:12" ht="15.75" customHeight="1">
      <c r="A78" s="67" t="s">
        <v>119</v>
      </c>
      <c r="B78" s="67" t="s">
        <v>12</v>
      </c>
      <c r="C78" s="67">
        <v>4</v>
      </c>
      <c r="D78" s="67">
        <v>0.1</v>
      </c>
      <c r="E78" s="67"/>
      <c r="F78" s="67" t="s">
        <v>117</v>
      </c>
      <c r="G78" s="67" t="s">
        <v>118</v>
      </c>
      <c r="H78" s="68" t="s">
        <v>15</v>
      </c>
      <c r="I78" s="69">
        <v>56</v>
      </c>
      <c r="J78" s="69">
        <v>38</v>
      </c>
      <c r="K78" s="68" t="s">
        <v>30</v>
      </c>
      <c r="L78" s="15"/>
    </row>
    <row r="79" spans="1:12" ht="15.75" customHeight="1">
      <c r="A79" s="67" t="s">
        <v>120</v>
      </c>
      <c r="B79" s="67" t="s">
        <v>12</v>
      </c>
      <c r="C79" s="67">
        <v>4</v>
      </c>
      <c r="D79" s="67">
        <v>0.19480519480519479</v>
      </c>
      <c r="E79" s="67"/>
      <c r="F79" s="67" t="s">
        <v>117</v>
      </c>
      <c r="G79" s="67" t="s">
        <v>118</v>
      </c>
      <c r="H79" s="68" t="s">
        <v>15</v>
      </c>
      <c r="I79" s="69">
        <v>56</v>
      </c>
      <c r="J79" s="69">
        <v>38</v>
      </c>
      <c r="K79" s="68" t="s">
        <v>30</v>
      </c>
      <c r="L79" s="15"/>
    </row>
    <row r="80" spans="1:12" ht="15.75" customHeight="1">
      <c r="A80" s="67" t="s">
        <v>121</v>
      </c>
      <c r="B80" s="67" t="s">
        <v>12</v>
      </c>
      <c r="C80" s="67">
        <v>7.9</v>
      </c>
      <c r="D80" s="67">
        <v>0.31818181818181818</v>
      </c>
      <c r="E80" s="67"/>
      <c r="F80" s="67" t="s">
        <v>117</v>
      </c>
      <c r="G80" s="67" t="s">
        <v>117</v>
      </c>
      <c r="H80" s="68" t="s">
        <v>15</v>
      </c>
      <c r="I80" s="69">
        <v>56</v>
      </c>
      <c r="J80" s="69">
        <v>38</v>
      </c>
      <c r="K80" s="68" t="s">
        <v>30</v>
      </c>
      <c r="L80" s="15"/>
    </row>
    <row r="81" spans="1:12" ht="15.75" customHeight="1">
      <c r="A81" s="67" t="s">
        <v>122</v>
      </c>
      <c r="B81" s="67" t="s">
        <v>12</v>
      </c>
      <c r="C81" s="67">
        <v>8</v>
      </c>
      <c r="D81" s="67">
        <v>0.22368421052631579</v>
      </c>
      <c r="E81" s="67"/>
      <c r="F81" s="67" t="s">
        <v>117</v>
      </c>
      <c r="G81" s="67" t="s">
        <v>118</v>
      </c>
      <c r="H81" s="68" t="s">
        <v>15</v>
      </c>
      <c r="I81" s="69">
        <v>56</v>
      </c>
      <c r="J81" s="69">
        <v>38</v>
      </c>
      <c r="K81" s="68" t="s">
        <v>30</v>
      </c>
      <c r="L81" s="15"/>
    </row>
    <row r="82" spans="1:12" ht="15.75" customHeight="1">
      <c r="A82" s="67" t="s">
        <v>123</v>
      </c>
      <c r="B82" s="67" t="s">
        <v>20</v>
      </c>
      <c r="C82" s="67">
        <v>9</v>
      </c>
      <c r="D82" s="67">
        <v>6.8627450980392163E-2</v>
      </c>
      <c r="E82" s="67"/>
      <c r="F82" s="67" t="s">
        <v>117</v>
      </c>
      <c r="G82" s="67" t="s">
        <v>118</v>
      </c>
      <c r="H82" s="68" t="s">
        <v>15</v>
      </c>
      <c r="I82" s="69">
        <v>56</v>
      </c>
      <c r="J82" s="69">
        <v>38</v>
      </c>
      <c r="K82" s="68" t="s">
        <v>30</v>
      </c>
      <c r="L82" s="15"/>
    </row>
    <row r="83" spans="1:12" ht="15.75" customHeight="1">
      <c r="A83" s="67" t="s">
        <v>124</v>
      </c>
      <c r="B83" s="67" t="s">
        <v>12</v>
      </c>
      <c r="C83" s="67">
        <v>9</v>
      </c>
      <c r="D83" s="67">
        <v>0.5494505494505495</v>
      </c>
      <c r="E83" s="67"/>
      <c r="F83" s="67" t="s">
        <v>117</v>
      </c>
      <c r="G83" s="67" t="s">
        <v>117</v>
      </c>
      <c r="H83" s="68" t="s">
        <v>15</v>
      </c>
      <c r="I83" s="69">
        <v>56</v>
      </c>
      <c r="J83" s="69">
        <v>38</v>
      </c>
      <c r="K83" s="68" t="s">
        <v>30</v>
      </c>
      <c r="L83" s="15"/>
    </row>
    <row r="84" spans="1:12" ht="15.75" customHeight="1">
      <c r="A84" s="67" t="s">
        <v>125</v>
      </c>
      <c r="B84" s="67" t="s">
        <v>20</v>
      </c>
      <c r="C84" s="67">
        <v>9.1999999999999993</v>
      </c>
      <c r="D84" s="67">
        <v>0.37804878048780488</v>
      </c>
      <c r="E84" s="67"/>
      <c r="F84" s="67" t="s">
        <v>117</v>
      </c>
      <c r="G84" s="67" t="s">
        <v>117</v>
      </c>
      <c r="H84" s="68" t="s">
        <v>15</v>
      </c>
      <c r="I84" s="69">
        <v>56</v>
      </c>
      <c r="J84" s="69">
        <v>38</v>
      </c>
      <c r="K84" s="68" t="s">
        <v>30</v>
      </c>
      <c r="L84" s="15"/>
    </row>
    <row r="85" spans="1:12" ht="15.75" customHeight="1">
      <c r="A85" s="67" t="s">
        <v>126</v>
      </c>
      <c r="B85" s="67" t="s">
        <v>12</v>
      </c>
      <c r="C85" s="67">
        <v>12.6</v>
      </c>
      <c r="D85" s="67">
        <v>0.35</v>
      </c>
      <c r="E85" s="67"/>
      <c r="F85" s="67" t="s">
        <v>117</v>
      </c>
      <c r="G85" s="67" t="s">
        <v>117</v>
      </c>
      <c r="H85" s="68" t="s">
        <v>15</v>
      </c>
      <c r="I85" s="69">
        <v>56</v>
      </c>
      <c r="J85" s="69">
        <v>38</v>
      </c>
      <c r="K85" s="68" t="s">
        <v>30</v>
      </c>
      <c r="L85" s="15"/>
    </row>
    <row r="86" spans="1:12" ht="15.75" customHeight="1">
      <c r="A86" s="67" t="s">
        <v>127</v>
      </c>
      <c r="B86" s="67" t="s">
        <v>20</v>
      </c>
      <c r="C86" s="67">
        <v>13</v>
      </c>
      <c r="D86" s="67">
        <v>0.20224719101123589</v>
      </c>
      <c r="E86" s="67"/>
      <c r="F86" s="67" t="s">
        <v>117</v>
      </c>
      <c r="G86" s="67" t="s">
        <v>118</v>
      </c>
      <c r="H86" s="68" t="s">
        <v>15</v>
      </c>
      <c r="I86" s="69">
        <v>56</v>
      </c>
      <c r="J86" s="69">
        <v>38</v>
      </c>
      <c r="K86" s="68" t="s">
        <v>30</v>
      </c>
      <c r="L86" s="15"/>
    </row>
    <row r="87" spans="1:12" ht="15.75" customHeight="1">
      <c r="A87" s="67" t="s">
        <v>128</v>
      </c>
      <c r="B87" s="67" t="s">
        <v>12</v>
      </c>
      <c r="C87" s="67">
        <v>13.1</v>
      </c>
      <c r="D87" s="67">
        <v>0.45070422535211269</v>
      </c>
      <c r="E87" s="67"/>
      <c r="F87" s="67" t="s">
        <v>117</v>
      </c>
      <c r="G87" s="67" t="s">
        <v>117</v>
      </c>
      <c r="H87" s="68" t="s">
        <v>15</v>
      </c>
      <c r="I87" s="69">
        <v>56</v>
      </c>
      <c r="J87" s="69">
        <v>38</v>
      </c>
      <c r="K87" s="68" t="s">
        <v>30</v>
      </c>
      <c r="L87" s="15"/>
    </row>
    <row r="88" spans="1:12" ht="15.75" customHeight="1">
      <c r="A88" s="67" t="s">
        <v>129</v>
      </c>
      <c r="B88" s="67" t="s">
        <v>12</v>
      </c>
      <c r="C88" s="67">
        <v>13.7</v>
      </c>
      <c r="D88" s="67">
        <v>0.47457627118644069</v>
      </c>
      <c r="E88" s="67"/>
      <c r="F88" s="67" t="s">
        <v>117</v>
      </c>
      <c r="G88" s="67" t="s">
        <v>117</v>
      </c>
      <c r="H88" s="68" t="s">
        <v>15</v>
      </c>
      <c r="I88" s="69">
        <v>56</v>
      </c>
      <c r="J88" s="69">
        <v>38</v>
      </c>
      <c r="K88" s="68" t="s">
        <v>30</v>
      </c>
      <c r="L88" s="15"/>
    </row>
    <row r="89" spans="1:12" ht="15.75" customHeight="1">
      <c r="A89" s="67" t="s">
        <v>130</v>
      </c>
      <c r="B89" s="67" t="s">
        <v>12</v>
      </c>
      <c r="C89" s="67">
        <v>14.5</v>
      </c>
      <c r="D89" s="67">
        <v>0.35185185185185192</v>
      </c>
      <c r="E89" s="67"/>
      <c r="F89" s="67" t="s">
        <v>117</v>
      </c>
      <c r="G89" s="67" t="s">
        <v>117</v>
      </c>
      <c r="H89" s="68" t="s">
        <v>15</v>
      </c>
      <c r="I89" s="69">
        <v>56</v>
      </c>
      <c r="J89" s="69">
        <v>38</v>
      </c>
      <c r="K89" s="68" t="s">
        <v>30</v>
      </c>
      <c r="L89" s="15"/>
    </row>
    <row r="90" spans="1:12" ht="15.75" customHeight="1">
      <c r="A90" s="67" t="s">
        <v>131</v>
      </c>
      <c r="B90" s="67" t="s">
        <v>12</v>
      </c>
      <c r="C90" s="67">
        <v>15.1</v>
      </c>
      <c r="D90" s="67">
        <v>0.44871794871794868</v>
      </c>
      <c r="E90" s="67"/>
      <c r="F90" s="67" t="s">
        <v>117</v>
      </c>
      <c r="G90" s="67" t="s">
        <v>117</v>
      </c>
      <c r="H90" s="68" t="s">
        <v>15</v>
      </c>
      <c r="I90" s="69">
        <v>56</v>
      </c>
      <c r="J90" s="69">
        <v>38</v>
      </c>
      <c r="K90" s="68" t="s">
        <v>30</v>
      </c>
      <c r="L90" s="15"/>
    </row>
    <row r="91" spans="1:12" ht="15.75" customHeight="1">
      <c r="A91" s="67" t="s">
        <v>132</v>
      </c>
      <c r="B91" s="67" t="s">
        <v>12</v>
      </c>
      <c r="C91" s="67">
        <v>15.5</v>
      </c>
      <c r="D91" s="67">
        <v>0.67272727272727273</v>
      </c>
      <c r="E91" s="67"/>
      <c r="F91" s="67" t="s">
        <v>117</v>
      </c>
      <c r="G91" s="67" t="s">
        <v>117</v>
      </c>
      <c r="H91" s="68" t="s">
        <v>15</v>
      </c>
      <c r="I91" s="69">
        <v>56</v>
      </c>
      <c r="J91" s="69">
        <v>38</v>
      </c>
      <c r="K91" s="68" t="s">
        <v>30</v>
      </c>
      <c r="L91" s="15"/>
    </row>
    <row r="92" spans="1:12" ht="15.75" customHeight="1">
      <c r="A92" s="67" t="s">
        <v>133</v>
      </c>
      <c r="B92" s="67" t="s">
        <v>20</v>
      </c>
      <c r="C92" s="67">
        <v>16.2</v>
      </c>
      <c r="D92" s="67">
        <v>0.51351351351351349</v>
      </c>
      <c r="E92" s="67"/>
      <c r="F92" s="67" t="s">
        <v>117</v>
      </c>
      <c r="G92" s="67" t="s">
        <v>117</v>
      </c>
      <c r="H92" s="68" t="s">
        <v>15</v>
      </c>
      <c r="I92" s="69">
        <v>56</v>
      </c>
      <c r="J92" s="69">
        <v>38</v>
      </c>
      <c r="K92" s="68" t="s">
        <v>30</v>
      </c>
      <c r="L92" s="15"/>
    </row>
    <row r="93" spans="1:12" ht="15.75" customHeight="1">
      <c r="A93" s="67" t="s">
        <v>134</v>
      </c>
      <c r="B93" s="67" t="s">
        <v>20</v>
      </c>
      <c r="C93" s="67">
        <v>16.600000000000001</v>
      </c>
      <c r="D93" s="67">
        <v>0.41666666666666669</v>
      </c>
      <c r="E93" s="67"/>
      <c r="F93" s="67" t="s">
        <v>117</v>
      </c>
      <c r="G93" s="67" t="s">
        <v>117</v>
      </c>
      <c r="H93" s="68" t="s">
        <v>15</v>
      </c>
      <c r="I93" s="69">
        <v>56</v>
      </c>
      <c r="J93" s="69">
        <v>38</v>
      </c>
      <c r="K93" s="68" t="s">
        <v>30</v>
      </c>
      <c r="L93" s="15"/>
    </row>
    <row r="94" spans="1:12" ht="15.75" customHeight="1">
      <c r="A94" s="67" t="s">
        <v>135</v>
      </c>
      <c r="B94" s="67" t="s">
        <v>12</v>
      </c>
      <c r="C94" s="67">
        <v>17</v>
      </c>
      <c r="D94" s="67">
        <v>0.36936936936936943</v>
      </c>
      <c r="E94" s="67"/>
      <c r="F94" s="67" t="s">
        <v>117</v>
      </c>
      <c r="G94" s="67" t="s">
        <v>118</v>
      </c>
      <c r="H94" s="68" t="s">
        <v>15</v>
      </c>
      <c r="I94" s="69">
        <v>56</v>
      </c>
      <c r="J94" s="69">
        <v>38</v>
      </c>
      <c r="K94" s="68" t="s">
        <v>30</v>
      </c>
      <c r="L94" s="15"/>
    </row>
    <row r="95" spans="1:12" ht="15.75" customHeight="1">
      <c r="A95" s="67" t="s">
        <v>136</v>
      </c>
      <c r="B95" s="67" t="s">
        <v>20</v>
      </c>
      <c r="C95" s="67">
        <v>20</v>
      </c>
      <c r="D95" s="67">
        <v>0.39534883720930231</v>
      </c>
      <c r="E95" s="67"/>
      <c r="F95" s="67" t="s">
        <v>117</v>
      </c>
      <c r="G95" s="67" t="s">
        <v>118</v>
      </c>
      <c r="H95" s="68" t="s">
        <v>15</v>
      </c>
      <c r="I95" s="69">
        <v>56</v>
      </c>
      <c r="J95" s="69">
        <v>38</v>
      </c>
      <c r="K95" s="68" t="s">
        <v>30</v>
      </c>
      <c r="L95" s="15"/>
    </row>
    <row r="96" spans="1:12" ht="15.75" customHeight="1">
      <c r="A96" s="67" t="s">
        <v>137</v>
      </c>
      <c r="B96" s="67" t="s">
        <v>20</v>
      </c>
      <c r="C96" s="67">
        <v>20.2</v>
      </c>
      <c r="D96" s="67">
        <v>0.51111111111111107</v>
      </c>
      <c r="E96" s="67"/>
      <c r="F96" s="67" t="s">
        <v>117</v>
      </c>
      <c r="G96" s="67" t="s">
        <v>117</v>
      </c>
      <c r="H96" s="68" t="s">
        <v>15</v>
      </c>
      <c r="I96" s="69">
        <v>56</v>
      </c>
      <c r="J96" s="69">
        <v>38</v>
      </c>
      <c r="K96" s="68" t="s">
        <v>30</v>
      </c>
      <c r="L96" s="15"/>
    </row>
    <row r="97" spans="1:12" ht="15.75" customHeight="1">
      <c r="A97" s="67" t="s">
        <v>138</v>
      </c>
      <c r="B97" s="67" t="s">
        <v>20</v>
      </c>
      <c r="C97" s="67">
        <v>23.5</v>
      </c>
      <c r="D97" s="67">
        <v>0.54347826086956519</v>
      </c>
      <c r="E97" s="67"/>
      <c r="F97" s="67" t="s">
        <v>117</v>
      </c>
      <c r="G97" s="67" t="s">
        <v>117</v>
      </c>
      <c r="H97" s="68" t="s">
        <v>15</v>
      </c>
      <c r="I97" s="69">
        <v>56</v>
      </c>
      <c r="J97" s="69">
        <v>38</v>
      </c>
      <c r="K97" s="68" t="s">
        <v>30</v>
      </c>
      <c r="L97" s="15"/>
    </row>
    <row r="98" spans="1:12" ht="15.75" customHeight="1">
      <c r="A98" s="67" t="s">
        <v>139</v>
      </c>
      <c r="B98" s="67" t="s">
        <v>20</v>
      </c>
      <c r="C98" s="67">
        <v>26</v>
      </c>
      <c r="D98" s="67">
        <v>0.61627906976744184</v>
      </c>
      <c r="E98" s="67"/>
      <c r="F98" s="67" t="s">
        <v>117</v>
      </c>
      <c r="G98" s="67" t="s">
        <v>118</v>
      </c>
      <c r="H98" s="68" t="s">
        <v>15</v>
      </c>
      <c r="I98" s="69">
        <v>56</v>
      </c>
      <c r="J98" s="69">
        <v>38</v>
      </c>
      <c r="K98" s="68" t="s">
        <v>30</v>
      </c>
      <c r="L98" s="15"/>
    </row>
    <row r="99" spans="1:12" ht="15.75" customHeight="1">
      <c r="A99" s="67" t="s">
        <v>140</v>
      </c>
      <c r="B99" s="67" t="s">
        <v>12</v>
      </c>
      <c r="C99" s="67">
        <v>26.1</v>
      </c>
      <c r="D99" s="67">
        <v>0.73015873015873012</v>
      </c>
      <c r="E99" s="67"/>
      <c r="F99" s="67" t="s">
        <v>117</v>
      </c>
      <c r="G99" s="67" t="s">
        <v>117</v>
      </c>
      <c r="H99" s="68" t="s">
        <v>15</v>
      </c>
      <c r="I99" s="69">
        <v>56</v>
      </c>
      <c r="J99" s="69">
        <v>38</v>
      </c>
      <c r="K99" s="68" t="s">
        <v>30</v>
      </c>
      <c r="L99" s="15"/>
    </row>
    <row r="100" spans="1:12" ht="15.75" customHeight="1">
      <c r="A100" s="67" t="s">
        <v>141</v>
      </c>
      <c r="B100" s="67" t="s">
        <v>12</v>
      </c>
      <c r="C100" s="67">
        <v>26.3</v>
      </c>
      <c r="D100" s="67">
        <v>0.72</v>
      </c>
      <c r="E100" s="67"/>
      <c r="F100" s="67" t="s">
        <v>117</v>
      </c>
      <c r="G100" s="67" t="s">
        <v>117</v>
      </c>
      <c r="H100" s="68" t="s">
        <v>15</v>
      </c>
      <c r="I100" s="69">
        <v>56</v>
      </c>
      <c r="J100" s="69">
        <v>38</v>
      </c>
      <c r="K100" s="68" t="s">
        <v>30</v>
      </c>
      <c r="L100" s="15"/>
    </row>
    <row r="101" spans="1:12" ht="15.75" customHeight="1">
      <c r="A101" s="67" t="s">
        <v>142</v>
      </c>
      <c r="B101" s="67" t="s">
        <v>20</v>
      </c>
      <c r="C101" s="67">
        <v>27.6</v>
      </c>
      <c r="D101" s="67">
        <v>0.55384615384615388</v>
      </c>
      <c r="E101" s="67"/>
      <c r="F101" s="67" t="s">
        <v>117</v>
      </c>
      <c r="G101" s="67" t="s">
        <v>117</v>
      </c>
      <c r="H101" s="68" t="s">
        <v>15</v>
      </c>
      <c r="I101" s="69">
        <v>56</v>
      </c>
      <c r="J101" s="69">
        <v>38</v>
      </c>
      <c r="K101" s="68" t="s">
        <v>30</v>
      </c>
      <c r="L101" s="15"/>
    </row>
    <row r="102" spans="1:12" ht="15.75" customHeight="1">
      <c r="A102" s="67" t="s">
        <v>143</v>
      </c>
      <c r="B102" s="67" t="s">
        <v>12</v>
      </c>
      <c r="C102" s="67">
        <v>29.1</v>
      </c>
      <c r="D102" s="67">
        <v>0.62608695652173918</v>
      </c>
      <c r="E102" s="67"/>
      <c r="F102" s="67" t="s">
        <v>117</v>
      </c>
      <c r="G102" s="67" t="s">
        <v>117</v>
      </c>
      <c r="H102" s="68" t="s">
        <v>15</v>
      </c>
      <c r="I102" s="69">
        <v>56</v>
      </c>
      <c r="J102" s="69">
        <v>38</v>
      </c>
      <c r="K102" s="68" t="s">
        <v>30</v>
      </c>
      <c r="L102" s="15"/>
    </row>
    <row r="103" spans="1:12" ht="15.75" customHeight="1">
      <c r="A103" s="67" t="s">
        <v>144</v>
      </c>
      <c r="B103" s="67" t="s">
        <v>20</v>
      </c>
      <c r="C103" s="67">
        <v>32.5</v>
      </c>
      <c r="D103" s="67">
        <v>0.63247863247863245</v>
      </c>
      <c r="E103" s="67"/>
      <c r="F103" s="67" t="s">
        <v>117</v>
      </c>
      <c r="G103" s="67" t="s">
        <v>117</v>
      </c>
      <c r="H103" s="68" t="s">
        <v>15</v>
      </c>
      <c r="I103" s="69">
        <v>56</v>
      </c>
      <c r="J103" s="69">
        <v>38</v>
      </c>
      <c r="K103" s="68" t="s">
        <v>30</v>
      </c>
      <c r="L103" s="15"/>
    </row>
    <row r="104" spans="1:12" ht="15.75" customHeight="1">
      <c r="A104" s="67" t="s">
        <v>145</v>
      </c>
      <c r="B104" s="67" t="s">
        <v>20</v>
      </c>
      <c r="C104" s="67">
        <v>34.9</v>
      </c>
      <c r="D104" s="67">
        <v>0.51249999999999996</v>
      </c>
      <c r="E104" s="67"/>
      <c r="F104" s="67" t="s">
        <v>117</v>
      </c>
      <c r="G104" s="67" t="s">
        <v>117</v>
      </c>
      <c r="H104" s="68" t="s">
        <v>15</v>
      </c>
      <c r="I104" s="69">
        <v>56</v>
      </c>
      <c r="J104" s="69">
        <v>38</v>
      </c>
      <c r="K104" s="68" t="s">
        <v>30</v>
      </c>
      <c r="L104" s="15"/>
    </row>
    <row r="105" spans="1:12" ht="15.75" customHeight="1">
      <c r="A105" s="67" t="s">
        <v>146</v>
      </c>
      <c r="B105" s="67" t="s">
        <v>12</v>
      </c>
      <c r="C105" s="67">
        <v>36</v>
      </c>
      <c r="D105" s="67">
        <v>0.57777777777777772</v>
      </c>
      <c r="E105" s="67"/>
      <c r="F105" s="67" t="s">
        <v>117</v>
      </c>
      <c r="G105" s="67" t="s">
        <v>118</v>
      </c>
      <c r="H105" s="68" t="s">
        <v>15</v>
      </c>
      <c r="I105" s="69">
        <v>56</v>
      </c>
      <c r="J105" s="69">
        <v>38</v>
      </c>
      <c r="K105" s="68" t="s">
        <v>30</v>
      </c>
      <c r="L105" s="15"/>
    </row>
    <row r="106" spans="1:12" ht="15.75" customHeight="1">
      <c r="A106" s="67" t="s">
        <v>147</v>
      </c>
      <c r="B106" s="67" t="s">
        <v>20</v>
      </c>
      <c r="C106" s="67">
        <v>37.6</v>
      </c>
      <c r="D106" s="67">
        <v>0.59663865546218486</v>
      </c>
      <c r="E106" s="67"/>
      <c r="F106" s="67" t="s">
        <v>117</v>
      </c>
      <c r="G106" s="67" t="s">
        <v>117</v>
      </c>
      <c r="H106" s="68" t="s">
        <v>15</v>
      </c>
      <c r="I106" s="69">
        <v>56</v>
      </c>
      <c r="J106" s="69">
        <v>38</v>
      </c>
      <c r="K106" s="68" t="s">
        <v>30</v>
      </c>
      <c r="L106" s="15"/>
    </row>
    <row r="107" spans="1:12" ht="15.75" customHeight="1">
      <c r="A107" s="67" t="s">
        <v>148</v>
      </c>
      <c r="B107" s="67" t="s">
        <v>12</v>
      </c>
      <c r="C107" s="67">
        <v>45.9</v>
      </c>
      <c r="D107" s="67">
        <v>0.63414634146341464</v>
      </c>
      <c r="E107" s="67"/>
      <c r="F107" s="67" t="s">
        <v>117</v>
      </c>
      <c r="G107" s="67" t="s">
        <v>117</v>
      </c>
      <c r="H107" s="68" t="s">
        <v>15</v>
      </c>
      <c r="I107" s="69">
        <v>56</v>
      </c>
      <c r="J107" s="69">
        <v>38</v>
      </c>
      <c r="K107" s="68" t="s">
        <v>30</v>
      </c>
      <c r="L107" s="19"/>
    </row>
    <row r="108" spans="1:12" ht="15.75" customHeight="1">
      <c r="A108" s="67" t="s">
        <v>149</v>
      </c>
      <c r="B108" s="67" t="s">
        <v>12</v>
      </c>
      <c r="C108" s="67">
        <v>52.2</v>
      </c>
      <c r="D108" s="67">
        <v>0.74809160305343514</v>
      </c>
      <c r="E108" s="67"/>
      <c r="F108" s="67" t="s">
        <v>117</v>
      </c>
      <c r="G108" s="67" t="s">
        <v>117</v>
      </c>
      <c r="H108" s="68" t="s">
        <v>15</v>
      </c>
      <c r="I108" s="69">
        <v>56</v>
      </c>
      <c r="J108" s="69">
        <v>38</v>
      </c>
      <c r="K108" s="68" t="s">
        <v>30</v>
      </c>
      <c r="L108" s="19"/>
    </row>
    <row r="109" spans="1:12" ht="15.75" customHeight="1">
      <c r="A109" s="67" t="s">
        <v>150</v>
      </c>
      <c r="B109" s="67" t="s">
        <v>12</v>
      </c>
      <c r="C109" s="67">
        <v>52.9</v>
      </c>
      <c r="D109" s="67">
        <v>0.63265306122448983</v>
      </c>
      <c r="E109" s="67"/>
      <c r="F109" s="67" t="s">
        <v>117</v>
      </c>
      <c r="G109" s="67" t="s">
        <v>117</v>
      </c>
      <c r="H109" s="68" t="s">
        <v>15</v>
      </c>
      <c r="I109" s="69">
        <v>56</v>
      </c>
      <c r="J109" s="69">
        <v>38</v>
      </c>
      <c r="K109" s="68" t="s">
        <v>30</v>
      </c>
      <c r="L109" s="19"/>
    </row>
    <row r="110" spans="1:12" ht="15.75" customHeight="1">
      <c r="A110" s="67" t="s">
        <v>151</v>
      </c>
      <c r="B110" s="67" t="s">
        <v>12</v>
      </c>
      <c r="C110" s="67">
        <v>54</v>
      </c>
      <c r="D110" s="67">
        <v>0.6063829787234043</v>
      </c>
      <c r="E110" s="67"/>
      <c r="F110" s="67" t="s">
        <v>117</v>
      </c>
      <c r="G110" s="67" t="s">
        <v>117</v>
      </c>
      <c r="H110" s="68" t="s">
        <v>15</v>
      </c>
      <c r="I110" s="69">
        <v>56</v>
      </c>
      <c r="J110" s="69">
        <v>38</v>
      </c>
      <c r="K110" s="68" t="s">
        <v>30</v>
      </c>
      <c r="L110" s="19"/>
    </row>
    <row r="111" spans="1:12" ht="15.75" customHeight="1">
      <c r="A111" s="67" t="s">
        <v>152</v>
      </c>
      <c r="B111" s="67" t="s">
        <v>20</v>
      </c>
      <c r="C111" s="67">
        <v>57.3</v>
      </c>
      <c r="D111" s="67">
        <v>0.68852459016393441</v>
      </c>
      <c r="E111" s="67"/>
      <c r="F111" s="67" t="s">
        <v>117</v>
      </c>
      <c r="G111" s="67" t="s">
        <v>117</v>
      </c>
      <c r="H111" s="68" t="s">
        <v>15</v>
      </c>
      <c r="I111" s="69">
        <v>56</v>
      </c>
      <c r="J111" s="69">
        <v>38</v>
      </c>
      <c r="K111" s="68" t="s">
        <v>30</v>
      </c>
      <c r="L111" s="19"/>
    </row>
    <row r="112" spans="1:12" ht="15.75" customHeight="1">
      <c r="A112" s="67" t="s">
        <v>153</v>
      </c>
      <c r="B112" s="67" t="s">
        <v>12</v>
      </c>
      <c r="C112" s="67">
        <v>63.2</v>
      </c>
      <c r="D112" s="67">
        <v>0.78431372549019607</v>
      </c>
      <c r="E112" s="67"/>
      <c r="F112" s="67" t="s">
        <v>117</v>
      </c>
      <c r="G112" s="67" t="s">
        <v>117</v>
      </c>
      <c r="H112" s="68" t="s">
        <v>15</v>
      </c>
      <c r="I112" s="69">
        <v>56</v>
      </c>
      <c r="J112" s="69">
        <v>38</v>
      </c>
      <c r="K112" s="68" t="s">
        <v>30</v>
      </c>
      <c r="L112" s="19"/>
    </row>
    <row r="113" spans="1:12" ht="15.75" customHeight="1">
      <c r="A113" s="67" t="s">
        <v>154</v>
      </c>
      <c r="B113" s="67" t="s">
        <v>20</v>
      </c>
      <c r="C113" s="67">
        <v>63.3</v>
      </c>
      <c r="D113" s="67">
        <v>0.58974358974358976</v>
      </c>
      <c r="E113" s="67"/>
      <c r="F113" s="67" t="s">
        <v>117</v>
      </c>
      <c r="G113" s="67" t="s">
        <v>117</v>
      </c>
      <c r="H113" s="68" t="s">
        <v>15</v>
      </c>
      <c r="I113" s="69">
        <v>56</v>
      </c>
      <c r="J113" s="69">
        <v>38</v>
      </c>
      <c r="K113" s="68" t="s">
        <v>30</v>
      </c>
      <c r="L113" s="19"/>
    </row>
    <row r="114" spans="1:12" ht="15.75" customHeight="1">
      <c r="A114" s="67" t="s">
        <v>155</v>
      </c>
      <c r="B114" s="67" t="s">
        <v>12</v>
      </c>
      <c r="C114" s="67">
        <v>67.099999999999994</v>
      </c>
      <c r="D114" s="67">
        <v>0.65714285714285714</v>
      </c>
      <c r="E114" s="67"/>
      <c r="F114" s="67" t="s">
        <v>117</v>
      </c>
      <c r="G114" s="67" t="s">
        <v>117</v>
      </c>
      <c r="H114" s="68" t="s">
        <v>15</v>
      </c>
      <c r="I114" s="69">
        <v>56</v>
      </c>
      <c r="J114" s="69">
        <v>38</v>
      </c>
      <c r="K114" s="68" t="s">
        <v>30</v>
      </c>
      <c r="L114" s="19"/>
    </row>
    <row r="115" spans="1:12" ht="15.75" customHeight="1">
      <c r="A115" s="67" t="s">
        <v>156</v>
      </c>
      <c r="B115" s="67" t="s">
        <v>12</v>
      </c>
      <c r="C115" s="67">
        <v>67.400000000000006</v>
      </c>
      <c r="D115" s="67">
        <v>0.78417266187050361</v>
      </c>
      <c r="E115" s="67"/>
      <c r="F115" s="67" t="s">
        <v>117</v>
      </c>
      <c r="G115" s="67" t="s">
        <v>117</v>
      </c>
      <c r="H115" s="68" t="s">
        <v>15</v>
      </c>
      <c r="I115" s="69">
        <v>56</v>
      </c>
      <c r="J115" s="69">
        <v>38</v>
      </c>
      <c r="K115" s="68" t="s">
        <v>30</v>
      </c>
      <c r="L115" s="19"/>
    </row>
    <row r="116" spans="1:12" ht="15.75" customHeight="1">
      <c r="A116" s="67" t="s">
        <v>157</v>
      </c>
      <c r="B116" s="67" t="s">
        <v>20</v>
      </c>
      <c r="C116" s="67">
        <v>70.3</v>
      </c>
      <c r="D116" s="67">
        <v>0.32926829268292679</v>
      </c>
      <c r="E116" s="67"/>
      <c r="F116" s="67" t="s">
        <v>117</v>
      </c>
      <c r="G116" s="67" t="s">
        <v>117</v>
      </c>
      <c r="H116" s="68" t="s">
        <v>15</v>
      </c>
      <c r="I116" s="69">
        <v>56</v>
      </c>
      <c r="J116" s="69">
        <v>38</v>
      </c>
      <c r="K116" s="68" t="s">
        <v>30</v>
      </c>
      <c r="L116" s="19"/>
    </row>
    <row r="117" spans="1:12" ht="15.75" customHeight="1">
      <c r="A117" s="67" t="s">
        <v>158</v>
      </c>
      <c r="B117" s="67" t="s">
        <v>20</v>
      </c>
      <c r="C117" s="67">
        <v>71.8</v>
      </c>
      <c r="D117" s="67">
        <v>0.62676056338028174</v>
      </c>
      <c r="E117" s="67"/>
      <c r="F117" s="67" t="s">
        <v>117</v>
      </c>
      <c r="G117" s="67" t="s">
        <v>117</v>
      </c>
      <c r="H117" s="68" t="s">
        <v>15</v>
      </c>
      <c r="I117" s="69">
        <v>56</v>
      </c>
      <c r="J117" s="69">
        <v>38</v>
      </c>
      <c r="K117" s="68" t="s">
        <v>30</v>
      </c>
      <c r="L117" s="19"/>
    </row>
    <row r="118" spans="1:12" ht="15.75" customHeight="1">
      <c r="L118" s="19"/>
    </row>
    <row r="119" spans="1:12" ht="15.75" customHeight="1">
      <c r="L119" s="19"/>
    </row>
    <row r="120" spans="1:12" ht="15.75" customHeight="1">
      <c r="L120" s="19"/>
    </row>
    <row r="121" spans="1:12" ht="15.75" customHeight="1">
      <c r="L121" s="19"/>
    </row>
    <row r="122" spans="1:12" ht="15.75" customHeight="1">
      <c r="L122" s="19"/>
    </row>
    <row r="123" spans="1:12" ht="15.75" customHeight="1">
      <c r="L123" s="19"/>
    </row>
    <row r="124" spans="1:12" ht="15.75" customHeight="1">
      <c r="L124" s="19"/>
    </row>
    <row r="125" spans="1:12" ht="15.75" customHeight="1">
      <c r="L125" s="19"/>
    </row>
    <row r="126" spans="1:12" ht="15.75" customHeight="1">
      <c r="L126" s="19"/>
    </row>
    <row r="127" spans="1:12" ht="15.75" customHeight="1">
      <c r="L127" s="19"/>
    </row>
    <row r="128" spans="1:12" ht="15.75" customHeight="1">
      <c r="L128" s="19"/>
    </row>
    <row r="129" spans="12:12" ht="15.75" customHeight="1">
      <c r="L129" s="19"/>
    </row>
    <row r="130" spans="12:12" ht="15.75" customHeight="1">
      <c r="L130" s="19"/>
    </row>
    <row r="131" spans="12:12" ht="15.75" customHeight="1">
      <c r="L131" s="19"/>
    </row>
    <row r="132" spans="12:12" ht="15.75" customHeight="1">
      <c r="L132" s="19"/>
    </row>
    <row r="133" spans="12:12" ht="15.75" customHeight="1">
      <c r="L133" s="19"/>
    </row>
    <row r="134" spans="12:12" ht="15.75" customHeight="1">
      <c r="L134" s="19"/>
    </row>
    <row r="135" spans="12:12" ht="15.75" customHeight="1">
      <c r="L135" s="19"/>
    </row>
    <row r="136" spans="12:12" ht="15.75" customHeight="1">
      <c r="L136" s="19"/>
    </row>
    <row r="137" spans="12:12" ht="15.75" customHeight="1">
      <c r="L137" s="19"/>
    </row>
    <row r="138" spans="12:12" ht="15.75" customHeight="1">
      <c r="L138" s="19"/>
    </row>
    <row r="139" spans="12:12" ht="15.75" customHeight="1">
      <c r="L139" s="19"/>
    </row>
    <row r="140" spans="12:12" ht="15.75" customHeight="1">
      <c r="L140" s="19"/>
    </row>
    <row r="141" spans="12:12" ht="15.75" customHeight="1">
      <c r="L141" s="19"/>
    </row>
    <row r="142" spans="12:12" ht="15.75" customHeight="1">
      <c r="L142" s="19"/>
    </row>
    <row r="143" spans="12:12" ht="15.75" customHeight="1">
      <c r="L143" s="19"/>
    </row>
    <row r="144" spans="12:12" ht="15.75" customHeight="1">
      <c r="L144" s="19"/>
    </row>
    <row r="145" spans="12:12" ht="15.75" customHeight="1">
      <c r="L145" s="19"/>
    </row>
    <row r="146" spans="12:12" ht="15.75" customHeight="1">
      <c r="L146" s="19"/>
    </row>
    <row r="147" spans="12:12" ht="15.75" customHeight="1">
      <c r="L147" s="19"/>
    </row>
    <row r="148" spans="12:12" ht="15.75" customHeight="1">
      <c r="L148" s="19"/>
    </row>
    <row r="149" spans="12:12" ht="15.75" customHeight="1">
      <c r="L149" s="19"/>
    </row>
    <row r="150" spans="12:12" ht="15.75" customHeight="1">
      <c r="L150" s="19"/>
    </row>
    <row r="151" spans="12:12" ht="15.75" customHeight="1">
      <c r="L151" s="19"/>
    </row>
    <row r="152" spans="12:12" ht="15.75" customHeight="1">
      <c r="L152" s="19"/>
    </row>
    <row r="153" spans="12:12" ht="15.75" customHeight="1">
      <c r="L153" s="19"/>
    </row>
    <row r="154" spans="12:12" ht="15.75" customHeight="1">
      <c r="L154" s="19"/>
    </row>
    <row r="155" spans="12:12" ht="15.75" customHeight="1">
      <c r="L155" s="19"/>
    </row>
    <row r="156" spans="12:12" ht="15.75" customHeight="1">
      <c r="L156" s="19"/>
    </row>
    <row r="157" spans="12:12" ht="15.75" customHeight="1">
      <c r="L157" s="19"/>
    </row>
    <row r="158" spans="12:12" ht="15.75" customHeight="1">
      <c r="L158" s="19"/>
    </row>
    <row r="159" spans="12:12" ht="15.75" customHeight="1">
      <c r="L159" s="19"/>
    </row>
    <row r="160" spans="12:12" ht="15.75" customHeight="1">
      <c r="L160" s="19"/>
    </row>
    <row r="161" spans="12:12" ht="15.75" customHeight="1">
      <c r="L161" s="19"/>
    </row>
    <row r="162" spans="12:12" ht="15.75" customHeight="1">
      <c r="L162" s="19"/>
    </row>
    <row r="163" spans="12:12" ht="15.75" customHeight="1">
      <c r="L163" s="19"/>
    </row>
    <row r="164" spans="12:12" ht="15.75" customHeight="1">
      <c r="L164" s="19"/>
    </row>
    <row r="165" spans="12:12" ht="15.75" customHeight="1">
      <c r="L165" s="19"/>
    </row>
    <row r="166" spans="12:12" ht="15.75" customHeight="1">
      <c r="L166" s="19"/>
    </row>
    <row r="167" spans="12:12" ht="15.75" customHeight="1">
      <c r="L167" s="19"/>
    </row>
    <row r="168" spans="12:12" ht="15.75" customHeight="1">
      <c r="L168" s="19"/>
    </row>
    <row r="169" spans="12:12" ht="15.75" customHeight="1">
      <c r="L169" s="19"/>
    </row>
    <row r="170" spans="12:12" ht="15.75" customHeight="1">
      <c r="L170" s="19"/>
    </row>
    <row r="171" spans="12:12" ht="15.75" customHeight="1">
      <c r="L171" s="19"/>
    </row>
    <row r="172" spans="12:12" ht="15.75" customHeight="1">
      <c r="L172" s="19"/>
    </row>
    <row r="173" spans="12:12" ht="15.75" customHeight="1">
      <c r="L173" s="19"/>
    </row>
    <row r="174" spans="12:12" ht="15.75" customHeight="1">
      <c r="L174" s="19"/>
    </row>
    <row r="175" spans="12:12" ht="15.75" customHeight="1">
      <c r="L175" s="19"/>
    </row>
    <row r="176" spans="12:12" ht="15.75" customHeight="1">
      <c r="L176" s="19"/>
    </row>
    <row r="177" spans="12:12" ht="15.75" customHeight="1">
      <c r="L177" s="19"/>
    </row>
    <row r="178" spans="12:12" ht="15.75" customHeight="1">
      <c r="L178" s="19"/>
    </row>
    <row r="179" spans="12:12" ht="15.75" customHeight="1">
      <c r="L179" s="19"/>
    </row>
    <row r="180" spans="12:12" ht="15.75" customHeight="1">
      <c r="L180" s="19"/>
    </row>
    <row r="181" spans="12:12" ht="15.75" customHeight="1">
      <c r="L181" s="19"/>
    </row>
    <row r="182" spans="12:12" ht="15.75" customHeight="1">
      <c r="L182" s="19"/>
    </row>
    <row r="183" spans="12:12" ht="15.75" customHeight="1">
      <c r="L183" s="19"/>
    </row>
    <row r="184" spans="12:12" ht="15.75" customHeight="1">
      <c r="L184" s="19"/>
    </row>
    <row r="185" spans="12:12" ht="15.75" customHeight="1">
      <c r="L185" s="19"/>
    </row>
    <row r="186" spans="12:12" ht="15.75" customHeight="1">
      <c r="L186" s="19"/>
    </row>
    <row r="187" spans="12:12" ht="15.75" customHeight="1">
      <c r="L187" s="19"/>
    </row>
    <row r="188" spans="12:12" ht="15.75" customHeight="1">
      <c r="L188" s="19"/>
    </row>
    <row r="189" spans="12:12" ht="15.75" customHeight="1">
      <c r="L189" s="19"/>
    </row>
    <row r="190" spans="12:12" ht="15.75" customHeight="1">
      <c r="L190" s="19"/>
    </row>
    <row r="191" spans="12:12" ht="15.75" customHeight="1">
      <c r="L191" s="19"/>
    </row>
    <row r="192" spans="12:12" ht="15.75" customHeight="1">
      <c r="L192" s="19"/>
    </row>
    <row r="193" spans="12:12" ht="15.75" customHeight="1">
      <c r="L193" s="19"/>
    </row>
    <row r="194" spans="12:12" ht="15.75" customHeight="1">
      <c r="L194" s="19"/>
    </row>
    <row r="195" spans="12:12" ht="15.75" customHeight="1">
      <c r="L195" s="19"/>
    </row>
    <row r="196" spans="12:12" ht="15.75" customHeight="1">
      <c r="L196" s="19"/>
    </row>
    <row r="197" spans="12:12" ht="15.75" customHeight="1">
      <c r="L197" s="19"/>
    </row>
    <row r="198" spans="12:12" ht="15.75" customHeight="1">
      <c r="L198" s="19"/>
    </row>
    <row r="199" spans="12:12" ht="15.75" customHeight="1">
      <c r="L199" s="19"/>
    </row>
    <row r="200" spans="12:12" ht="15.75" customHeight="1">
      <c r="L200" s="19"/>
    </row>
    <row r="201" spans="12:12" ht="15.75" customHeight="1">
      <c r="L201" s="19"/>
    </row>
    <row r="202" spans="12:12" ht="15.75" customHeight="1">
      <c r="L202" s="19"/>
    </row>
    <row r="203" spans="12:12" ht="15.75" customHeight="1">
      <c r="L203" s="19"/>
    </row>
    <row r="204" spans="12:12" ht="15.75" customHeight="1">
      <c r="L204" s="19"/>
    </row>
    <row r="205" spans="12:12" ht="15.75" customHeight="1">
      <c r="L205" s="19"/>
    </row>
    <row r="206" spans="12:12" ht="15.75" customHeight="1">
      <c r="L206" s="19"/>
    </row>
    <row r="207" spans="12:12" ht="15.75" customHeight="1">
      <c r="L207" s="19"/>
    </row>
    <row r="208" spans="12:12" ht="15.75" customHeight="1">
      <c r="L208" s="19"/>
    </row>
    <row r="209" spans="12:12" ht="15.75" customHeight="1">
      <c r="L209" s="19"/>
    </row>
    <row r="210" spans="12:12" ht="15.75" customHeight="1">
      <c r="L210" s="19"/>
    </row>
    <row r="211" spans="12:12" ht="15.75" customHeight="1">
      <c r="L211" s="19"/>
    </row>
    <row r="212" spans="12:12" ht="15.75" customHeight="1">
      <c r="L212" s="19"/>
    </row>
    <row r="213" spans="12:12" ht="15.75" customHeight="1">
      <c r="L213" s="19"/>
    </row>
    <row r="214" spans="12:12" ht="15.75" customHeight="1">
      <c r="L214" s="19"/>
    </row>
    <row r="215" spans="12:12" ht="15.75" customHeight="1">
      <c r="L215" s="19"/>
    </row>
    <row r="216" spans="12:12" ht="15.75" customHeight="1">
      <c r="L216" s="19"/>
    </row>
    <row r="217" spans="12:12" ht="15.75" customHeight="1">
      <c r="L217" s="19"/>
    </row>
    <row r="218" spans="12:12" ht="15.75" customHeight="1">
      <c r="L218" s="19"/>
    </row>
    <row r="219" spans="12:12" ht="15.75" customHeight="1">
      <c r="L219" s="19"/>
    </row>
    <row r="220" spans="12:12" ht="15.75" customHeight="1">
      <c r="L220" s="19"/>
    </row>
    <row r="221" spans="12:12" ht="15.75" customHeight="1">
      <c r="L221" s="19"/>
    </row>
    <row r="222" spans="12:12" ht="15.75" customHeight="1">
      <c r="L222" s="19"/>
    </row>
    <row r="223" spans="12:12" ht="15.75" customHeight="1">
      <c r="L223" s="19"/>
    </row>
    <row r="224" spans="12:12" ht="15.75" customHeight="1">
      <c r="L224" s="19"/>
    </row>
    <row r="225" spans="12:12" ht="15.75" customHeight="1">
      <c r="L225" s="19"/>
    </row>
    <row r="226" spans="12:12" ht="15.75" customHeight="1">
      <c r="L226" s="19"/>
    </row>
    <row r="227" spans="12:12" ht="15.75" customHeight="1">
      <c r="L227" s="19"/>
    </row>
    <row r="228" spans="12:12" ht="15.75" customHeight="1">
      <c r="L228" s="19"/>
    </row>
    <row r="229" spans="12:12" ht="15.75" customHeight="1">
      <c r="L229" s="19"/>
    </row>
    <row r="230" spans="12:12" ht="15.75" customHeight="1">
      <c r="L230" s="19"/>
    </row>
    <row r="231" spans="12:12" ht="15.75" customHeight="1">
      <c r="L231" s="19"/>
    </row>
    <row r="232" spans="12:12" ht="15.75" customHeight="1">
      <c r="L232" s="19"/>
    </row>
    <row r="233" spans="12:12" ht="15.75" customHeight="1">
      <c r="L233" s="19"/>
    </row>
    <row r="234" spans="12:12" ht="15.75" customHeight="1">
      <c r="L234" s="19"/>
    </row>
    <row r="235" spans="12:12" ht="15.75" customHeight="1">
      <c r="L235" s="19"/>
    </row>
    <row r="236" spans="12:12" ht="15.75" customHeight="1">
      <c r="L236" s="19"/>
    </row>
    <row r="237" spans="12:12" ht="15.75" customHeight="1">
      <c r="L237" s="19"/>
    </row>
    <row r="238" spans="12:12" ht="15.75" customHeight="1">
      <c r="L238" s="19"/>
    </row>
    <row r="239" spans="12:12" ht="15.75" customHeight="1">
      <c r="L239" s="19"/>
    </row>
    <row r="240" spans="12:12" ht="15.75" customHeight="1">
      <c r="L240" s="19"/>
    </row>
    <row r="241" spans="12:12" ht="15.75" customHeight="1">
      <c r="L241" s="19"/>
    </row>
    <row r="242" spans="12:12" ht="15.75" customHeight="1">
      <c r="L242" s="19"/>
    </row>
    <row r="243" spans="12:12" ht="15.75" customHeight="1">
      <c r="L243" s="19"/>
    </row>
    <row r="244" spans="12:12" ht="15.75" customHeight="1">
      <c r="L244" s="19"/>
    </row>
    <row r="245" spans="12:12" ht="15.75" customHeight="1">
      <c r="L245" s="19"/>
    </row>
    <row r="246" spans="12:12" ht="15.75" customHeight="1">
      <c r="L246" s="19"/>
    </row>
    <row r="247" spans="12:12" ht="15.75" customHeight="1">
      <c r="L247" s="19"/>
    </row>
    <row r="248" spans="12:12" ht="15.75" customHeight="1">
      <c r="L248" s="19"/>
    </row>
    <row r="249" spans="12:12" ht="15.75" customHeight="1">
      <c r="L249" s="19"/>
    </row>
    <row r="250" spans="12:12" ht="15.75" customHeight="1">
      <c r="L250" s="19"/>
    </row>
    <row r="251" spans="12:12" ht="15.75" customHeight="1">
      <c r="L251" s="19"/>
    </row>
    <row r="252" spans="12:12" ht="15.75" customHeight="1">
      <c r="L252" s="19"/>
    </row>
    <row r="253" spans="12:12" ht="15.75" customHeight="1">
      <c r="L253" s="19"/>
    </row>
    <row r="254" spans="12:12" ht="15.75" customHeight="1">
      <c r="L254" s="19"/>
    </row>
    <row r="255" spans="12:12" ht="15.75" customHeight="1">
      <c r="L255" s="19"/>
    </row>
    <row r="256" spans="12:12" ht="15.75" customHeight="1">
      <c r="L256" s="19"/>
    </row>
    <row r="257" spans="12:12" ht="15.75" customHeight="1">
      <c r="L257" s="19"/>
    </row>
    <row r="258" spans="12:12" ht="15.75" customHeight="1">
      <c r="L258" s="19"/>
    </row>
    <row r="259" spans="12:12" ht="15.75" customHeight="1">
      <c r="L259" s="19"/>
    </row>
    <row r="260" spans="12:12" ht="15.75" customHeight="1">
      <c r="L260" s="19"/>
    </row>
    <row r="261" spans="12:12" ht="15.75" customHeight="1">
      <c r="L261" s="19"/>
    </row>
    <row r="262" spans="12:12" ht="15.75" customHeight="1">
      <c r="L262" s="19"/>
    </row>
    <row r="263" spans="12:12" ht="15.75" customHeight="1">
      <c r="L263" s="19"/>
    </row>
    <row r="264" spans="12:12" ht="15.75" customHeight="1">
      <c r="L264" s="19"/>
    </row>
    <row r="265" spans="12:12" ht="15.75" customHeight="1">
      <c r="L265" s="19"/>
    </row>
    <row r="266" spans="12:12" ht="15.75" customHeight="1">
      <c r="L266" s="19"/>
    </row>
    <row r="267" spans="12:12" ht="15.75" customHeight="1">
      <c r="L267" s="19"/>
    </row>
    <row r="268" spans="12:12" ht="15.75" customHeight="1">
      <c r="L268" s="19"/>
    </row>
    <row r="269" spans="12:12" ht="15.75" customHeight="1">
      <c r="L269" s="19"/>
    </row>
    <row r="270" spans="12:12" ht="15.75" customHeight="1">
      <c r="L270" s="19"/>
    </row>
    <row r="271" spans="12:12" ht="15.75" customHeight="1">
      <c r="L271" s="19"/>
    </row>
    <row r="272" spans="12:12" ht="15.75" customHeight="1">
      <c r="L272" s="19"/>
    </row>
    <row r="273" spans="12:12" ht="15.75" customHeight="1">
      <c r="L273" s="19"/>
    </row>
    <row r="274" spans="12:12" ht="15.75" customHeight="1">
      <c r="L274" s="19"/>
    </row>
    <row r="275" spans="12:12" ht="15.75" customHeight="1">
      <c r="L275" s="19"/>
    </row>
    <row r="276" spans="12:12" ht="15.75" customHeight="1">
      <c r="L276" s="19"/>
    </row>
    <row r="277" spans="12:12" ht="15.75" customHeight="1">
      <c r="L277" s="19"/>
    </row>
    <row r="278" spans="12:12" ht="15.75" customHeight="1">
      <c r="L278" s="19"/>
    </row>
    <row r="279" spans="12:12" ht="15.75" customHeight="1">
      <c r="L279" s="19"/>
    </row>
    <row r="280" spans="12:12" ht="15.75" customHeight="1">
      <c r="L280" s="19"/>
    </row>
    <row r="281" spans="12:12" ht="15.75" customHeight="1">
      <c r="L281" s="19"/>
    </row>
    <row r="282" spans="12:12" ht="15.75" customHeight="1">
      <c r="L282" s="19"/>
    </row>
    <row r="283" spans="12:12" ht="15.75" customHeight="1">
      <c r="L283" s="19"/>
    </row>
    <row r="284" spans="12:12" ht="15.75" customHeight="1">
      <c r="L284" s="19"/>
    </row>
    <row r="285" spans="12:12" ht="15.75" customHeight="1">
      <c r="L285" s="19"/>
    </row>
    <row r="286" spans="12:12" ht="15.75" customHeight="1">
      <c r="L286" s="19"/>
    </row>
    <row r="287" spans="12:12" ht="15.75" customHeight="1">
      <c r="L287" s="19"/>
    </row>
    <row r="288" spans="12:12" ht="15.75" customHeight="1">
      <c r="L288" s="19"/>
    </row>
    <row r="289" spans="12:12" ht="15.75" customHeight="1">
      <c r="L289" s="19"/>
    </row>
    <row r="290" spans="12:12" ht="15.75" customHeight="1">
      <c r="L290" s="19"/>
    </row>
    <row r="291" spans="12:12" ht="15.75" customHeight="1">
      <c r="L291" s="19"/>
    </row>
    <row r="292" spans="12:12" ht="15.75" customHeight="1">
      <c r="L292" s="19"/>
    </row>
    <row r="293" spans="12:12" ht="15.75" customHeight="1">
      <c r="L293" s="19"/>
    </row>
    <row r="294" spans="12:12" ht="15.75" customHeight="1">
      <c r="L294" s="19"/>
    </row>
    <row r="295" spans="12:12" ht="15.75" customHeight="1">
      <c r="L295" s="19"/>
    </row>
    <row r="296" spans="12:12" ht="15.75" customHeight="1">
      <c r="L296" s="19"/>
    </row>
    <row r="297" spans="12:12" ht="15.75" customHeight="1">
      <c r="L297" s="19"/>
    </row>
    <row r="298" spans="12:12" ht="15.75" customHeight="1">
      <c r="L298" s="19"/>
    </row>
    <row r="299" spans="12:12" ht="15.75" customHeight="1">
      <c r="L299" s="19"/>
    </row>
    <row r="300" spans="12:12" ht="15.75" customHeight="1">
      <c r="L300" s="19"/>
    </row>
    <row r="301" spans="12:12" ht="15.75" customHeight="1">
      <c r="L301" s="19"/>
    </row>
    <row r="302" spans="12:12" ht="15.75" customHeight="1">
      <c r="L302" s="19"/>
    </row>
    <row r="303" spans="12:12" ht="15.75" customHeight="1">
      <c r="L303" s="19"/>
    </row>
    <row r="304" spans="12:12" ht="15.75" customHeight="1">
      <c r="L304" s="19"/>
    </row>
    <row r="305" spans="12:12" ht="15.75" customHeight="1">
      <c r="L305" s="19"/>
    </row>
    <row r="306" spans="12:12" ht="15.75" customHeight="1">
      <c r="L306" s="19"/>
    </row>
    <row r="307" spans="12:12" ht="15.75" customHeight="1">
      <c r="L307" s="19"/>
    </row>
    <row r="308" spans="12:12" ht="15.75" customHeight="1">
      <c r="L308" s="19"/>
    </row>
    <row r="309" spans="12:12" ht="15.75" customHeight="1">
      <c r="L309" s="19"/>
    </row>
    <row r="310" spans="12:12" ht="15.75" customHeight="1">
      <c r="L310" s="19"/>
    </row>
    <row r="311" spans="12:12" ht="15.75" customHeight="1">
      <c r="L311" s="19"/>
    </row>
    <row r="312" spans="12:12" ht="15.75" customHeight="1">
      <c r="L312" s="19"/>
    </row>
    <row r="313" spans="12:12" ht="15.75" customHeight="1">
      <c r="L313" s="19"/>
    </row>
    <row r="314" spans="12:12" ht="15.75" customHeight="1">
      <c r="L314" s="19"/>
    </row>
    <row r="315" spans="12:12" ht="15.75" customHeight="1">
      <c r="L315" s="19"/>
    </row>
    <row r="316" spans="12:12" ht="15.75" customHeight="1">
      <c r="L316" s="19"/>
    </row>
    <row r="317" spans="12:12" ht="15.75" customHeight="1">
      <c r="L317" s="19"/>
    </row>
    <row r="318" spans="12:12" ht="15.75" customHeight="1"/>
    <row r="319" spans="12:12" ht="15.75" customHeight="1"/>
    <row r="320" spans="12:12"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autoFilter ref="A1:K117" xr:uid="{00000000-0009-0000-0000-000000000000}"/>
  <mergeCells count="5">
    <mergeCell ref="M4:T5"/>
    <mergeCell ref="M7:T8"/>
    <mergeCell ref="M10:M11"/>
    <mergeCell ref="N10:U10"/>
    <mergeCell ref="N11:U11"/>
  </mergeCells>
  <conditionalFormatting sqref="B100:B104">
    <cfRule type="colorScale" priority="1">
      <colorScale>
        <cfvo type="min"/>
        <cfvo type="percentile" val="50"/>
        <cfvo type="max"/>
        <color rgb="FFD6E3BC"/>
        <color rgb="FFF4E6AD"/>
        <color rgb="FFFABF8F"/>
      </colorScale>
    </cfRule>
  </conditionalFormatting>
  <conditionalFormatting sqref="B100:B104">
    <cfRule type="colorScale" priority="2">
      <colorScale>
        <cfvo type="min"/>
        <cfvo type="percentile" val="50"/>
        <cfvo type="max"/>
        <color rgb="FFD6E3BC"/>
        <color rgb="FFFFF0A5"/>
        <color rgb="FFFABF8F"/>
      </colorScale>
    </cfRule>
  </conditionalFormatting>
  <conditionalFormatting sqref="C2:C117">
    <cfRule type="colorScale" priority="3">
      <colorScale>
        <cfvo type="min"/>
        <cfvo type="percentile" val="50"/>
        <cfvo type="max"/>
        <color rgb="FFD6E3BC"/>
        <color rgb="FFFFF1AA"/>
        <color rgb="FFFABF8F"/>
      </colorScale>
    </cfRule>
  </conditionalFormatting>
  <conditionalFormatting sqref="E1:E1004">
    <cfRule type="colorScale" priority="4">
      <colorScale>
        <cfvo type="min"/>
        <cfvo type="max"/>
        <color rgb="FF57BB8A"/>
        <color rgb="FFFFFFFF"/>
      </colorScale>
    </cfRule>
  </conditionalFormatting>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0"/>
  <sheetViews>
    <sheetView workbookViewId="0"/>
  </sheetViews>
  <sheetFormatPr defaultColWidth="12.625" defaultRowHeight="15" customHeight="1"/>
  <cols>
    <col min="1" max="1" width="10.625" customWidth="1"/>
    <col min="2" max="3" width="10" customWidth="1"/>
    <col min="4" max="4" width="10.125" customWidth="1"/>
    <col min="5" max="5" width="10" customWidth="1"/>
    <col min="6" max="7" width="8.875" customWidth="1"/>
    <col min="8" max="8" width="9.125" customWidth="1"/>
    <col min="9" max="9" width="9.625" customWidth="1"/>
    <col min="10" max="11" width="8.875" customWidth="1"/>
    <col min="12" max="12" width="9.5" customWidth="1"/>
    <col min="13" max="14" width="8.875" customWidth="1"/>
    <col min="15" max="15" width="16.375" customWidth="1"/>
    <col min="16" max="17" width="9.5" customWidth="1"/>
  </cols>
  <sheetData>
    <row r="1" spans="1:17" ht="13.5" customHeight="1">
      <c r="A1" s="547" t="s">
        <v>159</v>
      </c>
      <c r="B1" s="548"/>
      <c r="C1" s="548"/>
      <c r="D1" s="548"/>
      <c r="E1" s="548"/>
      <c r="F1" s="548"/>
      <c r="G1" s="548"/>
      <c r="H1" s="548"/>
      <c r="I1" s="548"/>
      <c r="J1" s="548"/>
      <c r="K1" s="548"/>
      <c r="L1" s="548"/>
      <c r="M1" s="7"/>
      <c r="N1" s="26"/>
      <c r="O1" s="26"/>
    </row>
    <row r="2" spans="1:17" ht="13.5" customHeight="1">
      <c r="A2" s="70"/>
      <c r="B2" s="71" t="s">
        <v>160</v>
      </c>
      <c r="C2" s="71" t="s">
        <v>161</v>
      </c>
      <c r="D2" s="71" t="s">
        <v>162</v>
      </c>
      <c r="E2" s="72" t="s">
        <v>163</v>
      </c>
      <c r="F2" s="72" t="s">
        <v>27</v>
      </c>
      <c r="G2" s="73" t="s">
        <v>77</v>
      </c>
      <c r="H2" s="72" t="s">
        <v>88</v>
      </c>
      <c r="I2" s="72" t="s">
        <v>14</v>
      </c>
      <c r="J2" s="72" t="s">
        <v>18</v>
      </c>
      <c r="K2" s="72" t="s">
        <v>23</v>
      </c>
      <c r="L2" s="72" t="s">
        <v>68</v>
      </c>
      <c r="M2" s="72" t="s">
        <v>74</v>
      </c>
      <c r="N2" s="72" t="s">
        <v>113</v>
      </c>
      <c r="O2" s="72" t="s">
        <v>41</v>
      </c>
      <c r="P2" s="72" t="s">
        <v>62</v>
      </c>
      <c r="Q2" s="74" t="s">
        <v>47</v>
      </c>
    </row>
    <row r="3" spans="1:17" ht="13.5" customHeight="1">
      <c r="A3" s="75" t="s">
        <v>164</v>
      </c>
      <c r="B3" s="76" t="s">
        <v>46</v>
      </c>
      <c r="C3" s="77" t="s">
        <v>46</v>
      </c>
      <c r="D3" s="76" t="s">
        <v>46</v>
      </c>
      <c r="E3" s="78" t="s">
        <v>15</v>
      </c>
      <c r="F3" s="79" t="s">
        <v>29</v>
      </c>
      <c r="G3" s="80" t="s">
        <v>29</v>
      </c>
      <c r="H3" s="81" t="s">
        <v>64</v>
      </c>
      <c r="I3" s="82" t="s">
        <v>15</v>
      </c>
      <c r="J3" s="83" t="s">
        <v>15</v>
      </c>
      <c r="K3" s="83" t="s">
        <v>15</v>
      </c>
      <c r="L3" s="83" t="s">
        <v>15</v>
      </c>
      <c r="M3" s="83" t="s">
        <v>15</v>
      </c>
      <c r="N3" s="83" t="s">
        <v>15</v>
      </c>
      <c r="O3" s="84" t="s">
        <v>29</v>
      </c>
      <c r="P3" s="85" t="s">
        <v>64</v>
      </c>
      <c r="Q3" s="86" t="s">
        <v>29</v>
      </c>
    </row>
    <row r="4" spans="1:17" ht="13.5" customHeight="1">
      <c r="A4" s="87" t="s">
        <v>165</v>
      </c>
      <c r="B4" s="88">
        <v>1.12E-2</v>
      </c>
      <c r="C4" s="89">
        <f>SLOPE('ANCOVA Sylcomp'!F3:F101,'ANCOVA Sylcomp'!E3:E101)</f>
        <v>1.201843001218493E-2</v>
      </c>
      <c r="D4" s="89">
        <f>SLOPE(MAIN!D2:D117,MAIN!C2:C117)</f>
        <v>7.4233994288833991E-3</v>
      </c>
      <c r="E4" s="90">
        <f>SLOPE(MAIN!D77:D117,MAIN!C77:C117)</f>
        <v>6.0080508009286143E-3</v>
      </c>
      <c r="F4" s="91">
        <f>SLOPE(MAIN!D7:D16,MAIN!C7:C16)</f>
        <v>6.9725403413806687E-3</v>
      </c>
      <c r="G4" s="92">
        <f>SLOPE(MAIN!D42:D51,MAIN!C42:C51)</f>
        <v>1.6892022633354205E-2</v>
      </c>
      <c r="H4" s="93">
        <f>SLOPE(MAIN!D52:D71,MAIN!C52:C71)</f>
        <v>8.7483853243022717E-3</v>
      </c>
      <c r="I4" s="94">
        <f>SLOPE('Solomon babies'!E2:E21,'Solomon babies'!C2:C21)</f>
        <v>-7.8461710602764748E-5</v>
      </c>
      <c r="J4" s="95">
        <f>SLOPE('Solomon babies'!E2:E4,'Solomon babies'!C2:C4)</f>
        <v>-1.2108329670870131E-3</v>
      </c>
      <c r="K4" s="95">
        <f>SLOPE('Solomon babies'!E5:E6,'Solomon babies'!C5:C6)</f>
        <v>-1.6638769333333359E-3</v>
      </c>
      <c r="L4" s="95">
        <f>SLOPE('Solomon babies'!E10:E14,'Solomon babies'!C10:C14)</f>
        <v>1.0800274614121563E-4</v>
      </c>
      <c r="M4" s="95">
        <f>SLOPE('Solomon babies'!Q6:Q8,'Solomon babies'!P6:P8)</f>
        <v>5.2259272656985855E-3</v>
      </c>
      <c r="N4" s="95">
        <f>SLOPE('Solomon babies'!E19:E21,'Solomon babies'!C19:C21)</f>
        <v>-6.489523013461538E-3</v>
      </c>
      <c r="O4" s="96" t="e">
        <f>SLOPE(MAIN!D17:D19,MAIN!C17:C19)</f>
        <v>#DIV/0!</v>
      </c>
      <c r="P4" s="97">
        <f>SLOPE(MAIN!D32:D34,MAIN!C32:C34)</f>
        <v>1.387019230769233E-2</v>
      </c>
      <c r="Q4" s="98">
        <f>SLOPE(MAIN!D20:D28,MAIN!C20:C28)</f>
        <v>2.0613940406229495E-2</v>
      </c>
    </row>
    <row r="5" spans="1:17" ht="13.5" customHeight="1">
      <c r="A5" s="87" t="s">
        <v>166</v>
      </c>
      <c r="B5" s="88">
        <v>0.20319999999999999</v>
      </c>
      <c r="C5" s="89">
        <f>INTERCEPT('ANCOVA Sylcomp'!F3:F101,'ANCOVA Sylcomp'!E3:E101)</f>
        <v>0.1968191252855242</v>
      </c>
      <c r="D5" s="89">
        <f>INTERCEPT(MAIN!D2:D117,MAIN!C2:C117)</f>
        <v>0.26765772361758028</v>
      </c>
      <c r="E5" s="90">
        <f>INTERCEPT(MAIN!D77:D117,MAIN!C77:C117)</f>
        <v>0.31711225120934916</v>
      </c>
      <c r="F5" s="91">
        <f>INTERCEPT(MAIN!D7:D16,MAIN!C7:C16)</f>
        <v>0.21721051392364865</v>
      </c>
      <c r="G5" s="92">
        <f>INTERCEPT(MAIN!D42:D51,MAIN!C42:C51)</f>
        <v>3.7648626452675638E-2</v>
      </c>
      <c r="H5" s="93">
        <f>INTERCEPT(MAIN!D52:D71,MAIN!C52:C71)</f>
        <v>0.18451008619495782</v>
      </c>
      <c r="I5" s="94">
        <f>INTERCEPT('Solomon babies'!E2:E21,'Solomon babies'!C2:C21)</f>
        <v>0.92629681153421273</v>
      </c>
      <c r="J5" s="95">
        <f>INTERCEPT('Solomon babies'!E2:E4,'Solomon babies'!C2:C4)</f>
        <v>0.95277415472358129</v>
      </c>
      <c r="K5" s="95">
        <f>INTERCEPT('Solomon babies'!E5:E6,'Solomon babies'!C5:C6)</f>
        <v>0.96676231469999996</v>
      </c>
      <c r="L5" s="95">
        <f>INTERCEPT('Solomon babies'!E10:E14,'Solomon babies'!C10:C14)</f>
        <v>0.93939389413694574</v>
      </c>
      <c r="M5" s="95">
        <f>INTERCEPT('Solomon babies'!Q6:Q8,'Solomon babies'!P6:P8)</f>
        <v>0.36072326975117741</v>
      </c>
      <c r="N5" s="95">
        <f>INTERCEPT('Solomon babies'!E19:E21,'Solomon babies'!C19:C21)</f>
        <v>1.0491866554384615</v>
      </c>
      <c r="O5" s="96" t="e">
        <f>INTERCEPT(MAIN!D17:D19,MAIN!C17:C19)</f>
        <v>#DIV/0!</v>
      </c>
      <c r="P5" s="97">
        <f>INTERCEPT(MAIN!D32:D34,MAIN!C32:C34)</f>
        <v>0.17012820512820459</v>
      </c>
      <c r="Q5" s="98">
        <f>INTERCEPT(MAIN!D20:D28,MAIN!C20:C28)</f>
        <v>8.4414066805710453E-2</v>
      </c>
    </row>
    <row r="6" spans="1:17" ht="13.5" customHeight="1">
      <c r="A6" s="87" t="s">
        <v>167</v>
      </c>
      <c r="B6" s="88">
        <v>0.39739999999999998</v>
      </c>
      <c r="C6" s="99">
        <f>RSQ('ANCOVA Sylcomp'!F3:F101,'ANCOVA Sylcomp'!E3:E101)</f>
        <v>0.37788122202629437</v>
      </c>
      <c r="D6" s="89">
        <f>RSQ(MAIN!D2:D117,MAIN!C2:C117)</f>
        <v>0.38119397002684441</v>
      </c>
      <c r="E6" s="90">
        <f>RSQ(MAIN!D77:D117,MAIN!C77:C117)</f>
        <v>0.43317952560672801</v>
      </c>
      <c r="F6" s="91">
        <f>RSQ(MAIN!D7:D16,MAIN!C7:C16)</f>
        <v>6.7264438694686332E-2</v>
      </c>
      <c r="G6" s="92">
        <f>RSQ(MAIN!D42:D51,MAIN!C42:C51)</f>
        <v>0.84825045081369155</v>
      </c>
      <c r="H6" s="93">
        <f>RSQ(MAIN!D52:D67,MAIN!C52:C67)</f>
        <v>7.6254941113454086E-2</v>
      </c>
      <c r="I6" s="94">
        <f>RSQ('Solomon babies'!E2:E21,'Solomon babies'!C2:C21)</f>
        <v>8.4675416110076404E-4</v>
      </c>
      <c r="J6" s="95">
        <f>RSQ('Solomon babies'!E2:E4,'Solomon babies'!C2:C4)</f>
        <v>0.52803696464625549</v>
      </c>
      <c r="K6" s="95">
        <f>RSQ('Solomon babies'!E5:E6,'Solomon babies'!C5:C6)</f>
        <v>1.0000000000000004</v>
      </c>
      <c r="L6" s="95">
        <f>RSQ('Solomon babies'!E10:E14,'Solomon babies'!C10:C14)</f>
        <v>3.9772115301115171E-2</v>
      </c>
      <c r="M6" s="95">
        <f>RSQ('Solomon babies'!Q6:Q8,'Solomon babies'!P6:P8)</f>
        <v>0.98083256159227539</v>
      </c>
      <c r="N6" s="100">
        <f>RSQ('Solomon babies'!E19:E21,'Solomon babies'!C19:C21)</f>
        <v>0.27823090757834618</v>
      </c>
      <c r="O6" s="101" t="e">
        <f>RSQ(MAIN!D17:D19,MAIN!C17:C19)</f>
        <v>#DIV/0!</v>
      </c>
      <c r="P6" s="102">
        <f>RSQ(MAIN!D32:D34,MAIN!C32:C34)</f>
        <v>5.7210730920706221E-2</v>
      </c>
      <c r="Q6" s="103">
        <f>RSQ(MAIN!D20:D28,MAIN!C20:C28)</f>
        <v>0.57932530067613708</v>
      </c>
    </row>
    <row r="7" spans="1:17" ht="13.5" customHeight="1">
      <c r="A7" s="87" t="s">
        <v>168</v>
      </c>
      <c r="B7" s="89">
        <f t="shared" ref="B7:Q7" si="0">SQRT(B6)</f>
        <v>0.63039670049897945</v>
      </c>
      <c r="C7" s="89">
        <f t="shared" si="0"/>
        <v>0.61472044217375299</v>
      </c>
      <c r="D7" s="89">
        <f t="shared" si="0"/>
        <v>0.6174090783482572</v>
      </c>
      <c r="E7" s="90">
        <f t="shared" si="0"/>
        <v>0.65816375288124762</v>
      </c>
      <c r="F7" s="91">
        <f t="shared" si="0"/>
        <v>0.2593538869858833</v>
      </c>
      <c r="G7" s="92">
        <f t="shared" si="0"/>
        <v>0.92100513072061196</v>
      </c>
      <c r="H7" s="93">
        <f t="shared" si="0"/>
        <v>0.27614297223259926</v>
      </c>
      <c r="I7" s="94">
        <f t="shared" si="0"/>
        <v>2.9099040552924834E-2</v>
      </c>
      <c r="J7" s="95">
        <f t="shared" si="0"/>
        <v>0.72666151999831086</v>
      </c>
      <c r="K7" s="95">
        <f t="shared" si="0"/>
        <v>1.0000000000000002</v>
      </c>
      <c r="L7" s="95">
        <f t="shared" si="0"/>
        <v>0.19942947450443521</v>
      </c>
      <c r="M7" s="95">
        <f t="shared" si="0"/>
        <v>0.99036991149381925</v>
      </c>
      <c r="N7" s="95">
        <f t="shared" si="0"/>
        <v>0.52747597820028369</v>
      </c>
      <c r="O7" s="96" t="e">
        <f t="shared" si="0"/>
        <v>#DIV/0!</v>
      </c>
      <c r="P7" s="97">
        <f t="shared" si="0"/>
        <v>0.23918764792669839</v>
      </c>
      <c r="Q7" s="98">
        <f t="shared" si="0"/>
        <v>0.76113421988249685</v>
      </c>
    </row>
    <row r="8" spans="1:17" ht="13.5" customHeight="1">
      <c r="A8" s="87" t="s">
        <v>169</v>
      </c>
      <c r="B8" s="104">
        <v>0.63039670049897945</v>
      </c>
      <c r="C8" s="104">
        <f>PEARSON('ANCOVA Sylcomp'!F3:F101,'ANCOVA Sylcomp'!E3:E101)</f>
        <v>0.61472044217375288</v>
      </c>
      <c r="D8" s="104">
        <f>PEARSON(MAIN!C2:C117,MAIN!D2:D117)</f>
        <v>0.61740907834825709</v>
      </c>
      <c r="E8" s="90">
        <f>PEARSON(MAIN!D77:D117,MAIN!C77:C117)</f>
        <v>0.65816375288124762</v>
      </c>
      <c r="F8" s="91">
        <f>PEARSON(MAIN!C7:C16,MAIN!D7:D16)</f>
        <v>0.2593538869858833</v>
      </c>
      <c r="G8" s="92">
        <f>PEARSON(MAIN!C42:C51,MAIN!D42:D51)</f>
        <v>0.92100513072061185</v>
      </c>
      <c r="H8" s="93">
        <f>PEARSON(MAIN!D52:D71,MAIN!C52:C71)</f>
        <v>0.6350797818930366</v>
      </c>
      <c r="I8" s="94">
        <f>PEARSON('Solomon babies'!C2:C21,'Solomon babies'!E2:E21)</f>
        <v>-2.9099040552924841E-2</v>
      </c>
      <c r="J8" s="95">
        <f>PEARSON('Solomon babies'!E2:E4,'Solomon babies'!C2:C4)</f>
        <v>-0.72666151999831097</v>
      </c>
      <c r="K8" s="95">
        <f>PEARSON('Solomon babies'!E5:E6,'Solomon babies'!C5:C6)</f>
        <v>-1</v>
      </c>
      <c r="L8" s="95">
        <f>PEARSON('Solomon babies'!E10:E14,'Solomon babies'!C10:C14)</f>
        <v>0.19942947450443524</v>
      </c>
      <c r="M8" s="95">
        <f>PEARSON('Solomon babies'!Q6:Q8,'Solomon babies'!P6:P8)</f>
        <v>0.99036991149381937</v>
      </c>
      <c r="N8" s="95">
        <f>PEARSON('Solomon babies'!E19:E21,'Solomon babies'!C19:C21)</f>
        <v>-0.52747597820028369</v>
      </c>
      <c r="O8" s="96" t="e">
        <f>PEARSON(MAIN!D17:D19,MAIN!C17:C19)</f>
        <v>#DIV/0!</v>
      </c>
      <c r="P8" s="105">
        <f>PEARSON(MAIN!D32:D34,MAIN!C32:C34)</f>
        <v>0.2391876479266983</v>
      </c>
      <c r="Q8" s="106">
        <f>PEARSON(MAIN!D20:D28,MAIN!C20:C28)</f>
        <v>0.76113421988249674</v>
      </c>
    </row>
    <row r="9" spans="1:17" ht="13.5" customHeight="1">
      <c r="A9" s="87" t="s">
        <v>170</v>
      </c>
      <c r="B9" s="88">
        <v>1</v>
      </c>
      <c r="C9" s="107">
        <v>1</v>
      </c>
      <c r="D9" s="88">
        <f>MIN(MAIN!C2:C117)</f>
        <v>1</v>
      </c>
      <c r="E9" s="67">
        <f>MIN(MAIN!C$77:C$117)</f>
        <v>1</v>
      </c>
      <c r="F9" s="108">
        <f>MIN(MAIN!C7:C16)</f>
        <v>7</v>
      </c>
      <c r="G9" s="53">
        <f>MIN(MAIN!C42:C51)</f>
        <v>2</v>
      </c>
      <c r="H9" s="58">
        <f>MIN(MAIN!C52:C67)</f>
        <v>7</v>
      </c>
      <c r="I9" s="12">
        <f>MIN('Solomon babies'!C2:C21)</f>
        <v>8</v>
      </c>
      <c r="J9" s="100">
        <f>MIN('Solomon babies'!C2:C4)</f>
        <v>17</v>
      </c>
      <c r="K9" s="100">
        <f>MIN('Solomon babies'!C5:C6)</f>
        <v>24</v>
      </c>
      <c r="L9" s="100">
        <f>MIN('Solomon babies'!C10:C14)</f>
        <v>18</v>
      </c>
      <c r="M9" s="100">
        <f>MIN('Solomon babies'!P6:P8)</f>
        <v>8</v>
      </c>
      <c r="N9" s="100">
        <f>MIN('Solomon babies'!C19:C21)</f>
        <v>18</v>
      </c>
      <c r="O9" s="101">
        <f>MIN(MAIN!C17:C19)</f>
        <v>3</v>
      </c>
      <c r="P9" s="109">
        <f>MIN(MAIN!C32:C34)</f>
        <v>22</v>
      </c>
      <c r="Q9" s="103">
        <f>MIN(MAIN!C20:C28)</f>
        <v>2</v>
      </c>
    </row>
    <row r="10" spans="1:17" ht="13.5" customHeight="1">
      <c r="A10" s="87" t="s">
        <v>171</v>
      </c>
      <c r="B10" s="88">
        <f>B9*B$4+B$5</f>
        <v>0.21439999999999998</v>
      </c>
      <c r="C10" s="89">
        <f>C4*C9+C5</f>
        <v>0.20883755529770914</v>
      </c>
      <c r="D10" s="89">
        <f t="shared" ref="D10:I10" si="1">D9*D$4+D$5</f>
        <v>0.2750811230464637</v>
      </c>
      <c r="E10" s="90">
        <f t="shared" si="1"/>
        <v>0.32312030201027775</v>
      </c>
      <c r="F10" s="91">
        <f t="shared" si="1"/>
        <v>0.26601829631331331</v>
      </c>
      <c r="G10" s="92">
        <f t="shared" si="1"/>
        <v>7.1432671719384055E-2</v>
      </c>
      <c r="H10" s="93">
        <f t="shared" si="1"/>
        <v>0.24574878346507373</v>
      </c>
      <c r="I10" s="94">
        <f t="shared" si="1"/>
        <v>0.92566911784939065</v>
      </c>
      <c r="J10" s="95">
        <f t="shared" ref="J10:K10" si="2">J$4*J9+J$5</f>
        <v>0.93218999428310212</v>
      </c>
      <c r="K10" s="95">
        <f t="shared" si="2"/>
        <v>0.9268292682999999</v>
      </c>
      <c r="L10" s="95">
        <f>L9*L$4+L$5</f>
        <v>0.94133794356748757</v>
      </c>
      <c r="M10" s="95">
        <f>M$4*M9+M$5</f>
        <v>0.4025306878767661</v>
      </c>
      <c r="N10" s="95">
        <f>N9*N$4+N$5</f>
        <v>0.93237524119615378</v>
      </c>
      <c r="O10" s="96" t="e">
        <f>O9*O4+O5</f>
        <v>#DIV/0!</v>
      </c>
      <c r="P10" s="97">
        <f>P4*P9+P5</f>
        <v>0.47527243589743584</v>
      </c>
      <c r="Q10" s="98">
        <f>Q9*Q$4+Q$5</f>
        <v>0.12564194761816944</v>
      </c>
    </row>
    <row r="11" spans="1:17" ht="13.5" customHeight="1">
      <c r="A11" s="87" t="s">
        <v>172</v>
      </c>
      <c r="B11" s="88">
        <v>48</v>
      </c>
      <c r="C11" s="107">
        <v>36</v>
      </c>
      <c r="D11" s="88">
        <f>MAX(MAIN!C2:C117)</f>
        <v>71.8</v>
      </c>
      <c r="E11" s="67">
        <f>MAX(MAIN!C$77:C$117)</f>
        <v>71.8</v>
      </c>
      <c r="F11" s="108">
        <f>MAX(MAIN!C7:C16)</f>
        <v>17</v>
      </c>
      <c r="G11" s="53">
        <f>MAX(MAIN!C42:C51)</f>
        <v>36</v>
      </c>
      <c r="H11" s="58">
        <f>MAX(MAIN!C52:C71)</f>
        <v>48</v>
      </c>
      <c r="I11" s="12">
        <f>MAX('Solomon babies'!C2:C21)</f>
        <v>48</v>
      </c>
      <c r="J11" s="100">
        <f>MAX('Solomon babies'!C2:C4)</f>
        <v>48</v>
      </c>
      <c r="K11" s="100">
        <f>MAX('Solomon babies'!C5:C6)</f>
        <v>36</v>
      </c>
      <c r="L11" s="100">
        <f>MAX('Solomon babies'!C10:C14)</f>
        <v>48</v>
      </c>
      <c r="M11" s="100">
        <f>MAX('Solomon babies'!P6:P8)</f>
        <v>24</v>
      </c>
      <c r="N11" s="100">
        <f>MAX('Solomon babies'!C19:C21)</f>
        <v>26</v>
      </c>
      <c r="O11" s="101">
        <f>MAX(MAIN!C17:C19)</f>
        <v>3</v>
      </c>
      <c r="P11" s="109">
        <f>MAX(MAIN!C32:C34)</f>
        <v>25</v>
      </c>
      <c r="Q11" s="103">
        <f>MAX(MAIN!C20:C28)</f>
        <v>36</v>
      </c>
    </row>
    <row r="12" spans="1:17" ht="13.5" customHeight="1">
      <c r="A12" s="110" t="s">
        <v>173</v>
      </c>
      <c r="B12" s="88">
        <f>B11*B$4+B$5</f>
        <v>0.7407999999999999</v>
      </c>
      <c r="C12" s="89">
        <f>C4*C11+C5</f>
        <v>0.62948260572418169</v>
      </c>
      <c r="D12" s="89">
        <f t="shared" ref="D12:I12" si="3">D11*D$4+D$5</f>
        <v>0.8006578026114084</v>
      </c>
      <c r="E12" s="90">
        <f t="shared" si="3"/>
        <v>0.74849029871602357</v>
      </c>
      <c r="F12" s="91">
        <f t="shared" si="3"/>
        <v>0.33574369972712004</v>
      </c>
      <c r="G12" s="92">
        <f t="shared" si="3"/>
        <v>0.64576144125342705</v>
      </c>
      <c r="H12" s="93">
        <f t="shared" si="3"/>
        <v>0.60443258176146686</v>
      </c>
      <c r="I12" s="94">
        <f t="shared" si="3"/>
        <v>0.92253064942528007</v>
      </c>
      <c r="J12" s="95">
        <f t="shared" ref="J12:K12" si="4">J$4*J11+J$5</f>
        <v>0.89465417230340472</v>
      </c>
      <c r="K12" s="95">
        <f t="shared" si="4"/>
        <v>0.90686274509999987</v>
      </c>
      <c r="L12" s="95">
        <f>L11*L$4+L$5</f>
        <v>0.94457802595172413</v>
      </c>
      <c r="M12" s="95">
        <f>M$4*M11+M$5</f>
        <v>0.48614552412794343</v>
      </c>
      <c r="N12" s="95">
        <f>N11*N$4+N$5</f>
        <v>0.88045905708846151</v>
      </c>
      <c r="O12" s="96" t="e">
        <f>O11*O6+O7</f>
        <v>#DIV/0!</v>
      </c>
      <c r="P12" s="97">
        <f>P4*P11+P5</f>
        <v>0.51688301282051285</v>
      </c>
      <c r="Q12" s="98">
        <f>Q11*Q$4+Q$5</f>
        <v>0.82651592142997221</v>
      </c>
    </row>
    <row r="13" spans="1:17" ht="47.25" customHeight="1">
      <c r="A13" s="111" t="s">
        <v>174</v>
      </c>
      <c r="B13" s="112" t="e">
        <f t="shared" ref="B13:Q13" ca="1" si="5">_xludf.TEXTJOIN(" ",TRUE,B$2,";","R2 =",ROUND(B$6,4))</f>
        <v>#NAME?</v>
      </c>
      <c r="C13" s="112" t="e">
        <f t="shared" ca="1" si="5"/>
        <v>#NAME?</v>
      </c>
      <c r="D13" s="112" t="e">
        <f t="shared" ca="1" si="5"/>
        <v>#NAME?</v>
      </c>
      <c r="E13" s="113" t="e">
        <f t="shared" ca="1" si="5"/>
        <v>#NAME?</v>
      </c>
      <c r="F13" s="114" t="e">
        <f t="shared" ca="1" si="5"/>
        <v>#NAME?</v>
      </c>
      <c r="G13" s="115" t="e">
        <f t="shared" ca="1" si="5"/>
        <v>#NAME?</v>
      </c>
      <c r="H13" s="116" t="e">
        <f t="shared" ca="1" si="5"/>
        <v>#NAME?</v>
      </c>
      <c r="I13" s="117" t="e">
        <f t="shared" ca="1" si="5"/>
        <v>#NAME?</v>
      </c>
      <c r="J13" s="118" t="e">
        <f t="shared" ca="1" si="5"/>
        <v>#NAME?</v>
      </c>
      <c r="K13" s="118" t="e">
        <f t="shared" ca="1" si="5"/>
        <v>#NAME?</v>
      </c>
      <c r="L13" s="118" t="e">
        <f t="shared" ca="1" si="5"/>
        <v>#NAME?</v>
      </c>
      <c r="M13" s="118" t="e">
        <f t="shared" ca="1" si="5"/>
        <v>#NAME?</v>
      </c>
      <c r="N13" s="118" t="e">
        <f t="shared" ca="1" si="5"/>
        <v>#NAME?</v>
      </c>
      <c r="O13" s="119" t="e">
        <f t="shared" ca="1" si="5"/>
        <v>#NAME?</v>
      </c>
      <c r="P13" s="120" t="e">
        <f t="shared" ca="1" si="5"/>
        <v>#NAME?</v>
      </c>
      <c r="Q13" s="121" t="e">
        <f t="shared" ca="1" si="5"/>
        <v>#NAME?</v>
      </c>
    </row>
    <row r="14" spans="1:17" ht="13.5" customHeight="1"/>
    <row r="15" spans="1:17" ht="13.5" customHeight="1">
      <c r="A15" s="547" t="s">
        <v>175</v>
      </c>
      <c r="B15" s="548"/>
      <c r="C15" s="548"/>
      <c r="D15" s="548"/>
    </row>
    <row r="16" spans="1:17" ht="13.5" customHeight="1">
      <c r="A16" s="70"/>
      <c r="B16" s="72" t="s">
        <v>160</v>
      </c>
      <c r="C16" s="71" t="s">
        <v>161</v>
      </c>
      <c r="D16" s="122" t="s">
        <v>162</v>
      </c>
      <c r="G16" s="123"/>
      <c r="H16" s="19"/>
    </row>
    <row r="17" spans="1:4" ht="13.5" customHeight="1">
      <c r="A17" s="87" t="s">
        <v>167</v>
      </c>
      <c r="B17" s="124">
        <v>0.39739999999999998</v>
      </c>
      <c r="C17" s="125"/>
      <c r="D17" s="126">
        <v>0.37330399776176693</v>
      </c>
    </row>
    <row r="18" spans="1:4" ht="13.5" customHeight="1">
      <c r="A18" s="110" t="s">
        <v>168</v>
      </c>
      <c r="B18" s="127">
        <f>SQRT(B17)</f>
        <v>0.63039670049897945</v>
      </c>
      <c r="C18" s="128"/>
      <c r="D18" s="126">
        <f>SQRT(D17)</f>
        <v>0.61098608638967133</v>
      </c>
    </row>
    <row r="19" spans="1:4" ht="13.5" customHeight="1"/>
    <row r="20" spans="1:4" ht="13.5" customHeight="1"/>
    <row r="21" spans="1:4" ht="13.5" customHeight="1"/>
    <row r="22" spans="1:4" ht="13.5" customHeight="1"/>
    <row r="23" spans="1:4" ht="13.5" customHeight="1"/>
    <row r="24" spans="1:4" ht="13.5" customHeight="1"/>
    <row r="25" spans="1:4" ht="13.5" customHeight="1"/>
    <row r="26" spans="1:4" ht="13.5" customHeight="1"/>
    <row r="27" spans="1:4" ht="13.5" customHeight="1"/>
    <row r="28" spans="1:4" ht="13.5" customHeight="1"/>
    <row r="29" spans="1:4" ht="13.5" customHeight="1"/>
    <row r="30" spans="1:4" ht="13.5" customHeight="1"/>
    <row r="31" spans="1:4" ht="13.5" customHeight="1"/>
    <row r="32" spans="1:4"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L1"/>
    <mergeCell ref="A15:D15"/>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000"/>
  <sheetViews>
    <sheetView workbookViewId="0"/>
  </sheetViews>
  <sheetFormatPr defaultColWidth="12.625" defaultRowHeight="15" customHeight="1"/>
  <cols>
    <col min="1" max="1" width="53" customWidth="1"/>
    <col min="2" max="3" width="7.625" customWidth="1"/>
    <col min="4" max="4" width="14.125" customWidth="1"/>
    <col min="5" max="5" width="16.25" customWidth="1"/>
    <col min="6" max="6" width="14.875" customWidth="1"/>
    <col min="7" max="7" width="7.625" customWidth="1"/>
    <col min="8" max="8" width="13.5" customWidth="1"/>
    <col min="9" max="13" width="7.625" customWidth="1"/>
    <col min="14" max="14" width="28.75" customWidth="1"/>
    <col min="15" max="16" width="7.625" customWidth="1"/>
    <col min="17" max="17" width="12.875" customWidth="1"/>
    <col min="18" max="18" width="17" customWidth="1"/>
    <col min="19" max="23" width="7.625" customWidth="1"/>
  </cols>
  <sheetData>
    <row r="1" spans="1:23">
      <c r="A1" s="129" t="s">
        <v>0</v>
      </c>
      <c r="B1" s="129" t="s">
        <v>1</v>
      </c>
      <c r="C1" s="129" t="s">
        <v>2</v>
      </c>
      <c r="D1" s="129" t="s">
        <v>3</v>
      </c>
      <c r="E1" s="130" t="s">
        <v>4</v>
      </c>
      <c r="F1" s="129" t="s">
        <v>5</v>
      </c>
      <c r="G1" s="129" t="s">
        <v>6</v>
      </c>
      <c r="H1" s="131" t="s">
        <v>7</v>
      </c>
      <c r="I1" s="5"/>
      <c r="J1" s="5"/>
      <c r="K1" s="5"/>
      <c r="L1" s="5"/>
      <c r="M1" s="5"/>
      <c r="N1" s="5"/>
      <c r="O1" s="5"/>
      <c r="P1" s="5"/>
      <c r="Q1" s="5"/>
      <c r="R1" s="5"/>
      <c r="S1" s="5"/>
      <c r="T1" s="5"/>
      <c r="U1" s="5"/>
      <c r="V1" s="5"/>
      <c r="W1" s="5"/>
    </row>
    <row r="2" spans="1:23">
      <c r="A2" s="8" t="s">
        <v>11</v>
      </c>
      <c r="B2" s="12" t="s">
        <v>12</v>
      </c>
      <c r="C2" s="12">
        <v>48</v>
      </c>
      <c r="D2" s="17">
        <v>0.51219512199999995</v>
      </c>
      <c r="E2" s="12">
        <v>0.89928057549999996</v>
      </c>
      <c r="F2" s="9" t="s">
        <v>13</v>
      </c>
      <c r="G2" s="12" t="s">
        <v>14</v>
      </c>
      <c r="H2" s="12" t="s">
        <v>15</v>
      </c>
      <c r="J2" s="19"/>
      <c r="K2" s="19"/>
      <c r="L2" s="19">
        <f>PEARSON(C2:C21,E2:E21)</f>
        <v>-2.9099040552924841E-2</v>
      </c>
      <c r="M2" s="19"/>
      <c r="N2" s="19"/>
      <c r="O2" s="19"/>
      <c r="P2" s="19"/>
      <c r="Q2" s="19"/>
      <c r="R2" s="19"/>
      <c r="S2" s="19"/>
      <c r="T2" s="19"/>
      <c r="U2" s="19"/>
      <c r="V2" s="19"/>
      <c r="W2" s="19"/>
    </row>
    <row r="3" spans="1:23">
      <c r="A3" s="8" t="s">
        <v>17</v>
      </c>
      <c r="B3" s="12" t="s">
        <v>12</v>
      </c>
      <c r="C3" s="12">
        <v>24</v>
      </c>
      <c r="D3" s="17">
        <v>0.48717948700000002</v>
      </c>
      <c r="E3" s="132">
        <v>0.90322580649999995</v>
      </c>
      <c r="F3" s="12" t="s">
        <v>18</v>
      </c>
      <c r="G3" s="12" t="s">
        <v>14</v>
      </c>
      <c r="H3" s="12" t="s">
        <v>15</v>
      </c>
      <c r="J3" s="19"/>
      <c r="K3" s="19"/>
      <c r="L3" s="19"/>
      <c r="M3" s="19"/>
      <c r="N3" s="541" t="s">
        <v>176</v>
      </c>
      <c r="O3" s="542"/>
      <c r="P3" s="542"/>
      <c r="Q3" s="542"/>
      <c r="R3" s="542"/>
      <c r="S3" s="542"/>
      <c r="T3" s="542"/>
      <c r="U3" s="19"/>
      <c r="V3" s="19"/>
      <c r="W3" s="19"/>
    </row>
    <row r="4" spans="1:23">
      <c r="A4" s="8" t="s">
        <v>19</v>
      </c>
      <c r="B4" s="12" t="s">
        <v>20</v>
      </c>
      <c r="C4" s="12">
        <v>17</v>
      </c>
      <c r="D4" s="17">
        <v>0.368421053</v>
      </c>
      <c r="E4" s="133">
        <v>0.94805194810000004</v>
      </c>
      <c r="F4" s="9" t="s">
        <v>21</v>
      </c>
      <c r="G4" s="12" t="s">
        <v>14</v>
      </c>
      <c r="H4" s="12" t="s">
        <v>15</v>
      </c>
      <c r="N4" s="542"/>
      <c r="O4" s="542"/>
      <c r="P4" s="542"/>
      <c r="Q4" s="542"/>
      <c r="R4" s="542"/>
      <c r="S4" s="542"/>
      <c r="T4" s="542"/>
    </row>
    <row r="5" spans="1:23">
      <c r="A5" s="8" t="s">
        <v>22</v>
      </c>
      <c r="B5" s="12" t="s">
        <v>12</v>
      </c>
      <c r="C5" s="12">
        <v>36</v>
      </c>
      <c r="D5" s="17">
        <v>0.75384615399999999</v>
      </c>
      <c r="E5" s="132">
        <v>0.90686274509999998</v>
      </c>
      <c r="F5" s="12" t="s">
        <v>23</v>
      </c>
      <c r="G5" s="12" t="s">
        <v>14</v>
      </c>
      <c r="H5" s="12" t="s">
        <v>15</v>
      </c>
      <c r="K5" s="134"/>
      <c r="L5" s="134"/>
      <c r="N5" s="8" t="s">
        <v>22</v>
      </c>
      <c r="O5" s="12" t="s">
        <v>12</v>
      </c>
      <c r="P5" s="12">
        <v>36</v>
      </c>
      <c r="Q5" s="12">
        <v>0.75384615384615383</v>
      </c>
      <c r="R5" s="12" t="s">
        <v>23</v>
      </c>
      <c r="S5" s="12" t="s">
        <v>14</v>
      </c>
      <c r="T5" s="12" t="s">
        <v>15</v>
      </c>
    </row>
    <row r="6" spans="1:23">
      <c r="A6" s="8" t="s">
        <v>24</v>
      </c>
      <c r="B6" s="12" t="s">
        <v>12</v>
      </c>
      <c r="C6" s="12">
        <v>24</v>
      </c>
      <c r="D6" s="17">
        <v>0.48192771099999998</v>
      </c>
      <c r="E6" s="133">
        <v>0.92682926830000001</v>
      </c>
      <c r="F6" s="9" t="s">
        <v>25</v>
      </c>
      <c r="G6" s="12" t="s">
        <v>14</v>
      </c>
      <c r="H6" s="12" t="s">
        <v>15</v>
      </c>
      <c r="K6" s="134"/>
      <c r="L6" s="134"/>
      <c r="N6" s="8" t="s">
        <v>24</v>
      </c>
      <c r="O6" s="12" t="s">
        <v>12</v>
      </c>
      <c r="P6" s="12">
        <v>24</v>
      </c>
      <c r="Q6" s="13">
        <v>0.48192771099999998</v>
      </c>
      <c r="R6" s="9" t="s">
        <v>25</v>
      </c>
      <c r="S6" s="12" t="s">
        <v>14</v>
      </c>
      <c r="T6" s="12" t="s">
        <v>15</v>
      </c>
    </row>
    <row r="7" spans="1:23">
      <c r="A7" s="8" t="s">
        <v>56</v>
      </c>
      <c r="B7" s="12" t="s">
        <v>20</v>
      </c>
      <c r="C7" s="12">
        <v>12</v>
      </c>
      <c r="D7" s="17">
        <v>6.3492063000000001E-2</v>
      </c>
      <c r="E7" s="133">
        <v>0.89189189189999996</v>
      </c>
      <c r="F7" s="9" t="s">
        <v>57</v>
      </c>
      <c r="G7" s="12" t="s">
        <v>14</v>
      </c>
      <c r="H7" s="12" t="s">
        <v>15</v>
      </c>
      <c r="K7" s="134"/>
      <c r="N7" s="8" t="s">
        <v>73</v>
      </c>
      <c r="O7" s="12" t="s">
        <v>20</v>
      </c>
      <c r="P7" s="12">
        <v>8</v>
      </c>
      <c r="Q7" s="135">
        <v>0.4</v>
      </c>
      <c r="R7" s="9" t="s">
        <v>74</v>
      </c>
      <c r="S7" s="12" t="s">
        <v>14</v>
      </c>
      <c r="T7" s="12" t="s">
        <v>15</v>
      </c>
    </row>
    <row r="8" spans="1:23">
      <c r="A8" s="136" t="s">
        <v>58</v>
      </c>
      <c r="B8" s="137" t="s">
        <v>12</v>
      </c>
      <c r="C8" s="137">
        <v>12</v>
      </c>
      <c r="D8" s="17">
        <v>0.34482758600000002</v>
      </c>
      <c r="E8" s="138">
        <v>0.87906976739999998</v>
      </c>
      <c r="F8" s="137" t="s">
        <v>59</v>
      </c>
      <c r="G8" s="137" t="s">
        <v>14</v>
      </c>
      <c r="H8" s="137" t="s">
        <v>15</v>
      </c>
      <c r="N8" s="8" t="s">
        <v>75</v>
      </c>
      <c r="O8" s="12" t="s">
        <v>12</v>
      </c>
      <c r="P8" s="12">
        <v>18</v>
      </c>
      <c r="Q8" s="12">
        <v>0.46153846153846156</v>
      </c>
      <c r="R8" s="12" t="s">
        <v>74</v>
      </c>
      <c r="S8" s="12" t="s">
        <v>14</v>
      </c>
      <c r="T8" s="12" t="s">
        <v>15</v>
      </c>
    </row>
    <row r="9" spans="1:23">
      <c r="A9" s="8" t="s">
        <v>60</v>
      </c>
      <c r="B9" s="12" t="s">
        <v>12</v>
      </c>
      <c r="C9" s="12">
        <v>24</v>
      </c>
      <c r="D9" s="17">
        <v>0.85333333300000003</v>
      </c>
      <c r="E9" s="133">
        <v>0.96521739129999995</v>
      </c>
      <c r="F9" s="9" t="s">
        <v>59</v>
      </c>
      <c r="G9" s="12" t="s">
        <v>14</v>
      </c>
      <c r="H9" s="12" t="s">
        <v>15</v>
      </c>
    </row>
    <row r="10" spans="1:23">
      <c r="A10" s="8" t="s">
        <v>67</v>
      </c>
      <c r="B10" s="12" t="s">
        <v>12</v>
      </c>
      <c r="C10" s="12">
        <v>18</v>
      </c>
      <c r="D10" s="17">
        <v>0.47283813699999999</v>
      </c>
      <c r="E10" s="139"/>
      <c r="F10" s="12" t="s">
        <v>68</v>
      </c>
      <c r="G10" s="12" t="s">
        <v>14</v>
      </c>
      <c r="H10" s="12" t="s">
        <v>15</v>
      </c>
    </row>
    <row r="11" spans="1:23">
      <c r="A11" s="8" t="s">
        <v>69</v>
      </c>
      <c r="B11" s="12" t="s">
        <v>20</v>
      </c>
      <c r="C11" s="12">
        <v>21</v>
      </c>
      <c r="D11" s="17">
        <v>0.34146341499999999</v>
      </c>
      <c r="E11" s="132">
        <v>0.94936708859999996</v>
      </c>
      <c r="F11" s="12" t="s">
        <v>68</v>
      </c>
      <c r="G11" s="12" t="s">
        <v>14</v>
      </c>
      <c r="H11" s="12" t="s">
        <v>15</v>
      </c>
    </row>
    <row r="12" spans="1:23">
      <c r="A12" s="8" t="s">
        <v>70</v>
      </c>
      <c r="B12" s="12" t="s">
        <v>20</v>
      </c>
      <c r="C12" s="12">
        <v>24</v>
      </c>
      <c r="D12" s="17">
        <v>0.59868421100000002</v>
      </c>
      <c r="E12" s="132">
        <v>0.93388429750000002</v>
      </c>
      <c r="F12" s="12" t="s">
        <v>68</v>
      </c>
      <c r="G12" s="12" t="s">
        <v>14</v>
      </c>
      <c r="H12" s="12" t="s">
        <v>15</v>
      </c>
    </row>
    <row r="13" spans="1:23">
      <c r="A13" s="8" t="s">
        <v>71</v>
      </c>
      <c r="B13" s="12" t="s">
        <v>20</v>
      </c>
      <c r="C13" s="12">
        <v>36</v>
      </c>
      <c r="D13" s="17">
        <v>0.78749999999999998</v>
      </c>
      <c r="E13" s="140">
        <v>0.94214876030000005</v>
      </c>
      <c r="F13" s="12" t="s">
        <v>68</v>
      </c>
      <c r="G13" s="12" t="s">
        <v>14</v>
      </c>
      <c r="H13" s="12" t="s">
        <v>15</v>
      </c>
      <c r="I13" s="19"/>
      <c r="J13" s="19"/>
      <c r="K13" s="19"/>
      <c r="L13" s="19"/>
      <c r="M13" s="19"/>
      <c r="N13" s="19"/>
      <c r="O13" s="19"/>
    </row>
    <row r="14" spans="1:23">
      <c r="A14" s="8" t="s">
        <v>72</v>
      </c>
      <c r="B14" s="12"/>
      <c r="C14" s="52">
        <v>48</v>
      </c>
      <c r="D14" s="17">
        <v>0.57446808500000002</v>
      </c>
      <c r="E14" s="132">
        <v>0.94610778439999998</v>
      </c>
      <c r="F14" s="12" t="s">
        <v>68</v>
      </c>
      <c r="G14" s="12" t="s">
        <v>14</v>
      </c>
      <c r="H14" s="12" t="s">
        <v>15</v>
      </c>
      <c r="I14" s="19"/>
      <c r="J14" s="19"/>
      <c r="K14" s="19"/>
      <c r="L14" s="19"/>
      <c r="M14" s="19"/>
      <c r="N14" s="19"/>
      <c r="O14" s="19"/>
    </row>
    <row r="15" spans="1:23">
      <c r="A15" s="8" t="s">
        <v>73</v>
      </c>
      <c r="B15" s="12" t="s">
        <v>20</v>
      </c>
      <c r="C15" s="12">
        <v>8</v>
      </c>
      <c r="D15" s="17">
        <v>0.4</v>
      </c>
      <c r="E15" s="141">
        <v>0.93464052289999999</v>
      </c>
      <c r="F15" s="9" t="s">
        <v>74</v>
      </c>
      <c r="G15" s="12" t="s">
        <v>14</v>
      </c>
      <c r="H15" s="12" t="s">
        <v>15</v>
      </c>
      <c r="I15" s="19"/>
      <c r="J15" s="19"/>
      <c r="K15" s="19"/>
      <c r="L15" s="19"/>
      <c r="M15" s="19"/>
      <c r="N15" s="19"/>
      <c r="O15" s="19"/>
    </row>
    <row r="16" spans="1:23" ht="15.75">
      <c r="A16" s="8" t="s">
        <v>75</v>
      </c>
      <c r="B16" s="12" t="s">
        <v>12</v>
      </c>
      <c r="C16" s="12">
        <v>18</v>
      </c>
      <c r="D16" s="17">
        <v>0.46153846199999998</v>
      </c>
      <c r="E16" s="132">
        <v>0.9590163934</v>
      </c>
      <c r="F16" s="12" t="s">
        <v>74</v>
      </c>
      <c r="G16" s="12" t="s">
        <v>14</v>
      </c>
      <c r="H16" s="12" t="s">
        <v>15</v>
      </c>
      <c r="I16" s="142"/>
      <c r="J16" s="19"/>
      <c r="K16" s="42"/>
      <c r="L16" s="19"/>
      <c r="M16" s="19"/>
      <c r="N16" s="19"/>
      <c r="O16" s="19"/>
    </row>
    <row r="17" spans="1:15">
      <c r="A17" s="64" t="s">
        <v>108</v>
      </c>
      <c r="B17" s="64" t="s">
        <v>20</v>
      </c>
      <c r="C17" s="143">
        <v>12</v>
      </c>
      <c r="D17" s="17">
        <v>0.40322580600000002</v>
      </c>
      <c r="E17" s="144">
        <v>0.94915254240000002</v>
      </c>
      <c r="F17" s="9" t="s">
        <v>109</v>
      </c>
      <c r="G17" s="12" t="s">
        <v>14</v>
      </c>
      <c r="H17" s="12" t="s">
        <v>15</v>
      </c>
      <c r="I17" s="19"/>
      <c r="K17" s="19"/>
      <c r="L17" s="19"/>
      <c r="M17" s="19"/>
      <c r="N17" s="19"/>
      <c r="O17" s="19"/>
    </row>
    <row r="18" spans="1:15">
      <c r="A18" s="8" t="s">
        <v>110</v>
      </c>
      <c r="B18" s="12" t="s">
        <v>20</v>
      </c>
      <c r="C18" s="12">
        <v>16</v>
      </c>
      <c r="D18" s="17">
        <v>0.32857142900000003</v>
      </c>
      <c r="E18" s="133">
        <v>0.92346938779999999</v>
      </c>
      <c r="F18" s="9" t="s">
        <v>111</v>
      </c>
      <c r="G18" s="12" t="s">
        <v>14</v>
      </c>
      <c r="H18" s="12" t="s">
        <v>15</v>
      </c>
      <c r="I18" s="19"/>
      <c r="K18" s="19"/>
      <c r="L18" s="19"/>
      <c r="M18" s="19"/>
      <c r="N18" s="19"/>
      <c r="O18" s="19"/>
    </row>
    <row r="19" spans="1:15">
      <c r="A19" s="8" t="s">
        <v>112</v>
      </c>
      <c r="B19" s="12" t="s">
        <v>12</v>
      </c>
      <c r="C19" s="12">
        <v>18</v>
      </c>
      <c r="D19" s="17">
        <v>0.45714285700000001</v>
      </c>
      <c r="E19" s="132">
        <v>0.94444444439999997</v>
      </c>
      <c r="F19" s="12" t="s">
        <v>113</v>
      </c>
      <c r="G19" s="12" t="s">
        <v>14</v>
      </c>
      <c r="H19" s="12" t="s">
        <v>15</v>
      </c>
      <c r="I19" s="19"/>
      <c r="K19" s="19"/>
      <c r="L19" s="19"/>
      <c r="M19" s="19"/>
      <c r="N19" s="19"/>
      <c r="O19" s="19"/>
    </row>
    <row r="20" spans="1:15" ht="15.75" customHeight="1">
      <c r="A20" s="8" t="s">
        <v>114</v>
      </c>
      <c r="B20" s="12" t="s">
        <v>20</v>
      </c>
      <c r="C20" s="12">
        <v>24</v>
      </c>
      <c r="D20" s="17">
        <v>0.40939597300000002</v>
      </c>
      <c r="E20" s="132">
        <v>0.84516129029999998</v>
      </c>
      <c r="F20" s="12" t="s">
        <v>113</v>
      </c>
      <c r="G20" s="12" t="s">
        <v>14</v>
      </c>
      <c r="H20" s="12" t="s">
        <v>15</v>
      </c>
    </row>
    <row r="21" spans="1:15" ht="15.75" customHeight="1">
      <c r="A21" s="8" t="s">
        <v>115</v>
      </c>
      <c r="B21" s="12" t="s">
        <v>12</v>
      </c>
      <c r="C21" s="12">
        <v>26</v>
      </c>
      <c r="D21" s="17">
        <v>0.62406015000000004</v>
      </c>
      <c r="E21" s="140">
        <v>0.91666666669999997</v>
      </c>
      <c r="F21" s="12" t="s">
        <v>113</v>
      </c>
      <c r="G21" s="12" t="s">
        <v>14</v>
      </c>
      <c r="H21" s="12" t="s">
        <v>15</v>
      </c>
    </row>
    <row r="22" spans="1:15" ht="15.75" customHeight="1"/>
    <row r="23" spans="1:15" ht="15.75" customHeight="1"/>
    <row r="24" spans="1:15" ht="15.75" customHeight="1"/>
    <row r="25" spans="1:15" ht="15.75" customHeight="1"/>
    <row r="26" spans="1:15" ht="15.75" customHeight="1"/>
    <row r="27" spans="1:15" ht="15.75" customHeight="1"/>
    <row r="28" spans="1:15" ht="15.75" customHeight="1"/>
    <row r="29" spans="1:15" ht="15.75" customHeight="1"/>
    <row r="30" spans="1:15" ht="15.75" customHeight="1"/>
    <row r="31" spans="1:15" ht="15.75" customHeight="1"/>
    <row r="32" spans="1: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H21" xr:uid="{00000000-0009-0000-0000-000002000000}"/>
  <mergeCells count="1">
    <mergeCell ref="N3:T4"/>
  </mergeCells>
  <conditionalFormatting sqref="G85:G1000">
    <cfRule type="colorScale" priority="1">
      <colorScale>
        <cfvo type="min"/>
        <cfvo type="percentile" val="50"/>
        <cfvo type="max"/>
        <color rgb="FFD6E3BC"/>
        <color rgb="FFF4E6AD"/>
        <color rgb="FFFABF8F"/>
      </colorScale>
    </cfRule>
  </conditionalFormatting>
  <conditionalFormatting sqref="G85:G1000">
    <cfRule type="colorScale" priority="2">
      <colorScale>
        <cfvo type="min"/>
        <cfvo type="percentile" val="50"/>
        <cfvo type="max"/>
        <color rgb="FF98B263"/>
        <color rgb="FFFFEB84"/>
        <color rgb="FFFAAA67"/>
      </colorScale>
    </cfRule>
  </conditionalFormatting>
  <conditionalFormatting sqref="G85:G1000">
    <cfRule type="colorScale" priority="3">
      <colorScale>
        <cfvo type="min"/>
        <cfvo type="percentile" val="50"/>
        <cfvo type="max"/>
        <color rgb="FFD6E3BC"/>
        <color rgb="FFFFF0A5"/>
        <color rgb="FFFABF8F"/>
      </colorScale>
    </cfRule>
  </conditionalFormatting>
  <conditionalFormatting sqref="G85:G1000">
    <cfRule type="colorScale" priority="4">
      <colorScale>
        <cfvo type="min"/>
        <cfvo type="percentile" val="50"/>
        <cfvo type="max"/>
        <color rgb="FFD6E3BC"/>
        <color rgb="FFFFF0A5"/>
        <color rgb="FFFABF8F"/>
      </colorScale>
    </cfRule>
  </conditionalFormatting>
  <conditionalFormatting sqref="H85:H1000">
    <cfRule type="colorScale" priority="5">
      <colorScale>
        <cfvo type="min"/>
        <cfvo type="percentile" val="50"/>
        <cfvo type="max"/>
        <color rgb="FFD6E3BC"/>
        <color rgb="FFF4E6AD"/>
        <color rgb="FFFABF8F"/>
      </colorScale>
    </cfRule>
  </conditionalFormatting>
  <conditionalFormatting sqref="H85:H1000">
    <cfRule type="colorScale" priority="6">
      <colorScale>
        <cfvo type="min"/>
        <cfvo type="percentile" val="50"/>
        <cfvo type="max"/>
        <color rgb="FFD6E3BC"/>
        <color rgb="FFFFF0A5"/>
        <color rgb="FFFABF8F"/>
      </colorScale>
    </cfRule>
  </conditionalFormatting>
  <conditionalFormatting sqref="M84:M1000">
    <cfRule type="colorScale" priority="7">
      <colorScale>
        <cfvo type="min"/>
        <cfvo type="percentile" val="50"/>
        <cfvo type="max"/>
        <color rgb="FFD6E3BC"/>
        <color rgb="FFF4E6AD"/>
        <color rgb="FFFABF8F"/>
      </colorScale>
    </cfRule>
  </conditionalFormatting>
  <conditionalFormatting sqref="M84:M1000">
    <cfRule type="colorScale" priority="8">
      <colorScale>
        <cfvo type="min"/>
        <cfvo type="percentile" val="50"/>
        <cfvo type="max"/>
        <color rgb="FFD6E3BC"/>
        <color rgb="FFFFF0A5"/>
        <color rgb="FFFABF8F"/>
      </colorScale>
    </cfRule>
  </conditionalFormatting>
  <conditionalFormatting sqref="C2:C21">
    <cfRule type="colorScale" priority="9">
      <colorScale>
        <cfvo type="min"/>
        <cfvo type="percentile" val="50"/>
        <cfvo type="max"/>
        <color rgb="FFD6E3BC"/>
        <color rgb="FFFFF1AA"/>
        <color rgb="FFFABF8F"/>
      </colorScale>
    </cfRule>
  </conditionalFormatting>
  <conditionalFormatting sqref="P5:P8">
    <cfRule type="colorScale" priority="10">
      <colorScale>
        <cfvo type="min"/>
        <cfvo type="percentile" val="50"/>
        <cfvo type="max"/>
        <color rgb="FFD6E3BC"/>
        <color rgb="FFFFF1AA"/>
        <color rgb="FFFABF8F"/>
      </colorScale>
    </cfRule>
  </conditionalFormatting>
  <pageMargins left="0.75" right="0.75" top="1" bottom="1" header="0" footer="0"/>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W2803"/>
  <sheetViews>
    <sheetView workbookViewId="0"/>
  </sheetViews>
  <sheetFormatPr defaultColWidth="12.625" defaultRowHeight="15" customHeight="1"/>
  <cols>
    <col min="1" max="5" width="9.375" customWidth="1"/>
    <col min="6" max="6" width="11.625" customWidth="1"/>
    <col min="7" max="7" width="37.125" customWidth="1"/>
    <col min="8" max="8" width="9.375" customWidth="1"/>
    <col min="9" max="9" width="39.5" customWidth="1"/>
    <col min="10" max="10" width="23" customWidth="1"/>
    <col min="11" max="11" width="10.625" customWidth="1"/>
    <col min="12" max="14" width="8.625" customWidth="1"/>
    <col min="15" max="15" width="14" customWidth="1"/>
    <col min="16" max="23" width="8.625" customWidth="1"/>
  </cols>
  <sheetData>
    <row r="1" spans="1:23">
      <c r="A1" s="145" t="s">
        <v>177</v>
      </c>
      <c r="B1" s="145" t="s">
        <v>178</v>
      </c>
      <c r="C1" s="145" t="s">
        <v>179</v>
      </c>
      <c r="D1" s="145" t="s">
        <v>180</v>
      </c>
      <c r="E1" s="145" t="s">
        <v>181</v>
      </c>
      <c r="F1" s="145" t="s">
        <v>182</v>
      </c>
      <c r="G1" s="146" t="s">
        <v>183</v>
      </c>
      <c r="H1" s="5"/>
      <c r="I1" s="630" t="s">
        <v>178</v>
      </c>
      <c r="J1" s="631" t="s">
        <v>997</v>
      </c>
      <c r="K1" s="5"/>
      <c r="L1" s="5"/>
      <c r="M1" s="5"/>
    </row>
    <row r="2" spans="1:23" hidden="1">
      <c r="A2" s="88" t="s">
        <v>184</v>
      </c>
      <c r="B2" s="88"/>
      <c r="C2" s="88">
        <v>3780</v>
      </c>
      <c r="D2" s="88">
        <v>3840</v>
      </c>
      <c r="E2" s="88">
        <v>60</v>
      </c>
      <c r="F2" s="88"/>
      <c r="G2" s="88" t="s">
        <v>52</v>
      </c>
    </row>
    <row r="3" spans="1:23" hidden="1">
      <c r="A3" s="88" t="s">
        <v>184</v>
      </c>
      <c r="B3" s="88"/>
      <c r="C3" s="88">
        <v>4260</v>
      </c>
      <c r="D3" s="88">
        <v>4320</v>
      </c>
      <c r="E3" s="88">
        <v>60</v>
      </c>
      <c r="F3" s="88"/>
      <c r="G3" s="88" t="s">
        <v>52</v>
      </c>
      <c r="I3" s="611" t="s">
        <v>994</v>
      </c>
      <c r="J3" s="612"/>
      <c r="K3" s="611" t="s">
        <v>182</v>
      </c>
      <c r="L3" s="612"/>
      <c r="M3" s="612"/>
      <c r="N3" s="612"/>
      <c r="O3" s="612"/>
      <c r="P3" s="613"/>
      <c r="Q3" s="102"/>
      <c r="R3" s="147"/>
      <c r="S3" s="147"/>
      <c r="T3" s="147"/>
      <c r="U3" s="147"/>
      <c r="V3" s="147"/>
      <c r="W3" s="147"/>
    </row>
    <row r="4" spans="1:23" ht="15.75" hidden="1">
      <c r="A4" s="88" t="s">
        <v>184</v>
      </c>
      <c r="B4" s="88"/>
      <c r="C4" s="88">
        <v>6900</v>
      </c>
      <c r="D4" s="88">
        <v>6960</v>
      </c>
      <c r="E4" s="88">
        <v>60</v>
      </c>
      <c r="F4" s="88"/>
      <c r="G4" s="88" t="s">
        <v>52</v>
      </c>
      <c r="I4" s="611" t="s">
        <v>183</v>
      </c>
      <c r="J4" s="611" t="s">
        <v>177</v>
      </c>
      <c r="K4" s="614" t="s">
        <v>257</v>
      </c>
      <c r="L4" s="615" t="s">
        <v>258</v>
      </c>
      <c r="M4" s="615" t="s">
        <v>30</v>
      </c>
      <c r="N4" s="615" t="s">
        <v>255</v>
      </c>
      <c r="O4" s="615" t="s">
        <v>16</v>
      </c>
      <c r="P4" s="616" t="s">
        <v>995</v>
      </c>
      <c r="Q4" s="148" t="s">
        <v>185</v>
      </c>
      <c r="R4" s="149"/>
      <c r="S4" s="149"/>
      <c r="T4" s="149"/>
      <c r="U4" s="149"/>
      <c r="V4" s="149"/>
      <c r="W4" s="149"/>
    </row>
    <row r="5" spans="1:23" ht="15.75" hidden="1">
      <c r="A5" s="88" t="s">
        <v>184</v>
      </c>
      <c r="B5" s="88"/>
      <c r="C5" s="88">
        <v>10620</v>
      </c>
      <c r="D5" s="88">
        <v>10680</v>
      </c>
      <c r="E5" s="88">
        <v>60</v>
      </c>
      <c r="F5" s="88"/>
      <c r="G5" s="88" t="s">
        <v>52</v>
      </c>
      <c r="I5" s="614" t="s">
        <v>49</v>
      </c>
      <c r="J5" s="614" t="s">
        <v>190</v>
      </c>
      <c r="K5" s="617">
        <v>18</v>
      </c>
      <c r="L5" s="618"/>
      <c r="M5" s="618">
        <v>29</v>
      </c>
      <c r="N5" s="618"/>
      <c r="O5" s="618">
        <v>5</v>
      </c>
      <c r="P5" s="619">
        <v>52</v>
      </c>
      <c r="Q5" s="150"/>
      <c r="R5" s="151"/>
      <c r="S5" s="151"/>
      <c r="T5" s="151"/>
      <c r="U5" s="151"/>
      <c r="V5" s="151"/>
      <c r="W5" s="151"/>
    </row>
    <row r="6" spans="1:23" hidden="1">
      <c r="A6" s="88" t="s">
        <v>184</v>
      </c>
      <c r="B6" s="88"/>
      <c r="C6" s="88">
        <v>15180</v>
      </c>
      <c r="D6" s="88">
        <v>15240</v>
      </c>
      <c r="E6" s="88">
        <v>60</v>
      </c>
      <c r="F6" s="88"/>
      <c r="G6" s="88" t="s">
        <v>52</v>
      </c>
      <c r="I6" s="620"/>
      <c r="J6" s="621" t="s">
        <v>191</v>
      </c>
      <c r="K6" s="622">
        <v>103</v>
      </c>
      <c r="L6" s="623">
        <v>1</v>
      </c>
      <c r="M6" s="623">
        <v>4</v>
      </c>
      <c r="N6" s="623">
        <v>1</v>
      </c>
      <c r="O6" s="623"/>
      <c r="P6" s="624">
        <v>109</v>
      </c>
      <c r="Q6" s="152" t="e">
        <f t="shared" ref="Q6:Q7" si="0">(J6+L6)/(K6+M6+N6)</f>
        <v>#VALUE!</v>
      </c>
      <c r="R6" s="153"/>
      <c r="S6" s="153"/>
      <c r="T6" s="153"/>
      <c r="U6" s="153"/>
      <c r="V6" s="153"/>
      <c r="W6" s="153"/>
    </row>
    <row r="7" spans="1:23" hidden="1">
      <c r="A7" s="88" t="s">
        <v>184</v>
      </c>
      <c r="B7" s="88"/>
      <c r="C7" s="88">
        <v>20160</v>
      </c>
      <c r="D7" s="88">
        <v>20220</v>
      </c>
      <c r="E7" s="88">
        <v>60</v>
      </c>
      <c r="F7" s="88"/>
      <c r="G7" s="88" t="s">
        <v>52</v>
      </c>
      <c r="I7" s="620"/>
      <c r="J7" s="621" t="s">
        <v>193</v>
      </c>
      <c r="K7" s="622">
        <v>51</v>
      </c>
      <c r="L7" s="623"/>
      <c r="M7" s="623">
        <v>7</v>
      </c>
      <c r="N7" s="623"/>
      <c r="O7" s="623"/>
      <c r="P7" s="624">
        <v>58</v>
      </c>
      <c r="Q7" s="154" t="e">
        <f t="shared" si="0"/>
        <v>#VALUE!</v>
      </c>
      <c r="R7" s="155"/>
      <c r="S7" s="155"/>
      <c r="T7" s="155"/>
      <c r="U7" s="155"/>
      <c r="V7" s="155"/>
      <c r="W7" s="155"/>
    </row>
    <row r="8" spans="1:23" hidden="1">
      <c r="A8" s="88" t="s">
        <v>184</v>
      </c>
      <c r="B8" s="88"/>
      <c r="C8" s="88">
        <v>20880</v>
      </c>
      <c r="D8" s="88">
        <v>20940</v>
      </c>
      <c r="E8" s="88">
        <v>60</v>
      </c>
      <c r="F8" s="88"/>
      <c r="G8" s="88" t="s">
        <v>52</v>
      </c>
      <c r="I8" s="625" t="s">
        <v>996</v>
      </c>
      <c r="J8" s="626"/>
      <c r="K8" s="627">
        <v>172</v>
      </c>
      <c r="L8" s="628">
        <v>1</v>
      </c>
      <c r="M8" s="628">
        <v>40</v>
      </c>
      <c r="N8" s="628">
        <v>1</v>
      </c>
      <c r="O8" s="628">
        <v>5</v>
      </c>
      <c r="P8" s="629">
        <v>219</v>
      </c>
      <c r="Q8" s="154"/>
      <c r="R8" s="155"/>
      <c r="S8" s="155"/>
      <c r="T8" s="155"/>
      <c r="U8" s="155"/>
      <c r="V8" s="155"/>
      <c r="W8" s="155"/>
    </row>
    <row r="9" spans="1:23" hidden="1">
      <c r="A9" s="88" t="s">
        <v>184</v>
      </c>
      <c r="B9" s="88"/>
      <c r="C9" s="88">
        <v>28560</v>
      </c>
      <c r="D9" s="88">
        <v>28620</v>
      </c>
      <c r="E9" s="88">
        <v>60</v>
      </c>
      <c r="F9" s="88"/>
      <c r="G9" s="88" t="s">
        <v>52</v>
      </c>
      <c r="I9" s="158"/>
      <c r="J9" s="19"/>
      <c r="K9" s="19"/>
      <c r="L9" s="19"/>
      <c r="M9" s="19"/>
      <c r="N9" s="19"/>
      <c r="O9" s="19"/>
      <c r="P9" s="88"/>
      <c r="Q9" s="159"/>
      <c r="R9" s="160"/>
      <c r="S9" s="160"/>
      <c r="T9" s="160"/>
      <c r="U9" s="160"/>
      <c r="V9" s="160"/>
      <c r="W9" s="160"/>
    </row>
    <row r="10" spans="1:23" hidden="1">
      <c r="A10" s="88" t="s">
        <v>184</v>
      </c>
      <c r="B10" s="88"/>
      <c r="C10" s="88">
        <v>29400</v>
      </c>
      <c r="D10" s="88">
        <v>29460</v>
      </c>
      <c r="E10" s="88">
        <v>60</v>
      </c>
      <c r="F10" s="88"/>
      <c r="G10" s="88" t="s">
        <v>52</v>
      </c>
      <c r="I10" s="161"/>
      <c r="J10" s="53"/>
      <c r="K10" s="53"/>
      <c r="L10" s="53"/>
      <c r="M10" s="53"/>
      <c r="N10" s="53"/>
      <c r="O10" s="53"/>
      <c r="P10" s="162" t="e">
        <f t="shared" ref="P10:P12" si="1">J10/(J10+L10)</f>
        <v>#DIV/0!</v>
      </c>
      <c r="Q10" s="152" t="e">
        <f t="shared" ref="Q10:Q12" si="2">(J10+L10)/(K10+M10+N10)</f>
        <v>#DIV/0!</v>
      </c>
      <c r="R10" s="153"/>
      <c r="S10" s="153"/>
      <c r="T10" s="153"/>
      <c r="U10" s="153"/>
      <c r="V10" s="153"/>
      <c r="W10" s="153"/>
    </row>
    <row r="11" spans="1:23" hidden="1">
      <c r="A11" s="88" t="s">
        <v>184</v>
      </c>
      <c r="B11" s="88"/>
      <c r="C11" s="88">
        <v>34680</v>
      </c>
      <c r="D11" s="88">
        <v>34740</v>
      </c>
      <c r="E11" s="88">
        <v>60</v>
      </c>
      <c r="F11" s="88"/>
      <c r="G11" s="88" t="s">
        <v>52</v>
      </c>
      <c r="I11" s="156"/>
      <c r="J11" s="58"/>
      <c r="K11" s="58"/>
      <c r="L11" s="58"/>
      <c r="M11" s="58"/>
      <c r="N11" s="58"/>
      <c r="O11" s="58"/>
      <c r="P11" s="157" t="e">
        <f t="shared" si="1"/>
        <v>#DIV/0!</v>
      </c>
      <c r="Q11" s="154" t="e">
        <f t="shared" si="2"/>
        <v>#DIV/0!</v>
      </c>
      <c r="R11" s="155"/>
      <c r="S11" s="155"/>
      <c r="T11" s="155"/>
      <c r="U11" s="155"/>
      <c r="V11" s="155"/>
      <c r="W11" s="155"/>
    </row>
    <row r="12" spans="1:23" hidden="1">
      <c r="A12" s="88" t="s">
        <v>186</v>
      </c>
      <c r="B12" s="88"/>
      <c r="C12" s="88">
        <v>6900</v>
      </c>
      <c r="D12" s="88">
        <v>6960</v>
      </c>
      <c r="E12" s="88">
        <v>60</v>
      </c>
      <c r="F12" s="88" t="s">
        <v>187</v>
      </c>
      <c r="G12" s="88" t="s">
        <v>52</v>
      </c>
      <c r="I12" s="156"/>
      <c r="J12" s="58"/>
      <c r="K12" s="58"/>
      <c r="L12" s="58"/>
      <c r="M12" s="58"/>
      <c r="N12" s="58"/>
      <c r="O12" s="58"/>
      <c r="P12" s="157" t="e">
        <f t="shared" si="1"/>
        <v>#DIV/0!</v>
      </c>
      <c r="Q12" s="154" t="e">
        <f t="shared" si="2"/>
        <v>#DIV/0!</v>
      </c>
      <c r="R12" s="155"/>
      <c r="S12" s="155"/>
      <c r="T12" s="155"/>
      <c r="U12" s="155"/>
      <c r="V12" s="155"/>
      <c r="W12" s="155"/>
    </row>
    <row r="13" spans="1:23">
      <c r="A13" s="88" t="s">
        <v>188</v>
      </c>
      <c r="B13" s="88" t="s">
        <v>188</v>
      </c>
      <c r="C13" s="88">
        <v>3780.85</v>
      </c>
      <c r="D13" s="88">
        <v>3783.8139999999999</v>
      </c>
      <c r="E13" s="88">
        <v>2.964</v>
      </c>
      <c r="F13" s="88">
        <v>0</v>
      </c>
      <c r="G13" s="88" t="s">
        <v>52</v>
      </c>
      <c r="I13" s="158"/>
      <c r="J13" s="19"/>
      <c r="K13" s="19"/>
      <c r="L13" s="19"/>
      <c r="M13" s="19"/>
      <c r="N13" s="19"/>
      <c r="O13" s="19"/>
      <c r="P13" s="88"/>
      <c r="Q13" s="159"/>
      <c r="R13" s="160"/>
      <c r="S13" s="160"/>
      <c r="T13" s="160"/>
      <c r="U13" s="160"/>
      <c r="V13" s="160"/>
      <c r="W13" s="160"/>
    </row>
    <row r="14" spans="1:23">
      <c r="A14" s="88" t="s">
        <v>188</v>
      </c>
      <c r="B14" s="88" t="s">
        <v>188</v>
      </c>
      <c r="C14" s="88">
        <v>3784.77</v>
      </c>
      <c r="D14" s="88">
        <v>3786.4349999999999</v>
      </c>
      <c r="E14" s="88">
        <v>1.665</v>
      </c>
      <c r="F14" s="88">
        <v>0</v>
      </c>
      <c r="G14" s="88" t="s">
        <v>52</v>
      </c>
      <c r="I14" s="161"/>
      <c r="J14" s="53"/>
      <c r="K14" s="53"/>
      <c r="L14" s="53"/>
      <c r="M14" s="53"/>
      <c r="N14" s="53"/>
      <c r="O14" s="53"/>
      <c r="P14" s="162" t="e">
        <f t="shared" ref="P14:P16" si="3">J14/(J14+L14)</f>
        <v>#DIV/0!</v>
      </c>
      <c r="Q14" s="152" t="e">
        <f t="shared" ref="Q14:Q16" si="4">(J14+L14)/(K14+M14+N14)</f>
        <v>#DIV/0!</v>
      </c>
      <c r="R14" s="153"/>
      <c r="S14" s="153"/>
      <c r="T14" s="153"/>
      <c r="U14" s="153"/>
      <c r="V14" s="153"/>
      <c r="W14" s="153"/>
    </row>
    <row r="15" spans="1:23">
      <c r="A15" s="88" t="s">
        <v>188</v>
      </c>
      <c r="B15" s="88" t="s">
        <v>188</v>
      </c>
      <c r="C15" s="88">
        <v>3792.1759999999999</v>
      </c>
      <c r="D15" s="88">
        <v>3794.0709999999999</v>
      </c>
      <c r="E15" s="88">
        <v>1.895</v>
      </c>
      <c r="F15" s="88">
        <v>0</v>
      </c>
      <c r="G15" s="88" t="s">
        <v>52</v>
      </c>
      <c r="I15" s="156"/>
      <c r="J15" s="58"/>
      <c r="K15" s="58"/>
      <c r="L15" s="58"/>
      <c r="M15" s="58"/>
      <c r="N15" s="58"/>
      <c r="O15" s="58"/>
      <c r="P15" s="157" t="e">
        <f t="shared" si="3"/>
        <v>#DIV/0!</v>
      </c>
      <c r="Q15" s="154" t="e">
        <f t="shared" si="4"/>
        <v>#DIV/0!</v>
      </c>
      <c r="R15" s="155"/>
      <c r="S15" s="155"/>
      <c r="T15" s="155"/>
      <c r="U15" s="155"/>
      <c r="V15" s="155"/>
      <c r="W15" s="155"/>
    </row>
    <row r="16" spans="1:23">
      <c r="A16" s="88" t="s">
        <v>188</v>
      </c>
      <c r="B16" s="88" t="s">
        <v>188</v>
      </c>
      <c r="C16" s="88">
        <v>3794.3510000000001</v>
      </c>
      <c r="D16" s="88">
        <v>3795.48</v>
      </c>
      <c r="E16" s="88">
        <v>1.129</v>
      </c>
      <c r="F16" s="88">
        <v>0</v>
      </c>
      <c r="G16" s="88" t="s">
        <v>52</v>
      </c>
      <c r="I16" s="156"/>
      <c r="J16" s="58"/>
      <c r="K16" s="58"/>
      <c r="L16" s="58"/>
      <c r="M16" s="58"/>
      <c r="N16" s="58"/>
      <c r="O16" s="58"/>
      <c r="P16" s="157" t="e">
        <f t="shared" si="3"/>
        <v>#DIV/0!</v>
      </c>
      <c r="Q16" s="154" t="e">
        <f t="shared" si="4"/>
        <v>#DIV/0!</v>
      </c>
      <c r="R16" s="155"/>
      <c r="S16" s="155"/>
      <c r="T16" s="155"/>
      <c r="U16" s="155"/>
      <c r="V16" s="155"/>
      <c r="W16" s="155"/>
    </row>
    <row r="17" spans="1:23">
      <c r="A17" s="88" t="s">
        <v>188</v>
      </c>
      <c r="B17" s="88" t="s">
        <v>188</v>
      </c>
      <c r="C17" s="88">
        <v>3819.6840000000002</v>
      </c>
      <c r="D17" s="88">
        <v>3820.377</v>
      </c>
      <c r="E17" s="88">
        <v>0.69299999999999995</v>
      </c>
      <c r="F17" s="88">
        <v>0</v>
      </c>
      <c r="G17" s="88" t="s">
        <v>52</v>
      </c>
      <c r="I17" s="158"/>
      <c r="J17" s="19"/>
      <c r="K17" s="19"/>
      <c r="L17" s="19"/>
      <c r="M17" s="19"/>
      <c r="N17" s="19"/>
      <c r="O17" s="19"/>
      <c r="P17" s="88"/>
      <c r="Q17" s="159"/>
      <c r="R17" s="160"/>
      <c r="S17" s="160"/>
      <c r="T17" s="160"/>
      <c r="U17" s="160"/>
      <c r="V17" s="160"/>
      <c r="W17" s="160"/>
    </row>
    <row r="18" spans="1:23">
      <c r="A18" s="88" t="s">
        <v>188</v>
      </c>
      <c r="B18" s="88" t="s">
        <v>188</v>
      </c>
      <c r="C18" s="88">
        <v>3826.0430000000001</v>
      </c>
      <c r="D18" s="88">
        <v>3826.4340000000002</v>
      </c>
      <c r="E18" s="88">
        <v>0.39100000000000001</v>
      </c>
      <c r="F18" s="88">
        <v>0</v>
      </c>
      <c r="G18" s="88" t="s">
        <v>52</v>
      </c>
      <c r="I18" s="161"/>
      <c r="J18" s="53"/>
      <c r="K18" s="53"/>
      <c r="L18" s="53"/>
      <c r="M18" s="53"/>
      <c r="N18" s="53"/>
      <c r="O18" s="53"/>
      <c r="P18" s="162" t="e">
        <f t="shared" ref="P18:P20" si="5">J18/(J18+L18)</f>
        <v>#DIV/0!</v>
      </c>
      <c r="Q18" s="152" t="e">
        <f>(J18+L18)/(K18+M18+N18)</f>
        <v>#DIV/0!</v>
      </c>
      <c r="R18" s="153"/>
      <c r="S18" s="153"/>
      <c r="T18" s="153"/>
      <c r="U18" s="153"/>
      <c r="V18" s="153"/>
      <c r="W18" s="153"/>
    </row>
    <row r="19" spans="1:23">
      <c r="A19" s="88" t="s">
        <v>188</v>
      </c>
      <c r="B19" s="88" t="s">
        <v>188</v>
      </c>
      <c r="C19" s="88">
        <v>3826.8679999999999</v>
      </c>
      <c r="D19" s="88">
        <v>3828.982</v>
      </c>
      <c r="E19" s="88">
        <v>2.1139999999999999</v>
      </c>
      <c r="F19" s="88">
        <v>0</v>
      </c>
      <c r="G19" s="88" t="s">
        <v>52</v>
      </c>
      <c r="I19" s="156"/>
      <c r="J19" s="58"/>
      <c r="K19" s="58"/>
      <c r="L19" s="58"/>
      <c r="M19" s="58"/>
      <c r="N19" s="58"/>
      <c r="O19" s="58"/>
      <c r="P19" s="157" t="e">
        <f t="shared" si="5"/>
        <v>#DIV/0!</v>
      </c>
      <c r="Q19" s="154"/>
      <c r="R19" s="155"/>
      <c r="S19" s="155"/>
      <c r="T19" s="155"/>
      <c r="U19" s="155"/>
      <c r="V19" s="155"/>
      <c r="W19" s="155"/>
    </row>
    <row r="20" spans="1:23">
      <c r="A20" s="88" t="s">
        <v>188</v>
      </c>
      <c r="B20" s="88" t="s">
        <v>188</v>
      </c>
      <c r="C20" s="88">
        <v>3831.61</v>
      </c>
      <c r="D20" s="88">
        <v>3833.3589999999999</v>
      </c>
      <c r="E20" s="88">
        <v>1.7490000000000001</v>
      </c>
      <c r="F20" s="88">
        <v>0</v>
      </c>
      <c r="G20" s="88" t="s">
        <v>52</v>
      </c>
      <c r="I20" s="156"/>
      <c r="J20" s="58"/>
      <c r="K20" s="58"/>
      <c r="L20" s="58"/>
      <c r="M20" s="58"/>
      <c r="N20" s="58"/>
      <c r="O20" s="58"/>
      <c r="P20" s="157" t="e">
        <f t="shared" si="5"/>
        <v>#DIV/0!</v>
      </c>
      <c r="Q20" s="154" t="e">
        <f>(J20+L20)/(K20+M20+N20)</f>
        <v>#DIV/0!</v>
      </c>
      <c r="R20" s="155"/>
      <c r="S20" s="155"/>
      <c r="T20" s="155"/>
      <c r="U20" s="155"/>
      <c r="V20" s="155"/>
      <c r="W20" s="155"/>
    </row>
    <row r="21" spans="1:23" ht="15.75" customHeight="1">
      <c r="A21" s="88" t="s">
        <v>188</v>
      </c>
      <c r="B21" s="88" t="s">
        <v>188</v>
      </c>
      <c r="C21" s="88">
        <v>3833.6979999999999</v>
      </c>
      <c r="D21" s="88">
        <v>3835.473</v>
      </c>
      <c r="E21" s="88">
        <v>1.7749999999999999</v>
      </c>
      <c r="F21" s="88">
        <v>0</v>
      </c>
      <c r="G21" s="88" t="s">
        <v>52</v>
      </c>
      <c r="I21" s="158"/>
      <c r="J21" s="19"/>
      <c r="K21" s="19"/>
      <c r="L21" s="19"/>
      <c r="M21" s="19"/>
      <c r="N21" s="19"/>
      <c r="O21" s="19"/>
      <c r="P21" s="88"/>
      <c r="Q21" s="159"/>
      <c r="R21" s="160"/>
      <c r="S21" s="160"/>
      <c r="T21" s="160"/>
      <c r="U21" s="160"/>
      <c r="V21" s="160"/>
      <c r="W21" s="160"/>
    </row>
    <row r="22" spans="1:23" ht="15.75" customHeight="1">
      <c r="A22" s="88" t="s">
        <v>188</v>
      </c>
      <c r="B22" s="88" t="s">
        <v>188</v>
      </c>
      <c r="C22" s="88">
        <v>3836.1210000000001</v>
      </c>
      <c r="D22" s="88">
        <v>3837.373</v>
      </c>
      <c r="E22" s="88">
        <v>1.252</v>
      </c>
      <c r="F22" s="88">
        <v>0</v>
      </c>
      <c r="G22" s="88" t="s">
        <v>52</v>
      </c>
      <c r="I22" s="161"/>
      <c r="J22" s="53"/>
      <c r="K22" s="53"/>
      <c r="L22" s="53"/>
      <c r="M22" s="53"/>
      <c r="N22" s="53"/>
      <c r="O22" s="53"/>
      <c r="P22" s="162" t="e">
        <f t="shared" ref="P22:P27" si="6">J22/(J22+L22)</f>
        <v>#DIV/0!</v>
      </c>
      <c r="Q22" s="152" t="e">
        <f t="shared" ref="Q22:Q23" si="7">(J22+L22)/(K22+M22+N22)</f>
        <v>#DIV/0!</v>
      </c>
      <c r="R22" s="153"/>
      <c r="S22" s="153"/>
      <c r="T22" s="153"/>
      <c r="U22" s="153"/>
      <c r="V22" s="153"/>
      <c r="W22" s="153"/>
    </row>
    <row r="23" spans="1:23" ht="15.75" customHeight="1">
      <c r="A23" s="88" t="s">
        <v>188</v>
      </c>
      <c r="B23" s="88" t="s">
        <v>188</v>
      </c>
      <c r="C23" s="88">
        <v>4263.7209999999995</v>
      </c>
      <c r="D23" s="88">
        <v>4265.7070000000003</v>
      </c>
      <c r="E23" s="88">
        <v>1.986</v>
      </c>
      <c r="F23" s="88">
        <v>0</v>
      </c>
      <c r="G23" s="88" t="s">
        <v>52</v>
      </c>
      <c r="I23" s="156"/>
      <c r="J23" s="58"/>
      <c r="K23" s="58"/>
      <c r="L23" s="58"/>
      <c r="M23" s="58"/>
      <c r="N23" s="58"/>
      <c r="O23" s="58"/>
      <c r="P23" s="157" t="e">
        <f t="shared" si="6"/>
        <v>#DIV/0!</v>
      </c>
      <c r="Q23" s="154" t="e">
        <f t="shared" si="7"/>
        <v>#DIV/0!</v>
      </c>
      <c r="R23" s="155"/>
      <c r="S23" s="155"/>
      <c r="T23" s="155"/>
      <c r="U23" s="155"/>
      <c r="V23" s="155"/>
      <c r="W23" s="155"/>
    </row>
    <row r="24" spans="1:23" ht="15.75" customHeight="1">
      <c r="A24" s="88" t="s">
        <v>188</v>
      </c>
      <c r="B24" s="88" t="s">
        <v>188</v>
      </c>
      <c r="C24" s="88">
        <v>4267.6790000000001</v>
      </c>
      <c r="D24" s="88">
        <v>4268.3879999999999</v>
      </c>
      <c r="E24" s="88">
        <v>0.70899999999999996</v>
      </c>
      <c r="F24" s="88">
        <v>0</v>
      </c>
      <c r="G24" s="88" t="s">
        <v>52</v>
      </c>
      <c r="I24" s="156"/>
      <c r="J24" s="58"/>
      <c r="K24" s="58"/>
      <c r="L24" s="58"/>
      <c r="M24" s="58"/>
      <c r="N24" s="58"/>
      <c r="O24" s="58"/>
      <c r="P24" s="157" t="e">
        <f t="shared" si="6"/>
        <v>#DIV/0!</v>
      </c>
      <c r="Q24" s="154"/>
      <c r="R24" s="155"/>
      <c r="S24" s="155"/>
      <c r="T24" s="155"/>
      <c r="U24" s="155"/>
      <c r="V24" s="155"/>
      <c r="W24" s="155"/>
    </row>
    <row r="25" spans="1:23" ht="15.75" customHeight="1">
      <c r="A25" s="88" t="s">
        <v>188</v>
      </c>
      <c r="B25" s="88" t="s">
        <v>188</v>
      </c>
      <c r="C25" s="88">
        <v>4270.4040000000005</v>
      </c>
      <c r="D25" s="88">
        <v>4270.8040000000001</v>
      </c>
      <c r="E25" s="88">
        <v>0.4</v>
      </c>
      <c r="F25" s="88">
        <v>0</v>
      </c>
      <c r="G25" s="88" t="s">
        <v>52</v>
      </c>
      <c r="I25" s="156"/>
      <c r="J25" s="58"/>
      <c r="K25" s="58"/>
      <c r="L25" s="58"/>
      <c r="M25" s="58"/>
      <c r="N25" s="58"/>
      <c r="O25" s="58"/>
      <c r="P25" s="157" t="e">
        <f t="shared" si="6"/>
        <v>#DIV/0!</v>
      </c>
      <c r="Q25" s="154" t="e">
        <f>(J25+L25)/(K25+M25+N25)</f>
        <v>#DIV/0!</v>
      </c>
      <c r="R25" s="155"/>
      <c r="S25" s="155"/>
      <c r="T25" s="155"/>
      <c r="U25" s="155"/>
      <c r="V25" s="155"/>
      <c r="W25" s="155"/>
    </row>
    <row r="26" spans="1:23" ht="15.75" customHeight="1">
      <c r="A26" s="88" t="s">
        <v>188</v>
      </c>
      <c r="B26" s="88" t="s">
        <v>188</v>
      </c>
      <c r="C26" s="88">
        <v>4272.8789999999999</v>
      </c>
      <c r="D26" s="88">
        <v>4273.3029999999999</v>
      </c>
      <c r="E26" s="88">
        <v>0.42399999999999999</v>
      </c>
      <c r="F26" s="88">
        <v>0</v>
      </c>
      <c r="G26" s="88" t="s">
        <v>52</v>
      </c>
      <c r="I26" s="156"/>
      <c r="J26" s="58"/>
      <c r="K26" s="58"/>
      <c r="L26" s="58"/>
      <c r="M26" s="58"/>
      <c r="N26" s="58"/>
      <c r="O26" s="58"/>
      <c r="P26" s="157" t="e">
        <f t="shared" si="6"/>
        <v>#DIV/0!</v>
      </c>
      <c r="Q26" s="154"/>
      <c r="R26" s="155"/>
      <c r="S26" s="155"/>
      <c r="T26" s="155"/>
      <c r="U26" s="155"/>
      <c r="V26" s="155"/>
      <c r="W26" s="155"/>
    </row>
    <row r="27" spans="1:23" ht="15.75" customHeight="1">
      <c r="A27" s="88" t="s">
        <v>188</v>
      </c>
      <c r="B27" s="88" t="s">
        <v>188</v>
      </c>
      <c r="C27" s="88">
        <v>4276.5069999999996</v>
      </c>
      <c r="D27" s="88">
        <v>4277.1809999999996</v>
      </c>
      <c r="E27" s="88">
        <v>0.67400000000000004</v>
      </c>
      <c r="F27" s="88">
        <v>0</v>
      </c>
      <c r="G27" s="88" t="s">
        <v>52</v>
      </c>
      <c r="I27" s="156"/>
      <c r="J27" s="58"/>
      <c r="K27" s="58"/>
      <c r="L27" s="58"/>
      <c r="M27" s="58"/>
      <c r="N27" s="58"/>
      <c r="O27" s="58"/>
      <c r="P27" s="157" t="e">
        <f t="shared" si="6"/>
        <v>#DIV/0!</v>
      </c>
      <c r="Q27" s="154" t="e">
        <f>(J27+L27)/(K27+M27+N27)</f>
        <v>#DIV/0!</v>
      </c>
      <c r="R27" s="155"/>
      <c r="S27" s="155"/>
      <c r="T27" s="155"/>
      <c r="U27" s="155"/>
      <c r="V27" s="155"/>
      <c r="W27" s="155"/>
    </row>
    <row r="28" spans="1:23" ht="15.75" customHeight="1">
      <c r="A28" s="88" t="s">
        <v>188</v>
      </c>
      <c r="B28" s="88" t="s">
        <v>188</v>
      </c>
      <c r="C28" s="88">
        <v>4277.5870000000004</v>
      </c>
      <c r="D28" s="88">
        <v>4278.0029999999997</v>
      </c>
      <c r="E28" s="88">
        <v>0.41599999999999998</v>
      </c>
      <c r="F28" s="88">
        <v>0</v>
      </c>
      <c r="G28" s="88" t="s">
        <v>52</v>
      </c>
      <c r="I28" s="158"/>
      <c r="J28" s="19"/>
      <c r="K28" s="19"/>
      <c r="L28" s="19"/>
      <c r="M28" s="19"/>
      <c r="N28" s="19"/>
      <c r="O28" s="19"/>
      <c r="P28" s="163"/>
      <c r="Q28" s="163"/>
      <c r="R28" s="147"/>
      <c r="S28" s="147"/>
      <c r="T28" s="147"/>
      <c r="U28" s="147"/>
      <c r="V28" s="147"/>
      <c r="W28" s="147"/>
    </row>
    <row r="29" spans="1:23" ht="15.75" customHeight="1">
      <c r="A29" s="88" t="s">
        <v>188</v>
      </c>
      <c r="B29" s="88" t="s">
        <v>188</v>
      </c>
      <c r="C29" s="88">
        <v>4284.8100000000004</v>
      </c>
      <c r="D29" s="88">
        <v>4285.2380000000003</v>
      </c>
      <c r="E29" s="88">
        <v>0.42799999999999999</v>
      </c>
      <c r="F29" s="88">
        <v>0</v>
      </c>
      <c r="G29" s="88" t="s">
        <v>52</v>
      </c>
    </row>
    <row r="30" spans="1:23" ht="15.75" customHeight="1">
      <c r="A30" s="88" t="s">
        <v>188</v>
      </c>
      <c r="B30" s="88" t="s">
        <v>188</v>
      </c>
      <c r="C30" s="88">
        <v>4286.0360000000001</v>
      </c>
      <c r="D30" s="88">
        <v>4287.1549999999997</v>
      </c>
      <c r="E30" s="88">
        <v>1.119</v>
      </c>
      <c r="F30" s="88">
        <v>0</v>
      </c>
      <c r="G30" s="88" t="s">
        <v>52</v>
      </c>
    </row>
    <row r="31" spans="1:23" ht="15.75" customHeight="1">
      <c r="A31" s="88" t="s">
        <v>188</v>
      </c>
      <c r="B31" s="88" t="s">
        <v>188</v>
      </c>
      <c r="C31" s="88">
        <v>4288.0079999999998</v>
      </c>
      <c r="D31" s="88">
        <v>4289.1170000000002</v>
      </c>
      <c r="E31" s="88">
        <v>1.109</v>
      </c>
      <c r="F31" s="88">
        <v>0</v>
      </c>
      <c r="G31" s="88" t="s">
        <v>52</v>
      </c>
    </row>
    <row r="32" spans="1:23" ht="15.75" customHeight="1">
      <c r="A32" s="88" t="s">
        <v>188</v>
      </c>
      <c r="B32" s="88" t="s">
        <v>188</v>
      </c>
      <c r="C32" s="88">
        <v>4289.6049999999996</v>
      </c>
      <c r="D32" s="88">
        <v>4291.0529999999999</v>
      </c>
      <c r="E32" s="88">
        <v>1.448</v>
      </c>
      <c r="F32" s="88">
        <v>0</v>
      </c>
      <c r="G32" s="88" t="s">
        <v>52</v>
      </c>
    </row>
    <row r="33" spans="1:17" ht="15.75" customHeight="1">
      <c r="A33" s="88" t="s">
        <v>188</v>
      </c>
      <c r="B33" s="88" t="s">
        <v>188</v>
      </c>
      <c r="C33" s="88">
        <v>4291.6880000000001</v>
      </c>
      <c r="D33" s="88">
        <v>4292.4579999999996</v>
      </c>
      <c r="E33" s="88">
        <v>0.77</v>
      </c>
      <c r="F33" s="88">
        <v>0</v>
      </c>
      <c r="G33" s="88" t="s">
        <v>52</v>
      </c>
      <c r="I33" s="611" t="s">
        <v>189</v>
      </c>
      <c r="J33" s="611" t="s">
        <v>177</v>
      </c>
      <c r="K33" s="612"/>
      <c r="L33" s="612"/>
      <c r="M33" s="612"/>
      <c r="N33" s="612"/>
      <c r="O33" s="612"/>
      <c r="P33" s="613"/>
    </row>
    <row r="34" spans="1:17" ht="15.75" customHeight="1">
      <c r="A34" s="88" t="s">
        <v>188</v>
      </c>
      <c r="B34" s="88" t="s">
        <v>188</v>
      </c>
      <c r="C34" s="88">
        <v>4293.2610000000004</v>
      </c>
      <c r="D34" s="88">
        <v>4294.973</v>
      </c>
      <c r="E34" s="88">
        <v>1.712</v>
      </c>
      <c r="F34" s="88">
        <v>0</v>
      </c>
      <c r="G34" s="88" t="s">
        <v>52</v>
      </c>
      <c r="I34" s="611" t="s">
        <v>183</v>
      </c>
      <c r="J34" s="614" t="s">
        <v>190</v>
      </c>
      <c r="K34" s="615" t="s">
        <v>191</v>
      </c>
      <c r="L34" s="615" t="s">
        <v>192</v>
      </c>
      <c r="M34" s="615" t="s">
        <v>193</v>
      </c>
      <c r="N34" s="615" t="s">
        <v>194</v>
      </c>
      <c r="O34" s="615" t="s">
        <v>195</v>
      </c>
      <c r="P34" s="616" t="s">
        <v>995</v>
      </c>
    </row>
    <row r="35" spans="1:17" ht="15.75" customHeight="1">
      <c r="A35" s="88" t="s">
        <v>188</v>
      </c>
      <c r="B35" s="88" t="s">
        <v>188</v>
      </c>
      <c r="C35" s="88">
        <v>4301.5569999999998</v>
      </c>
      <c r="D35" s="88">
        <v>4302.3590000000004</v>
      </c>
      <c r="E35" s="88">
        <v>0.80200000000000005</v>
      </c>
      <c r="F35" s="88">
        <v>0</v>
      </c>
      <c r="G35" s="88" t="s">
        <v>52</v>
      </c>
      <c r="I35" s="614" t="s">
        <v>49</v>
      </c>
      <c r="J35" s="617">
        <v>38.436999999999998</v>
      </c>
      <c r="K35" s="618">
        <v>121.86199999999999</v>
      </c>
      <c r="L35" s="618"/>
      <c r="M35" s="618">
        <v>82.068000000000026</v>
      </c>
      <c r="N35" s="618"/>
      <c r="O35" s="618"/>
      <c r="P35" s="619">
        <v>242.36700000000002</v>
      </c>
    </row>
    <row r="36" spans="1:17" ht="15.75" customHeight="1">
      <c r="A36" s="88" t="s">
        <v>188</v>
      </c>
      <c r="B36" s="88" t="s">
        <v>188</v>
      </c>
      <c r="C36" s="88">
        <v>4305.3069999999998</v>
      </c>
      <c r="D36" s="88">
        <v>4305.8490000000002</v>
      </c>
      <c r="E36" s="88">
        <v>0.54200000000000004</v>
      </c>
      <c r="F36" s="88">
        <v>0</v>
      </c>
      <c r="G36" s="88" t="s">
        <v>52</v>
      </c>
      <c r="I36" s="621" t="s">
        <v>48</v>
      </c>
      <c r="J36" s="622">
        <v>48.844999999999999</v>
      </c>
      <c r="K36" s="623">
        <v>60.199999999999974</v>
      </c>
      <c r="L36" s="623"/>
      <c r="M36" s="623">
        <v>23.405000000000001</v>
      </c>
      <c r="N36" s="623"/>
      <c r="O36" s="623"/>
      <c r="P36" s="624">
        <v>132.44999999999999</v>
      </c>
    </row>
    <row r="37" spans="1:17" ht="15.75" customHeight="1">
      <c r="A37" s="88" t="s">
        <v>188</v>
      </c>
      <c r="B37" s="88" t="s">
        <v>188</v>
      </c>
      <c r="C37" s="88">
        <v>4306.8980000000001</v>
      </c>
      <c r="D37" s="88">
        <v>4307.1459999999997</v>
      </c>
      <c r="E37" s="88">
        <v>0.248</v>
      </c>
      <c r="F37" s="88">
        <v>0</v>
      </c>
      <c r="G37" s="88" t="s">
        <v>52</v>
      </c>
      <c r="I37" s="621" t="s">
        <v>51</v>
      </c>
      <c r="J37" s="622">
        <v>61.675999999999995</v>
      </c>
      <c r="K37" s="623">
        <v>87.809000000000026</v>
      </c>
      <c r="L37" s="623"/>
      <c r="M37" s="623">
        <v>54.237000000000002</v>
      </c>
      <c r="N37" s="623"/>
      <c r="O37" s="623"/>
      <c r="P37" s="624">
        <v>203.72200000000001</v>
      </c>
    </row>
    <row r="38" spans="1:17" ht="15.75" customHeight="1">
      <c r="A38" s="88" t="s">
        <v>188</v>
      </c>
      <c r="B38" s="88" t="s">
        <v>188</v>
      </c>
      <c r="C38" s="88">
        <v>4308.335</v>
      </c>
      <c r="D38" s="88">
        <v>4308.7290000000003</v>
      </c>
      <c r="E38" s="88">
        <v>0.39400000000000002</v>
      </c>
      <c r="F38" s="88">
        <v>0</v>
      </c>
      <c r="G38" s="88" t="s">
        <v>52</v>
      </c>
      <c r="I38" s="621" t="s">
        <v>52</v>
      </c>
      <c r="J38" s="622">
        <v>123.12999999999998</v>
      </c>
      <c r="K38" s="623">
        <v>83.801000000000002</v>
      </c>
      <c r="L38" s="623"/>
      <c r="M38" s="623">
        <v>46.756999999999998</v>
      </c>
      <c r="N38" s="623"/>
      <c r="O38" s="623"/>
      <c r="P38" s="624">
        <v>253.68799999999999</v>
      </c>
    </row>
    <row r="39" spans="1:17" ht="15.75" customHeight="1">
      <c r="A39" s="88" t="s">
        <v>188</v>
      </c>
      <c r="B39" s="88" t="s">
        <v>188</v>
      </c>
      <c r="C39" s="88">
        <v>4308.9669999999996</v>
      </c>
      <c r="D39" s="88">
        <v>4315.0200000000004</v>
      </c>
      <c r="E39" s="88">
        <v>6.0529999999999999</v>
      </c>
      <c r="F39" s="88">
        <v>0</v>
      </c>
      <c r="G39" s="88" t="s">
        <v>52</v>
      </c>
      <c r="I39" s="621" t="s">
        <v>50</v>
      </c>
      <c r="J39" s="622">
        <v>30.189999999999998</v>
      </c>
      <c r="K39" s="623">
        <v>73.545000000000002</v>
      </c>
      <c r="L39" s="623">
        <v>37.847999999999999</v>
      </c>
      <c r="M39" s="623">
        <v>52.633000000000024</v>
      </c>
      <c r="N39" s="623">
        <v>13.165000000000001</v>
      </c>
      <c r="O39" s="623">
        <v>11.856999999999999</v>
      </c>
      <c r="P39" s="624">
        <v>219.238</v>
      </c>
    </row>
    <row r="40" spans="1:17" ht="15.75" customHeight="1">
      <c r="A40" s="88" t="s">
        <v>188</v>
      </c>
      <c r="B40" s="88" t="s">
        <v>188</v>
      </c>
      <c r="C40" s="88">
        <v>4315.2950000000001</v>
      </c>
      <c r="D40" s="88">
        <v>4316.2250000000004</v>
      </c>
      <c r="E40" s="88">
        <v>0.93</v>
      </c>
      <c r="F40" s="88">
        <v>0</v>
      </c>
      <c r="G40" s="88" t="s">
        <v>52</v>
      </c>
      <c r="I40" s="625" t="s">
        <v>995</v>
      </c>
      <c r="J40" s="627">
        <v>302.27799999999996</v>
      </c>
      <c r="K40" s="628">
        <v>427.21699999999998</v>
      </c>
      <c r="L40" s="628">
        <v>37.847999999999999</v>
      </c>
      <c r="M40" s="628">
        <v>259.10000000000008</v>
      </c>
      <c r="N40" s="628">
        <v>13.165000000000001</v>
      </c>
      <c r="O40" s="628">
        <v>11.856999999999999</v>
      </c>
      <c r="P40" s="629">
        <v>1051.4649999999999</v>
      </c>
    </row>
    <row r="41" spans="1:17" ht="15.75" customHeight="1">
      <c r="A41" s="88" t="s">
        <v>188</v>
      </c>
      <c r="B41" s="88" t="s">
        <v>188</v>
      </c>
      <c r="C41" s="88">
        <v>10625.593000000001</v>
      </c>
      <c r="D41" s="88">
        <v>10627.619000000001</v>
      </c>
      <c r="E41" s="88">
        <v>2.0259999999999998</v>
      </c>
      <c r="F41" s="88">
        <v>0</v>
      </c>
      <c r="G41" s="88" t="s">
        <v>52</v>
      </c>
    </row>
    <row r="42" spans="1:17" ht="15.75" customHeight="1">
      <c r="A42" s="88" t="s">
        <v>188</v>
      </c>
      <c r="B42" s="88" t="s">
        <v>188</v>
      </c>
      <c r="C42" s="88">
        <v>10649.901</v>
      </c>
      <c r="D42" s="88">
        <v>10651.674000000001</v>
      </c>
      <c r="E42" s="88">
        <v>1.7729999999999999</v>
      </c>
      <c r="F42" s="88">
        <v>0</v>
      </c>
      <c r="G42" s="88" t="s">
        <v>52</v>
      </c>
    </row>
    <row r="43" spans="1:17" ht="15.75" customHeight="1">
      <c r="A43" s="88" t="s">
        <v>188</v>
      </c>
      <c r="B43" s="88" t="s">
        <v>188</v>
      </c>
      <c r="C43" s="88">
        <v>10660.21</v>
      </c>
      <c r="D43" s="88">
        <v>10660.735000000001</v>
      </c>
      <c r="E43" s="88">
        <v>0.52500000000000002</v>
      </c>
      <c r="F43" s="88">
        <v>0</v>
      </c>
      <c r="G43" s="88" t="s">
        <v>52</v>
      </c>
    </row>
    <row r="44" spans="1:17" ht="15.75" customHeight="1">
      <c r="A44" s="88" t="s">
        <v>188</v>
      </c>
      <c r="B44" s="88" t="s">
        <v>188</v>
      </c>
      <c r="C44" s="88">
        <v>10661.763999999999</v>
      </c>
      <c r="D44" s="88">
        <v>10662.366</v>
      </c>
      <c r="E44" s="88">
        <v>0.60199999999999998</v>
      </c>
      <c r="F44" s="88">
        <v>0</v>
      </c>
      <c r="G44" s="88" t="s">
        <v>52</v>
      </c>
    </row>
    <row r="45" spans="1:17" ht="15.75" customHeight="1">
      <c r="A45" s="88" t="s">
        <v>188</v>
      </c>
      <c r="B45" s="88" t="s">
        <v>188</v>
      </c>
      <c r="C45" s="88">
        <v>10662.732</v>
      </c>
      <c r="D45" s="88">
        <v>10663.128000000001</v>
      </c>
      <c r="E45" s="88">
        <v>0.39600000000000002</v>
      </c>
      <c r="F45" s="88">
        <v>0</v>
      </c>
      <c r="G45" s="88" t="s">
        <v>52</v>
      </c>
      <c r="I45" s="611" t="s">
        <v>189</v>
      </c>
      <c r="J45" s="611" t="s">
        <v>177</v>
      </c>
      <c r="K45" s="612"/>
      <c r="L45" s="612"/>
      <c r="M45" s="612"/>
      <c r="N45" s="612"/>
      <c r="O45" s="612"/>
      <c r="P45" s="612"/>
      <c r="Q45" s="613"/>
    </row>
    <row r="46" spans="1:17" ht="15.75" customHeight="1">
      <c r="A46" s="88" t="s">
        <v>188</v>
      </c>
      <c r="B46" s="88" t="s">
        <v>188</v>
      </c>
      <c r="C46" s="88">
        <v>10665.437</v>
      </c>
      <c r="D46" s="88">
        <v>10667.62</v>
      </c>
      <c r="E46" s="88">
        <v>2.1829999999999998</v>
      </c>
      <c r="F46" s="88">
        <v>0</v>
      </c>
      <c r="G46" s="88" t="s">
        <v>52</v>
      </c>
      <c r="I46" s="611" t="s">
        <v>183</v>
      </c>
      <c r="J46" s="614" t="s">
        <v>188</v>
      </c>
      <c r="K46" s="615" t="s">
        <v>196</v>
      </c>
      <c r="L46" s="615" t="s">
        <v>197</v>
      </c>
      <c r="M46" s="615" t="s">
        <v>198</v>
      </c>
      <c r="N46" s="615" t="s">
        <v>199</v>
      </c>
      <c r="O46" s="615" t="s">
        <v>200</v>
      </c>
      <c r="P46" s="615" t="s">
        <v>201</v>
      </c>
      <c r="Q46" s="616" t="s">
        <v>995</v>
      </c>
    </row>
    <row r="47" spans="1:17" ht="15.75" customHeight="1">
      <c r="A47" s="88" t="s">
        <v>188</v>
      </c>
      <c r="B47" s="88" t="s">
        <v>188</v>
      </c>
      <c r="C47" s="88">
        <v>10671.87</v>
      </c>
      <c r="D47" s="88">
        <v>10672.21</v>
      </c>
      <c r="E47" s="88">
        <v>0.34</v>
      </c>
      <c r="F47" s="88">
        <v>0</v>
      </c>
      <c r="G47" s="88" t="s">
        <v>52</v>
      </c>
      <c r="I47" s="614" t="s">
        <v>49</v>
      </c>
      <c r="J47" s="617">
        <v>38.436999999999998</v>
      </c>
      <c r="K47" s="618">
        <v>121.86199999999999</v>
      </c>
      <c r="L47" s="618"/>
      <c r="M47" s="618">
        <v>82.067999999999984</v>
      </c>
      <c r="N47" s="618"/>
      <c r="O47" s="618"/>
      <c r="P47" s="618"/>
      <c r="Q47" s="619">
        <v>242.36699999999996</v>
      </c>
    </row>
    <row r="48" spans="1:17" ht="15.75" customHeight="1">
      <c r="A48" s="88" t="s">
        <v>188</v>
      </c>
      <c r="B48" s="88" t="s">
        <v>188</v>
      </c>
      <c r="C48" s="88">
        <v>10674.07</v>
      </c>
      <c r="D48" s="88">
        <v>10674.37</v>
      </c>
      <c r="E48" s="88">
        <v>0.3</v>
      </c>
      <c r="F48" s="88">
        <v>0</v>
      </c>
      <c r="G48" s="88" t="s">
        <v>52</v>
      </c>
      <c r="I48" s="621" t="s">
        <v>48</v>
      </c>
      <c r="J48" s="622">
        <v>48.844999999999999</v>
      </c>
      <c r="K48" s="623">
        <v>60.199999999999974</v>
      </c>
      <c r="L48" s="623"/>
      <c r="M48" s="623">
        <v>23.405000000000001</v>
      </c>
      <c r="N48" s="623"/>
      <c r="O48" s="623"/>
      <c r="P48" s="623"/>
      <c r="Q48" s="624">
        <v>132.44999999999999</v>
      </c>
    </row>
    <row r="49" spans="1:17" ht="15.75" customHeight="1">
      <c r="A49" s="88" t="s">
        <v>188</v>
      </c>
      <c r="B49" s="88" t="s">
        <v>188</v>
      </c>
      <c r="C49" s="88">
        <v>10675.312</v>
      </c>
      <c r="D49" s="88">
        <v>10675.638999999999</v>
      </c>
      <c r="E49" s="88">
        <v>0.32700000000000001</v>
      </c>
      <c r="F49" s="88">
        <v>0</v>
      </c>
      <c r="G49" s="88" t="s">
        <v>52</v>
      </c>
      <c r="I49" s="621" t="s">
        <v>51</v>
      </c>
      <c r="J49" s="622">
        <v>61.675999999999995</v>
      </c>
      <c r="K49" s="623">
        <v>87.809000000000026</v>
      </c>
      <c r="L49" s="623"/>
      <c r="M49" s="623">
        <v>54.237000000000002</v>
      </c>
      <c r="N49" s="623"/>
      <c r="O49" s="623">
        <v>24.540999999999997</v>
      </c>
      <c r="P49" s="623"/>
      <c r="Q49" s="624">
        <v>228.26300000000001</v>
      </c>
    </row>
    <row r="50" spans="1:17" ht="15.75" customHeight="1">
      <c r="A50" s="88" t="s">
        <v>188</v>
      </c>
      <c r="B50" s="88" t="s">
        <v>188</v>
      </c>
      <c r="C50" s="88">
        <v>10676.182000000001</v>
      </c>
      <c r="D50" s="88">
        <v>10677.338</v>
      </c>
      <c r="E50" s="88">
        <v>1.1559999999999999</v>
      </c>
      <c r="F50" s="88">
        <v>0</v>
      </c>
      <c r="G50" s="88" t="s">
        <v>52</v>
      </c>
      <c r="I50" s="621" t="s">
        <v>52</v>
      </c>
      <c r="J50" s="622">
        <v>123.12999999999998</v>
      </c>
      <c r="K50" s="623">
        <v>83.801000000000002</v>
      </c>
      <c r="L50" s="623"/>
      <c r="M50" s="623">
        <v>46.756999999999998</v>
      </c>
      <c r="N50" s="623"/>
      <c r="O50" s="623"/>
      <c r="P50" s="623"/>
      <c r="Q50" s="624">
        <v>253.68799999999999</v>
      </c>
    </row>
    <row r="51" spans="1:17" ht="15.75" customHeight="1">
      <c r="A51" s="88" t="s">
        <v>188</v>
      </c>
      <c r="B51" s="88" t="s">
        <v>188</v>
      </c>
      <c r="C51" s="88">
        <v>10679.823</v>
      </c>
      <c r="D51" s="88">
        <v>10680.347</v>
      </c>
      <c r="E51" s="88">
        <v>0.52400000000000002</v>
      </c>
      <c r="F51" s="88">
        <v>0</v>
      </c>
      <c r="G51" s="88" t="s">
        <v>52</v>
      </c>
      <c r="I51" s="621" t="s">
        <v>50</v>
      </c>
      <c r="J51" s="622">
        <v>30.655999999999999</v>
      </c>
      <c r="K51" s="623">
        <v>73.545000000000002</v>
      </c>
      <c r="L51" s="623">
        <v>37.847999999999999</v>
      </c>
      <c r="M51" s="623">
        <v>52.633000000000024</v>
      </c>
      <c r="N51" s="623">
        <v>13.165000000000001</v>
      </c>
      <c r="O51" s="623"/>
      <c r="P51" s="623">
        <v>11.856999999999999</v>
      </c>
      <c r="Q51" s="624">
        <v>219.70400000000001</v>
      </c>
    </row>
    <row r="52" spans="1:17" ht="15.75" customHeight="1">
      <c r="A52" s="88" t="s">
        <v>188</v>
      </c>
      <c r="B52" s="88" t="s">
        <v>188</v>
      </c>
      <c r="C52" s="88">
        <v>15181.31</v>
      </c>
      <c r="D52" s="88">
        <v>15181.72</v>
      </c>
      <c r="E52" s="88">
        <v>0.41</v>
      </c>
      <c r="F52" s="88">
        <v>0</v>
      </c>
      <c r="G52" s="88" t="s">
        <v>52</v>
      </c>
      <c r="I52" s="625" t="s">
        <v>995</v>
      </c>
      <c r="J52" s="627">
        <v>302.74399999999997</v>
      </c>
      <c r="K52" s="628">
        <v>427.21699999999998</v>
      </c>
      <c r="L52" s="628">
        <v>37.847999999999999</v>
      </c>
      <c r="M52" s="628">
        <v>259.10000000000002</v>
      </c>
      <c r="N52" s="628">
        <v>13.165000000000001</v>
      </c>
      <c r="O52" s="628">
        <v>24.540999999999997</v>
      </c>
      <c r="P52" s="628">
        <v>11.856999999999999</v>
      </c>
      <c r="Q52" s="629">
        <v>1076.472</v>
      </c>
    </row>
    <row r="53" spans="1:17" ht="15.75" customHeight="1">
      <c r="A53" s="88" t="s">
        <v>188</v>
      </c>
      <c r="B53" s="88" t="s">
        <v>188</v>
      </c>
      <c r="C53" s="88">
        <v>15195.21</v>
      </c>
      <c r="D53" s="88">
        <v>15195.7</v>
      </c>
      <c r="E53" s="88">
        <v>0.49</v>
      </c>
      <c r="F53" s="88">
        <v>0</v>
      </c>
      <c r="G53" s="88" t="s">
        <v>52</v>
      </c>
    </row>
    <row r="54" spans="1:17" ht="15.75" customHeight="1">
      <c r="A54" s="88" t="s">
        <v>188</v>
      </c>
      <c r="B54" s="88" t="s">
        <v>188</v>
      </c>
      <c r="C54" s="88">
        <v>15196.787</v>
      </c>
      <c r="D54" s="88">
        <v>15197.511</v>
      </c>
      <c r="E54" s="88">
        <v>0.72399999999999998</v>
      </c>
      <c r="F54" s="88">
        <v>0</v>
      </c>
      <c r="G54" s="88" t="s">
        <v>52</v>
      </c>
    </row>
    <row r="55" spans="1:17" ht="15.75" customHeight="1">
      <c r="A55" s="88" t="s">
        <v>188</v>
      </c>
      <c r="B55" s="88" t="s">
        <v>188</v>
      </c>
      <c r="C55" s="88">
        <v>15208.222</v>
      </c>
      <c r="D55" s="88">
        <v>15209.314</v>
      </c>
      <c r="E55" s="88">
        <v>1.0920000000000001</v>
      </c>
      <c r="F55" s="88">
        <v>0</v>
      </c>
      <c r="G55" s="88" t="s">
        <v>52</v>
      </c>
      <c r="I55" s="129" t="s">
        <v>0</v>
      </c>
      <c r="J55" s="129" t="s">
        <v>1</v>
      </c>
      <c r="K55" s="129" t="s">
        <v>2</v>
      </c>
      <c r="L55" s="129" t="s">
        <v>3</v>
      </c>
      <c r="M55" s="129" t="s">
        <v>5</v>
      </c>
      <c r="N55" s="129" t="s">
        <v>6</v>
      </c>
      <c r="O55" s="129" t="s">
        <v>7</v>
      </c>
    </row>
    <row r="56" spans="1:17" ht="15.75" customHeight="1">
      <c r="A56" s="88" t="s">
        <v>188</v>
      </c>
      <c r="B56" s="88" t="s">
        <v>188</v>
      </c>
      <c r="C56" s="88">
        <v>15211.7</v>
      </c>
      <c r="D56" s="88">
        <v>15212.674000000001</v>
      </c>
      <c r="E56" s="88">
        <v>0.97399999999999998</v>
      </c>
      <c r="F56" s="88">
        <v>0</v>
      </c>
      <c r="G56" s="88" t="s">
        <v>52</v>
      </c>
      <c r="I56" s="31" t="s">
        <v>49</v>
      </c>
      <c r="J56" s="36"/>
      <c r="K56" s="36">
        <v>11.440970509912219</v>
      </c>
      <c r="L56" s="36">
        <v>0.38297872340425532</v>
      </c>
      <c r="M56" s="36" t="s">
        <v>47</v>
      </c>
      <c r="N56" s="36" t="s">
        <v>47</v>
      </c>
      <c r="O56" s="36" t="s">
        <v>29</v>
      </c>
    </row>
    <row r="57" spans="1:17" ht="15.75" customHeight="1">
      <c r="A57" s="88" t="s">
        <v>188</v>
      </c>
      <c r="B57" s="88" t="s">
        <v>188</v>
      </c>
      <c r="C57" s="88">
        <v>15213.261</v>
      </c>
      <c r="D57" s="88">
        <v>15214.352000000001</v>
      </c>
      <c r="E57" s="88">
        <v>1.091</v>
      </c>
      <c r="F57" s="88">
        <v>0</v>
      </c>
      <c r="G57" s="88" t="s">
        <v>52</v>
      </c>
      <c r="I57" s="31" t="s">
        <v>48</v>
      </c>
      <c r="J57" s="36"/>
      <c r="K57" s="36">
        <v>11.145083341552422</v>
      </c>
      <c r="L57" s="36">
        <v>0</v>
      </c>
      <c r="M57" s="36" t="s">
        <v>47</v>
      </c>
      <c r="N57" s="36" t="s">
        <v>47</v>
      </c>
      <c r="O57" s="36" t="s">
        <v>29</v>
      </c>
    </row>
    <row r="58" spans="1:17" ht="15.75" customHeight="1">
      <c r="A58" s="88" t="s">
        <v>188</v>
      </c>
      <c r="B58" s="88" t="s">
        <v>188</v>
      </c>
      <c r="C58" s="88">
        <v>15214.948</v>
      </c>
      <c r="D58" s="88">
        <v>15215.901</v>
      </c>
      <c r="E58" s="88">
        <v>0.95299999999999996</v>
      </c>
      <c r="F58" s="88">
        <v>0</v>
      </c>
      <c r="G58" s="88" t="s">
        <v>52</v>
      </c>
      <c r="I58" s="31" t="s">
        <v>51</v>
      </c>
      <c r="J58" s="36"/>
      <c r="K58" s="36">
        <v>11.703981326232041</v>
      </c>
      <c r="L58" s="36">
        <v>0.30303030303030304</v>
      </c>
      <c r="M58" s="36" t="s">
        <v>47</v>
      </c>
      <c r="N58" s="36" t="s">
        <v>47</v>
      </c>
      <c r="O58" s="36" t="s">
        <v>29</v>
      </c>
    </row>
    <row r="59" spans="1:17" ht="15.75" customHeight="1">
      <c r="A59" s="88" t="s">
        <v>188</v>
      </c>
      <c r="B59" s="88" t="s">
        <v>188</v>
      </c>
      <c r="C59" s="88">
        <v>15216.5</v>
      </c>
      <c r="D59" s="88">
        <v>15217.763000000001</v>
      </c>
      <c r="E59" s="88">
        <v>1.2629999999999999</v>
      </c>
      <c r="F59" s="88">
        <v>0</v>
      </c>
      <c r="G59" s="88" t="s">
        <v>52</v>
      </c>
      <c r="I59" s="31" t="s">
        <v>52</v>
      </c>
      <c r="J59" s="36"/>
      <c r="K59" s="36">
        <v>11.703981326232041</v>
      </c>
      <c r="L59" s="36">
        <v>0.10606060606060606</v>
      </c>
      <c r="M59" s="36" t="s">
        <v>47</v>
      </c>
      <c r="N59" s="36" t="s">
        <v>47</v>
      </c>
      <c r="O59" s="36" t="s">
        <v>29</v>
      </c>
    </row>
    <row r="60" spans="1:17" ht="15.75" customHeight="1">
      <c r="A60" s="88" t="s">
        <v>188</v>
      </c>
      <c r="B60" s="88" t="s">
        <v>188</v>
      </c>
      <c r="C60" s="88">
        <v>15218.272999999999</v>
      </c>
      <c r="D60" s="88">
        <v>15219.699000000001</v>
      </c>
      <c r="E60" s="88">
        <v>1.4259999999999999</v>
      </c>
      <c r="F60" s="88">
        <v>0</v>
      </c>
      <c r="G60" s="88" t="s">
        <v>52</v>
      </c>
      <c r="I60" s="31" t="s">
        <v>50</v>
      </c>
      <c r="J60" s="36"/>
      <c r="K60" s="36">
        <v>11.572475918072129</v>
      </c>
      <c r="L60" s="36">
        <v>0.375</v>
      </c>
      <c r="M60" s="36" t="s">
        <v>47</v>
      </c>
      <c r="N60" s="36" t="s">
        <v>47</v>
      </c>
      <c r="O60" s="36" t="s">
        <v>29</v>
      </c>
    </row>
    <row r="61" spans="1:17" ht="15.75" customHeight="1">
      <c r="A61" s="88" t="s">
        <v>188</v>
      </c>
      <c r="B61" s="88" t="s">
        <v>188</v>
      </c>
      <c r="C61" s="88">
        <v>15220.353999999999</v>
      </c>
      <c r="D61" s="88">
        <v>15220.847</v>
      </c>
      <c r="E61" s="88">
        <v>0.49299999999999999</v>
      </c>
      <c r="F61" s="88">
        <v>0</v>
      </c>
      <c r="G61" s="88" t="s">
        <v>52</v>
      </c>
    </row>
    <row r="62" spans="1:17" ht="15.75" customHeight="1">
      <c r="A62" s="88" t="s">
        <v>188</v>
      </c>
      <c r="B62" s="88" t="s">
        <v>188</v>
      </c>
      <c r="C62" s="88">
        <v>15234.933000000001</v>
      </c>
      <c r="D62" s="88">
        <v>15235.35</v>
      </c>
      <c r="E62" s="88">
        <v>0.41699999999999998</v>
      </c>
      <c r="F62" s="88">
        <v>0</v>
      </c>
      <c r="G62" s="88" t="s">
        <v>52</v>
      </c>
    </row>
    <row r="63" spans="1:17" ht="15.75" customHeight="1">
      <c r="A63" s="88" t="s">
        <v>188</v>
      </c>
      <c r="B63" s="88" t="s">
        <v>188</v>
      </c>
      <c r="C63" s="88">
        <v>15236.614</v>
      </c>
      <c r="D63" s="88">
        <v>15237.561</v>
      </c>
      <c r="E63" s="88">
        <v>0.94699999999999995</v>
      </c>
      <c r="F63" s="88">
        <v>0</v>
      </c>
      <c r="G63" s="88" t="s">
        <v>52</v>
      </c>
    </row>
    <row r="64" spans="1:17" ht="15.75" customHeight="1">
      <c r="A64" s="88" t="s">
        <v>188</v>
      </c>
      <c r="B64" s="88" t="s">
        <v>188</v>
      </c>
      <c r="C64" s="88">
        <v>20168.14</v>
      </c>
      <c r="D64" s="88">
        <v>20169.708999999999</v>
      </c>
      <c r="E64" s="88">
        <v>1.569</v>
      </c>
      <c r="F64" s="88">
        <v>0</v>
      </c>
      <c r="G64" s="88" t="s">
        <v>52</v>
      </c>
      <c r="K64" s="19" t="s">
        <v>202</v>
      </c>
      <c r="L64" s="19" t="s">
        <v>203</v>
      </c>
    </row>
    <row r="65" spans="1:12" ht="15.75" customHeight="1">
      <c r="A65" s="88" t="s">
        <v>188</v>
      </c>
      <c r="B65" s="88" t="s">
        <v>188</v>
      </c>
      <c r="C65" s="88">
        <v>20170.411</v>
      </c>
      <c r="D65" s="88">
        <v>20171.936000000002</v>
      </c>
      <c r="E65" s="88">
        <v>1.5249999999999999</v>
      </c>
      <c r="F65" s="88">
        <v>0</v>
      </c>
      <c r="G65" s="88" t="s">
        <v>52</v>
      </c>
      <c r="I65" s="164" t="s">
        <v>204</v>
      </c>
      <c r="J65" s="164" t="s">
        <v>205</v>
      </c>
      <c r="K65" s="164">
        <v>338</v>
      </c>
      <c r="L65" s="19">
        <f t="shared" ref="L65:L78" si="8">K65/30.417</f>
        <v>11.112206989512442</v>
      </c>
    </row>
    <row r="66" spans="1:12" ht="15.75" customHeight="1">
      <c r="A66" s="88" t="s">
        <v>188</v>
      </c>
      <c r="B66" s="88" t="s">
        <v>188</v>
      </c>
      <c r="C66" s="88">
        <v>20182.633000000002</v>
      </c>
      <c r="D66" s="88">
        <v>20183.932000000001</v>
      </c>
      <c r="E66" s="88">
        <v>1.2989999999999999</v>
      </c>
      <c r="F66" s="88">
        <v>0</v>
      </c>
      <c r="G66" s="88" t="s">
        <v>52</v>
      </c>
      <c r="I66" s="164" t="s">
        <v>206</v>
      </c>
      <c r="J66" s="164" t="s">
        <v>207</v>
      </c>
      <c r="K66" s="164">
        <v>348</v>
      </c>
      <c r="L66" s="19">
        <f t="shared" si="8"/>
        <v>11.440970509912219</v>
      </c>
    </row>
    <row r="67" spans="1:12" ht="15.75" customHeight="1">
      <c r="A67" s="88" t="s">
        <v>188</v>
      </c>
      <c r="B67" s="88" t="s">
        <v>188</v>
      </c>
      <c r="C67" s="88">
        <v>20194.398000000001</v>
      </c>
      <c r="D67" s="88">
        <v>20197.038</v>
      </c>
      <c r="E67" s="88">
        <v>2.64</v>
      </c>
      <c r="F67" s="88">
        <v>0</v>
      </c>
      <c r="G67" s="88" t="s">
        <v>52</v>
      </c>
      <c r="I67" s="164" t="s">
        <v>208</v>
      </c>
      <c r="J67" s="164" t="s">
        <v>209</v>
      </c>
      <c r="K67" s="164">
        <v>329</v>
      </c>
      <c r="L67" s="19">
        <f t="shared" si="8"/>
        <v>10.816319821152645</v>
      </c>
    </row>
    <row r="68" spans="1:12" ht="15.75" customHeight="1">
      <c r="A68" s="88" t="s">
        <v>188</v>
      </c>
      <c r="B68" s="88" t="s">
        <v>188</v>
      </c>
      <c r="C68" s="88">
        <v>20209.865000000002</v>
      </c>
      <c r="D68" s="88">
        <v>20210.906999999999</v>
      </c>
      <c r="E68" s="88">
        <v>1.042</v>
      </c>
      <c r="F68" s="88">
        <v>0</v>
      </c>
      <c r="G68" s="88" t="s">
        <v>52</v>
      </c>
      <c r="I68" s="164" t="s">
        <v>210</v>
      </c>
      <c r="J68" s="165" t="s">
        <v>211</v>
      </c>
      <c r="K68" s="164">
        <v>339</v>
      </c>
      <c r="L68" s="19">
        <f t="shared" si="8"/>
        <v>11.145083341552422</v>
      </c>
    </row>
    <row r="69" spans="1:12" ht="15.75" customHeight="1">
      <c r="A69" s="88" t="s">
        <v>188</v>
      </c>
      <c r="B69" s="88" t="s">
        <v>188</v>
      </c>
      <c r="C69" s="88">
        <v>20216.048999999999</v>
      </c>
      <c r="D69" s="88">
        <v>20216.282999999999</v>
      </c>
      <c r="E69" s="88">
        <v>0.23400000000000001</v>
      </c>
      <c r="F69" s="88">
        <v>0</v>
      </c>
      <c r="G69" s="88" t="s">
        <v>52</v>
      </c>
      <c r="I69" s="164" t="s">
        <v>212</v>
      </c>
      <c r="J69" s="165" t="s">
        <v>213</v>
      </c>
      <c r="K69" s="164">
        <v>356</v>
      </c>
      <c r="L69" s="19">
        <f t="shared" si="8"/>
        <v>11.703981326232041</v>
      </c>
    </row>
    <row r="70" spans="1:12" ht="15.75" customHeight="1">
      <c r="A70" s="88" t="s">
        <v>188</v>
      </c>
      <c r="B70" s="88" t="s">
        <v>188</v>
      </c>
      <c r="C70" s="88">
        <v>20880.120999999999</v>
      </c>
      <c r="D70" s="88">
        <v>20885.012999999999</v>
      </c>
      <c r="E70" s="88">
        <v>4.8920000000000003</v>
      </c>
      <c r="F70" s="88">
        <v>0</v>
      </c>
      <c r="G70" s="88" t="s">
        <v>52</v>
      </c>
      <c r="I70" s="164" t="s">
        <v>214</v>
      </c>
      <c r="J70" s="165" t="s">
        <v>215</v>
      </c>
      <c r="K70" s="164">
        <v>349</v>
      </c>
      <c r="L70" s="19">
        <f t="shared" si="8"/>
        <v>11.473846861952197</v>
      </c>
    </row>
    <row r="71" spans="1:12" ht="15.75" customHeight="1">
      <c r="A71" s="88" t="s">
        <v>188</v>
      </c>
      <c r="B71" s="88" t="s">
        <v>188</v>
      </c>
      <c r="C71" s="88">
        <v>20886.79</v>
      </c>
      <c r="D71" s="88">
        <v>20887.719000000001</v>
      </c>
      <c r="E71" s="88">
        <v>0.92900000000000005</v>
      </c>
      <c r="F71" s="88">
        <v>0</v>
      </c>
      <c r="G71" s="88" t="s">
        <v>52</v>
      </c>
      <c r="I71" s="164" t="s">
        <v>216</v>
      </c>
      <c r="K71" s="164">
        <v>345</v>
      </c>
      <c r="L71" s="19">
        <f t="shared" si="8"/>
        <v>11.342341453792287</v>
      </c>
    </row>
    <row r="72" spans="1:12" ht="15.75" customHeight="1">
      <c r="A72" s="88" t="s">
        <v>188</v>
      </c>
      <c r="B72" s="88" t="s">
        <v>188</v>
      </c>
      <c r="C72" s="88">
        <v>20888.021000000001</v>
      </c>
      <c r="D72" s="88">
        <v>20889.413</v>
      </c>
      <c r="E72" s="88">
        <v>1.3919999999999999</v>
      </c>
      <c r="F72" s="88">
        <v>0</v>
      </c>
      <c r="G72" s="88" t="s">
        <v>52</v>
      </c>
      <c r="I72" s="164" t="s">
        <v>217</v>
      </c>
      <c r="J72" s="164" t="s">
        <v>218</v>
      </c>
      <c r="K72" s="164">
        <v>358</v>
      </c>
      <c r="L72" s="19">
        <f t="shared" si="8"/>
        <v>11.769734030311996</v>
      </c>
    </row>
    <row r="73" spans="1:12" ht="15.75" customHeight="1">
      <c r="A73" s="88" t="s">
        <v>188</v>
      </c>
      <c r="B73" s="88" t="s">
        <v>188</v>
      </c>
      <c r="C73" s="88">
        <v>20889.703000000001</v>
      </c>
      <c r="D73" s="88">
        <v>20891.737000000001</v>
      </c>
      <c r="E73" s="88">
        <v>2.0339999999999998</v>
      </c>
      <c r="F73" s="88">
        <v>0</v>
      </c>
      <c r="G73" s="88" t="s">
        <v>52</v>
      </c>
      <c r="I73" s="164" t="s">
        <v>219</v>
      </c>
      <c r="J73" s="164" t="s">
        <v>220</v>
      </c>
      <c r="K73" s="164">
        <v>340</v>
      </c>
      <c r="L73" s="19">
        <f t="shared" si="8"/>
        <v>11.177959693592399</v>
      </c>
    </row>
    <row r="74" spans="1:12" ht="15.75" customHeight="1">
      <c r="A74" s="88" t="s">
        <v>188</v>
      </c>
      <c r="B74" s="88" t="s">
        <v>188</v>
      </c>
      <c r="C74" s="88">
        <v>20892.019</v>
      </c>
      <c r="D74" s="88">
        <v>20895.126</v>
      </c>
      <c r="E74" s="88">
        <v>3.1070000000000002</v>
      </c>
      <c r="F74" s="88">
        <v>0</v>
      </c>
      <c r="G74" s="88" t="s">
        <v>52</v>
      </c>
      <c r="I74" s="164" t="s">
        <v>221</v>
      </c>
      <c r="J74" s="164" t="s">
        <v>222</v>
      </c>
      <c r="K74" s="164">
        <v>356</v>
      </c>
      <c r="L74" s="19">
        <f t="shared" si="8"/>
        <v>11.703981326232041</v>
      </c>
    </row>
    <row r="75" spans="1:12" ht="15.75" customHeight="1">
      <c r="A75" s="88" t="s">
        <v>188</v>
      </c>
      <c r="B75" s="88" t="s">
        <v>188</v>
      </c>
      <c r="C75" s="88">
        <v>20895.321</v>
      </c>
      <c r="D75" s="88">
        <v>20897.971000000001</v>
      </c>
      <c r="E75" s="88">
        <v>2.65</v>
      </c>
      <c r="F75" s="88">
        <v>0</v>
      </c>
      <c r="G75" s="88" t="s">
        <v>52</v>
      </c>
      <c r="I75" s="164" t="s">
        <v>223</v>
      </c>
      <c r="J75" s="164" t="s">
        <v>224</v>
      </c>
      <c r="K75" s="164">
        <v>352</v>
      </c>
      <c r="L75" s="19">
        <f t="shared" si="8"/>
        <v>11.572475918072129</v>
      </c>
    </row>
    <row r="76" spans="1:12" ht="15.75" customHeight="1">
      <c r="A76" s="88" t="s">
        <v>188</v>
      </c>
      <c r="B76" s="88" t="s">
        <v>188</v>
      </c>
      <c r="C76" s="88">
        <v>20898.353999999999</v>
      </c>
      <c r="D76" s="88">
        <v>20901.406999999999</v>
      </c>
      <c r="E76" s="88">
        <v>3.0529999999999999</v>
      </c>
      <c r="F76" s="88">
        <v>0</v>
      </c>
      <c r="G76" s="88" t="s">
        <v>52</v>
      </c>
      <c r="I76" s="164" t="s">
        <v>225</v>
      </c>
      <c r="J76" s="164" t="s">
        <v>226</v>
      </c>
      <c r="K76" s="164">
        <v>343</v>
      </c>
      <c r="L76" s="19">
        <f t="shared" si="8"/>
        <v>11.276588749712332</v>
      </c>
    </row>
    <row r="77" spans="1:12" ht="15.75" customHeight="1">
      <c r="A77" s="88" t="s">
        <v>188</v>
      </c>
      <c r="B77" s="88" t="s">
        <v>188</v>
      </c>
      <c r="C77" s="88">
        <v>20901.756000000001</v>
      </c>
      <c r="D77" s="88">
        <v>20903.297999999999</v>
      </c>
      <c r="E77" s="88">
        <v>1.542</v>
      </c>
      <c r="F77" s="88">
        <v>0</v>
      </c>
      <c r="G77" s="88" t="s">
        <v>52</v>
      </c>
      <c r="I77" s="164" t="s">
        <v>227</v>
      </c>
      <c r="J77" s="164" t="s">
        <v>228</v>
      </c>
      <c r="K77" s="164">
        <v>362</v>
      </c>
      <c r="L77" s="19">
        <f t="shared" si="8"/>
        <v>11.901239438471906</v>
      </c>
    </row>
    <row r="78" spans="1:12" ht="15.75" customHeight="1">
      <c r="A78" s="88" t="s">
        <v>188</v>
      </c>
      <c r="B78" s="88" t="s">
        <v>188</v>
      </c>
      <c r="C78" s="88">
        <v>20903.57</v>
      </c>
      <c r="D78" s="88">
        <v>20905.277999999998</v>
      </c>
      <c r="E78" s="88">
        <v>1.708</v>
      </c>
      <c r="F78" s="88">
        <v>0</v>
      </c>
      <c r="G78" s="88" t="s">
        <v>52</v>
      </c>
      <c r="I78" s="164" t="s">
        <v>229</v>
      </c>
      <c r="J78" s="164" t="s">
        <v>230</v>
      </c>
      <c r="K78" s="164">
        <v>347</v>
      </c>
      <c r="L78" s="19">
        <f t="shared" si="8"/>
        <v>11.408094157872242</v>
      </c>
    </row>
    <row r="79" spans="1:12" ht="15.75" customHeight="1">
      <c r="A79" s="88" t="s">
        <v>188</v>
      </c>
      <c r="B79" s="88" t="s">
        <v>188</v>
      </c>
      <c r="C79" s="88">
        <v>20905.431</v>
      </c>
      <c r="D79" s="88">
        <v>20907.327000000001</v>
      </c>
      <c r="E79" s="88">
        <v>1.8959999999999999</v>
      </c>
      <c r="F79" s="88">
        <v>0</v>
      </c>
      <c r="G79" s="88" t="s">
        <v>52</v>
      </c>
      <c r="I79" s="164" t="s">
        <v>231</v>
      </c>
      <c r="J79" s="164" t="s">
        <v>232</v>
      </c>
    </row>
    <row r="80" spans="1:12" ht="15.75" customHeight="1">
      <c r="A80" s="88" t="s">
        <v>188</v>
      </c>
      <c r="B80" s="88" t="s">
        <v>188</v>
      </c>
      <c r="C80" s="88">
        <v>20908.032999999999</v>
      </c>
      <c r="D80" s="88">
        <v>20912</v>
      </c>
      <c r="E80" s="88">
        <v>3.9670000000000001</v>
      </c>
      <c r="F80" s="88">
        <v>0</v>
      </c>
      <c r="G80" s="88" t="s">
        <v>52</v>
      </c>
    </row>
    <row r="81" spans="1:23" ht="15.75" customHeight="1">
      <c r="A81" s="88" t="s">
        <v>188</v>
      </c>
      <c r="B81" s="88" t="s">
        <v>188</v>
      </c>
      <c r="C81" s="88">
        <v>20912.481</v>
      </c>
      <c r="D81" s="88">
        <v>20915.271000000001</v>
      </c>
      <c r="E81" s="88">
        <v>2.79</v>
      </c>
      <c r="F81" s="88">
        <v>0</v>
      </c>
      <c r="G81" s="88" t="s">
        <v>52</v>
      </c>
    </row>
    <row r="82" spans="1:23" ht="15.75" customHeight="1">
      <c r="A82" s="88" t="s">
        <v>188</v>
      </c>
      <c r="B82" s="88" t="s">
        <v>188</v>
      </c>
      <c r="C82" s="88">
        <v>20915.752</v>
      </c>
      <c r="D82" s="88">
        <v>20917.267</v>
      </c>
      <c r="E82" s="88">
        <v>1.5149999999999999</v>
      </c>
      <c r="F82" s="88">
        <v>0</v>
      </c>
      <c r="G82" s="88" t="s">
        <v>52</v>
      </c>
      <c r="I82" s="166" t="s">
        <v>233</v>
      </c>
      <c r="J82" s="167"/>
      <c r="K82" s="167"/>
      <c r="L82" s="167"/>
      <c r="M82" s="167"/>
      <c r="N82" s="167"/>
      <c r="O82" s="167"/>
      <c r="P82" s="167"/>
      <c r="Q82" s="167"/>
      <c r="R82" s="167"/>
      <c r="S82" s="549" t="s">
        <v>234</v>
      </c>
      <c r="T82" s="550"/>
      <c r="U82" s="550"/>
      <c r="V82" s="550"/>
      <c r="W82" s="551"/>
    </row>
    <row r="83" spans="1:23" ht="15.75" customHeight="1">
      <c r="A83" s="88" t="s">
        <v>188</v>
      </c>
      <c r="B83" s="88" t="s">
        <v>188</v>
      </c>
      <c r="C83" s="88">
        <v>20917.499</v>
      </c>
      <c r="D83" s="88">
        <v>20918.379000000001</v>
      </c>
      <c r="E83" s="88">
        <v>0.88</v>
      </c>
      <c r="F83" s="88">
        <v>0</v>
      </c>
      <c r="G83" s="88" t="s">
        <v>52</v>
      </c>
      <c r="I83" s="167"/>
      <c r="J83" s="167"/>
      <c r="K83" s="167"/>
      <c r="L83" s="167"/>
      <c r="M83" s="167"/>
      <c r="N83" s="167"/>
      <c r="O83" s="167"/>
      <c r="P83" s="167"/>
      <c r="Q83" s="167"/>
      <c r="R83" s="167"/>
      <c r="S83" s="552"/>
      <c r="T83" s="545"/>
      <c r="U83" s="545"/>
      <c r="V83" s="545"/>
      <c r="W83" s="553"/>
    </row>
    <row r="84" spans="1:23" ht="15.75" customHeight="1">
      <c r="A84" s="88" t="s">
        <v>188</v>
      </c>
      <c r="B84" s="88" t="s">
        <v>188</v>
      </c>
      <c r="C84" s="88">
        <v>20920.506000000001</v>
      </c>
      <c r="D84" s="88">
        <v>20921.614000000001</v>
      </c>
      <c r="E84" s="88">
        <v>1.1080000000000001</v>
      </c>
      <c r="F84" s="88">
        <v>0</v>
      </c>
      <c r="G84" s="88" t="s">
        <v>52</v>
      </c>
      <c r="I84" s="168" t="s">
        <v>189</v>
      </c>
      <c r="J84" s="168" t="s">
        <v>177</v>
      </c>
      <c r="K84" s="169"/>
      <c r="L84" s="169"/>
      <c r="M84" s="169"/>
      <c r="N84" s="169"/>
      <c r="O84" s="169"/>
      <c r="P84" s="169"/>
      <c r="Q84" s="169"/>
      <c r="R84" s="170"/>
      <c r="S84" s="171"/>
      <c r="T84" s="171"/>
      <c r="U84" s="171"/>
      <c r="V84" s="171"/>
      <c r="W84" s="171"/>
    </row>
    <row r="85" spans="1:23" ht="15.75" customHeight="1">
      <c r="A85" s="88" t="s">
        <v>188</v>
      </c>
      <c r="B85" s="88" t="s">
        <v>188</v>
      </c>
      <c r="C85" s="88">
        <v>20922.136999999999</v>
      </c>
      <c r="D85" s="88">
        <v>20923.127</v>
      </c>
      <c r="E85" s="88">
        <v>0.99</v>
      </c>
      <c r="F85" s="88">
        <v>0</v>
      </c>
      <c r="G85" s="88" t="s">
        <v>52</v>
      </c>
      <c r="I85" s="172" t="s">
        <v>183</v>
      </c>
      <c r="J85" s="173" t="s">
        <v>188</v>
      </c>
      <c r="K85" s="173" t="s">
        <v>196</v>
      </c>
      <c r="L85" s="173" t="s">
        <v>197</v>
      </c>
      <c r="M85" s="173" t="s">
        <v>235</v>
      </c>
      <c r="N85" s="173" t="s">
        <v>198</v>
      </c>
      <c r="O85" s="173" t="s">
        <v>199</v>
      </c>
      <c r="P85" s="173" t="s">
        <v>201</v>
      </c>
      <c r="Q85" s="173" t="s">
        <v>236</v>
      </c>
      <c r="R85" s="174" t="s">
        <v>237</v>
      </c>
      <c r="S85" s="175" t="s">
        <v>238</v>
      </c>
      <c r="T85" s="175" t="s">
        <v>239</v>
      </c>
      <c r="U85" s="175" t="s">
        <v>240</v>
      </c>
      <c r="V85" s="175" t="s">
        <v>241</v>
      </c>
      <c r="W85" s="176" t="s">
        <v>242</v>
      </c>
    </row>
    <row r="86" spans="1:23" ht="15.75" customHeight="1">
      <c r="A86" s="88" t="s">
        <v>188</v>
      </c>
      <c r="B86" s="88" t="s">
        <v>188</v>
      </c>
      <c r="C86" s="88">
        <v>20923.794999999998</v>
      </c>
      <c r="D86" s="88">
        <v>20924.439999999999</v>
      </c>
      <c r="E86" s="88">
        <v>0.64500000000000002</v>
      </c>
      <c r="F86" s="88">
        <v>0</v>
      </c>
      <c r="G86" s="88" t="s">
        <v>52</v>
      </c>
      <c r="I86" s="177" t="s">
        <v>55</v>
      </c>
      <c r="J86" s="178">
        <v>56619.022000000012</v>
      </c>
      <c r="K86" s="179">
        <v>26285.308000000005</v>
      </c>
      <c r="L86" s="179">
        <v>2.407</v>
      </c>
      <c r="M86" s="180"/>
      <c r="N86" s="179">
        <v>3.3380000000000001</v>
      </c>
      <c r="O86" s="180"/>
      <c r="P86" s="179">
        <v>1216.1090000000002</v>
      </c>
      <c r="Q86" s="179">
        <v>1363</v>
      </c>
      <c r="R86" s="179">
        <v>85489.184000000023</v>
      </c>
      <c r="S86" s="181">
        <f t="shared" ref="S86:S90" si="9">SUM(K86:Q86)</f>
        <v>28870.162000000004</v>
      </c>
      <c r="T86" s="181">
        <f t="shared" ref="T86:T90" si="10">SUM(K86:O86)</f>
        <v>26291.053000000004</v>
      </c>
      <c r="U86" s="181">
        <f t="shared" ref="U86:U90" si="11">SUM(P86:Q86)</f>
        <v>2579.1090000000004</v>
      </c>
      <c r="V86" s="182">
        <f t="shared" ref="V86:V90" si="12">T86/S86*100</f>
        <v>91.066523977246817</v>
      </c>
      <c r="W86" s="183">
        <f t="shared" ref="W86:W90" si="13">U86/S86*100</f>
        <v>8.9334760227531795</v>
      </c>
    </row>
    <row r="87" spans="1:23" ht="15.75" customHeight="1">
      <c r="A87" s="88" t="s">
        <v>188</v>
      </c>
      <c r="B87" s="88" t="s">
        <v>188</v>
      </c>
      <c r="C87" s="88">
        <v>20928.267</v>
      </c>
      <c r="D87" s="88">
        <v>20929.131000000001</v>
      </c>
      <c r="E87" s="88">
        <v>0.86399999999999999</v>
      </c>
      <c r="F87" s="88">
        <v>0</v>
      </c>
      <c r="G87" s="88" t="s">
        <v>52</v>
      </c>
      <c r="I87" s="177" t="s">
        <v>53</v>
      </c>
      <c r="J87" s="178">
        <v>15065.973999999998</v>
      </c>
      <c r="K87" s="179">
        <v>31728.753000000004</v>
      </c>
      <c r="L87" s="179">
        <v>9074.9850000000006</v>
      </c>
      <c r="M87" s="179">
        <v>1272.479</v>
      </c>
      <c r="N87" s="179">
        <v>13867.613999999998</v>
      </c>
      <c r="O87" s="180"/>
      <c r="P87" s="179">
        <v>64327.445000000007</v>
      </c>
      <c r="Q87" s="179">
        <v>0.26200000000000001</v>
      </c>
      <c r="R87" s="179">
        <v>135337.51200000002</v>
      </c>
      <c r="S87" s="181">
        <f t="shared" si="9"/>
        <v>120271.53800000002</v>
      </c>
      <c r="T87" s="181">
        <f t="shared" si="10"/>
        <v>55943.831000000006</v>
      </c>
      <c r="U87" s="181">
        <f t="shared" si="11"/>
        <v>64327.707000000009</v>
      </c>
      <c r="V87" s="182">
        <f t="shared" si="12"/>
        <v>46.514605142905879</v>
      </c>
      <c r="W87" s="183">
        <f t="shared" si="13"/>
        <v>53.485394857094128</v>
      </c>
    </row>
    <row r="88" spans="1:23" ht="15.75" customHeight="1">
      <c r="A88" s="88" t="s">
        <v>188</v>
      </c>
      <c r="B88" s="88" t="s">
        <v>188</v>
      </c>
      <c r="C88" s="88">
        <v>20929.706999999999</v>
      </c>
      <c r="D88" s="88">
        <v>20931.616999999998</v>
      </c>
      <c r="E88" s="88">
        <v>1.91</v>
      </c>
      <c r="F88" s="88">
        <v>0</v>
      </c>
      <c r="G88" s="88" t="s">
        <v>52</v>
      </c>
      <c r="I88" s="177" t="s">
        <v>54</v>
      </c>
      <c r="J88" s="178">
        <v>23199.887000000006</v>
      </c>
      <c r="K88" s="179">
        <v>17029.746999999996</v>
      </c>
      <c r="L88" s="179">
        <v>3474.1800000000003</v>
      </c>
      <c r="M88" s="179">
        <v>2743.8130000000001</v>
      </c>
      <c r="N88" s="179">
        <v>44584.993000000009</v>
      </c>
      <c r="O88" s="179">
        <v>4412.9139999999998</v>
      </c>
      <c r="P88" s="179">
        <v>1256.3869999999999</v>
      </c>
      <c r="Q88" s="180"/>
      <c r="R88" s="179">
        <v>96701.921000000017</v>
      </c>
      <c r="S88" s="181">
        <f t="shared" si="9"/>
        <v>73502.034000000014</v>
      </c>
      <c r="T88" s="181">
        <f t="shared" si="10"/>
        <v>72245.647000000012</v>
      </c>
      <c r="U88" s="181">
        <f t="shared" si="11"/>
        <v>1256.3869999999999</v>
      </c>
      <c r="V88" s="182">
        <f t="shared" si="12"/>
        <v>98.290677234864006</v>
      </c>
      <c r="W88" s="183">
        <f t="shared" si="13"/>
        <v>1.7093227651359959</v>
      </c>
    </row>
    <row r="89" spans="1:23" ht="15.75" customHeight="1">
      <c r="A89" s="88" t="s">
        <v>188</v>
      </c>
      <c r="B89" s="88" t="s">
        <v>188</v>
      </c>
      <c r="C89" s="88">
        <v>28599.534</v>
      </c>
      <c r="D89" s="88">
        <v>28600.883000000002</v>
      </c>
      <c r="E89" s="88">
        <v>1.349</v>
      </c>
      <c r="F89" s="88">
        <v>0</v>
      </c>
      <c r="G89" s="88" t="s">
        <v>52</v>
      </c>
      <c r="I89" s="184" t="s">
        <v>45</v>
      </c>
      <c r="J89" s="185">
        <v>16513.681999999997</v>
      </c>
      <c r="K89" s="186">
        <v>75642.371000000028</v>
      </c>
      <c r="L89" s="187"/>
      <c r="M89" s="187"/>
      <c r="N89" s="186">
        <v>17812.056999999997</v>
      </c>
      <c r="O89" s="187"/>
      <c r="P89" s="187"/>
      <c r="Q89" s="187"/>
      <c r="R89" s="179">
        <v>109968.11000000003</v>
      </c>
      <c r="S89" s="181">
        <f t="shared" si="9"/>
        <v>93454.428000000029</v>
      </c>
      <c r="T89" s="181">
        <f t="shared" si="10"/>
        <v>93454.428000000029</v>
      </c>
      <c r="U89" s="182">
        <f t="shared" si="11"/>
        <v>0</v>
      </c>
      <c r="V89" s="182">
        <f t="shared" si="12"/>
        <v>100</v>
      </c>
      <c r="W89" s="183">
        <f t="shared" si="13"/>
        <v>0</v>
      </c>
    </row>
    <row r="90" spans="1:23" ht="15.75" customHeight="1">
      <c r="A90" s="88" t="s">
        <v>188</v>
      </c>
      <c r="B90" s="88" t="s">
        <v>188</v>
      </c>
      <c r="C90" s="88">
        <v>28601.598000000002</v>
      </c>
      <c r="D90" s="88">
        <v>28603.41</v>
      </c>
      <c r="E90" s="88">
        <v>1.8120000000000001</v>
      </c>
      <c r="F90" s="88">
        <v>0</v>
      </c>
      <c r="G90" s="88" t="s">
        <v>52</v>
      </c>
      <c r="I90" s="188" t="s">
        <v>237</v>
      </c>
      <c r="J90" s="189">
        <v>111398.56500000003</v>
      </c>
      <c r="K90" s="189">
        <v>150686.179</v>
      </c>
      <c r="L90" s="189">
        <v>12551.572</v>
      </c>
      <c r="M90" s="189">
        <v>4016.2920000000004</v>
      </c>
      <c r="N90" s="189">
        <v>76268.002000000008</v>
      </c>
      <c r="O90" s="189">
        <v>4412.9139999999998</v>
      </c>
      <c r="P90" s="189">
        <v>66799.940999999992</v>
      </c>
      <c r="Q90" s="189">
        <v>1363.2619999999999</v>
      </c>
      <c r="R90" s="190">
        <v>427496.72700000054</v>
      </c>
      <c r="S90" s="191">
        <f t="shared" si="9"/>
        <v>316098.16199999995</v>
      </c>
      <c r="T90" s="191">
        <f t="shared" si="10"/>
        <v>247934.95899999997</v>
      </c>
      <c r="U90" s="191">
        <f t="shared" si="11"/>
        <v>68163.202999999994</v>
      </c>
      <c r="V90" s="192">
        <f t="shared" si="12"/>
        <v>78.436064743710858</v>
      </c>
      <c r="W90" s="192">
        <f t="shared" si="13"/>
        <v>21.563935256289156</v>
      </c>
    </row>
    <row r="91" spans="1:23" ht="15.75" customHeight="1">
      <c r="A91" s="88" t="s">
        <v>188</v>
      </c>
      <c r="B91" s="88" t="s">
        <v>188</v>
      </c>
      <c r="C91" s="88">
        <v>28603.757000000001</v>
      </c>
      <c r="D91" s="88">
        <v>28605.690999999999</v>
      </c>
      <c r="E91" s="88">
        <v>1.9339999999999999</v>
      </c>
      <c r="F91" s="88">
        <v>0</v>
      </c>
      <c r="G91" s="88" t="s">
        <v>52</v>
      </c>
    </row>
    <row r="92" spans="1:23" ht="15.75" customHeight="1">
      <c r="A92" s="88" t="s">
        <v>188</v>
      </c>
      <c r="B92" s="88" t="s">
        <v>188</v>
      </c>
      <c r="C92" s="88">
        <v>28606.065999999999</v>
      </c>
      <c r="D92" s="88">
        <v>28607.226999999999</v>
      </c>
      <c r="E92" s="88">
        <v>1.161</v>
      </c>
      <c r="F92" s="88">
        <v>0</v>
      </c>
      <c r="G92" s="88" t="s">
        <v>52</v>
      </c>
    </row>
    <row r="93" spans="1:23" ht="15.75" customHeight="1">
      <c r="A93" s="88" t="s">
        <v>188</v>
      </c>
      <c r="B93" s="88" t="s">
        <v>188</v>
      </c>
      <c r="C93" s="88">
        <v>29402.477999999999</v>
      </c>
      <c r="D93" s="88">
        <v>29403.27</v>
      </c>
      <c r="E93" s="88">
        <v>0.79200000000000004</v>
      </c>
      <c r="F93" s="88">
        <v>0</v>
      </c>
      <c r="G93" s="88" t="s">
        <v>52</v>
      </c>
      <c r="I93" s="168" t="s">
        <v>189</v>
      </c>
      <c r="J93" s="168" t="s">
        <v>177</v>
      </c>
      <c r="K93" s="169"/>
      <c r="L93" s="169"/>
      <c r="M93" s="169"/>
      <c r="N93" s="169"/>
      <c r="O93" s="169"/>
      <c r="P93" s="169"/>
      <c r="Q93" s="169"/>
      <c r="R93" s="169"/>
      <c r="S93" s="193"/>
    </row>
    <row r="94" spans="1:23" ht="15.75" customHeight="1">
      <c r="A94" s="88" t="s">
        <v>188</v>
      </c>
      <c r="B94" s="88" t="s">
        <v>188</v>
      </c>
      <c r="C94" s="88">
        <v>29403.983</v>
      </c>
      <c r="D94" s="88">
        <v>29406.850999999999</v>
      </c>
      <c r="E94" s="88">
        <v>2.8679999999999999</v>
      </c>
      <c r="F94" s="88">
        <v>0</v>
      </c>
      <c r="G94" s="88" t="s">
        <v>52</v>
      </c>
      <c r="I94" s="172" t="s">
        <v>183</v>
      </c>
      <c r="J94" s="173" t="s">
        <v>190</v>
      </c>
      <c r="K94" s="173" t="s">
        <v>191</v>
      </c>
      <c r="L94" s="173" t="s">
        <v>192</v>
      </c>
      <c r="M94" s="173" t="s">
        <v>243</v>
      </c>
      <c r="N94" s="173" t="s">
        <v>193</v>
      </c>
      <c r="O94" s="173" t="s">
        <v>194</v>
      </c>
      <c r="P94" s="173" t="s">
        <v>195</v>
      </c>
      <c r="Q94" s="173" t="s">
        <v>244</v>
      </c>
      <c r="R94" s="173" t="s">
        <v>237</v>
      </c>
      <c r="S94" s="194" t="s">
        <v>245</v>
      </c>
    </row>
    <row r="95" spans="1:23" ht="15.75" customHeight="1">
      <c r="A95" s="88" t="s">
        <v>188</v>
      </c>
      <c r="B95" s="88" t="s">
        <v>188</v>
      </c>
      <c r="C95" s="88">
        <v>29411.138999999999</v>
      </c>
      <c r="D95" s="88">
        <v>29411.96</v>
      </c>
      <c r="E95" s="88">
        <v>0.82099999999999995</v>
      </c>
      <c r="F95" s="88">
        <v>0</v>
      </c>
      <c r="G95" s="88" t="s">
        <v>52</v>
      </c>
      <c r="I95" s="177" t="s">
        <v>55</v>
      </c>
      <c r="J95" s="178">
        <v>56619.022000000012</v>
      </c>
      <c r="K95" s="179">
        <v>26285.308000000005</v>
      </c>
      <c r="L95" s="179">
        <v>2.407</v>
      </c>
      <c r="M95" s="180"/>
      <c r="N95" s="179">
        <v>3.3380000000000001</v>
      </c>
      <c r="O95" s="180"/>
      <c r="P95" s="179">
        <v>1216.1090000000002</v>
      </c>
      <c r="Q95" s="179">
        <v>1363</v>
      </c>
      <c r="R95" s="179">
        <v>85489.184000000023</v>
      </c>
      <c r="S95" s="195">
        <f t="shared" ref="S95:S99" si="14">SUM(K95:Q95)</f>
        <v>28870.162000000004</v>
      </c>
    </row>
    <row r="96" spans="1:23" ht="15.75" customHeight="1">
      <c r="A96" s="88" t="s">
        <v>188</v>
      </c>
      <c r="B96" s="88" t="s">
        <v>188</v>
      </c>
      <c r="C96" s="88">
        <v>29412.692999999999</v>
      </c>
      <c r="D96" s="88">
        <v>29414.58</v>
      </c>
      <c r="E96" s="88">
        <v>1.887</v>
      </c>
      <c r="F96" s="88">
        <v>0</v>
      </c>
      <c r="G96" s="88" t="s">
        <v>52</v>
      </c>
      <c r="I96" s="177" t="s">
        <v>53</v>
      </c>
      <c r="J96" s="178">
        <v>15065.973999999998</v>
      </c>
      <c r="K96" s="179">
        <v>31728.753000000004</v>
      </c>
      <c r="L96" s="179">
        <v>9074.9850000000006</v>
      </c>
      <c r="M96" s="179">
        <v>1272.479</v>
      </c>
      <c r="N96" s="179">
        <v>13867.613999999998</v>
      </c>
      <c r="O96" s="180"/>
      <c r="P96" s="179">
        <v>64327.445000000007</v>
      </c>
      <c r="Q96" s="179">
        <v>0.26200000000000001</v>
      </c>
      <c r="R96" s="179">
        <v>135337.51199999999</v>
      </c>
      <c r="S96" s="195">
        <f t="shared" si="14"/>
        <v>120271.53800000002</v>
      </c>
    </row>
    <row r="97" spans="1:19" ht="15.75" customHeight="1">
      <c r="A97" s="88" t="s">
        <v>188</v>
      </c>
      <c r="B97" s="88" t="s">
        <v>188</v>
      </c>
      <c r="C97" s="88">
        <v>29415.292000000001</v>
      </c>
      <c r="D97" s="88">
        <v>29417.15</v>
      </c>
      <c r="E97" s="88">
        <v>1.8580000000000001</v>
      </c>
      <c r="F97" s="88">
        <v>0</v>
      </c>
      <c r="G97" s="88" t="s">
        <v>52</v>
      </c>
      <c r="I97" s="177" t="s">
        <v>54</v>
      </c>
      <c r="J97" s="178">
        <v>23199.887000000006</v>
      </c>
      <c r="K97" s="179">
        <v>17029.746999999996</v>
      </c>
      <c r="L97" s="179">
        <v>3474.1800000000003</v>
      </c>
      <c r="M97" s="179">
        <v>2743.8130000000001</v>
      </c>
      <c r="N97" s="179">
        <v>44584.993000000009</v>
      </c>
      <c r="O97" s="179">
        <v>4412.9139999999998</v>
      </c>
      <c r="P97" s="179">
        <v>1256.3869999999999</v>
      </c>
      <c r="Q97" s="180"/>
      <c r="R97" s="179">
        <v>96701.920999999973</v>
      </c>
      <c r="S97" s="195">
        <f t="shared" si="14"/>
        <v>73502.034000000014</v>
      </c>
    </row>
    <row r="98" spans="1:19" ht="15.75" customHeight="1">
      <c r="A98" s="88" t="s">
        <v>188</v>
      </c>
      <c r="B98" s="88" t="s">
        <v>188</v>
      </c>
      <c r="C98" s="88">
        <v>29418.391</v>
      </c>
      <c r="D98" s="88">
        <v>29419.791000000001</v>
      </c>
      <c r="E98" s="88">
        <v>1.4</v>
      </c>
      <c r="F98" s="88">
        <v>0</v>
      </c>
      <c r="G98" s="88" t="s">
        <v>52</v>
      </c>
      <c r="I98" s="184" t="s">
        <v>45</v>
      </c>
      <c r="J98" s="185">
        <v>16513.681999999997</v>
      </c>
      <c r="K98" s="186">
        <v>75642.371000000028</v>
      </c>
      <c r="L98" s="187"/>
      <c r="M98" s="187"/>
      <c r="N98" s="186">
        <v>17812.056999999997</v>
      </c>
      <c r="O98" s="187"/>
      <c r="P98" s="187"/>
      <c r="Q98" s="187"/>
      <c r="R98" s="179">
        <v>109968.11</v>
      </c>
      <c r="S98" s="195">
        <f t="shared" si="14"/>
        <v>93454.428000000029</v>
      </c>
    </row>
    <row r="99" spans="1:19" ht="15.75" customHeight="1">
      <c r="A99" s="88" t="s">
        <v>188</v>
      </c>
      <c r="B99" s="88" t="s">
        <v>188</v>
      </c>
      <c r="C99" s="88">
        <v>29420.831999999999</v>
      </c>
      <c r="D99" s="88">
        <v>29421.955000000002</v>
      </c>
      <c r="E99" s="88">
        <v>1.123</v>
      </c>
      <c r="F99" s="88">
        <v>0</v>
      </c>
      <c r="G99" s="88" t="s">
        <v>52</v>
      </c>
      <c r="I99" s="188" t="s">
        <v>237</v>
      </c>
      <c r="J99" s="189">
        <v>111398.56500000003</v>
      </c>
      <c r="K99" s="189">
        <v>150686.179</v>
      </c>
      <c r="L99" s="189">
        <v>12551.572</v>
      </c>
      <c r="M99" s="189">
        <v>4016.2920000000004</v>
      </c>
      <c r="N99" s="189">
        <v>76268.002000000008</v>
      </c>
      <c r="O99" s="189">
        <v>4412.9139999999998</v>
      </c>
      <c r="P99" s="189">
        <v>66799.940999999992</v>
      </c>
      <c r="Q99" s="189">
        <v>1363.2619999999999</v>
      </c>
      <c r="R99" s="190">
        <v>427496.72700000036</v>
      </c>
      <c r="S99" s="191">
        <f t="shared" si="14"/>
        <v>316098.16199999995</v>
      </c>
    </row>
    <row r="100" spans="1:19" ht="15.75" customHeight="1">
      <c r="A100" s="88" t="s">
        <v>188</v>
      </c>
      <c r="B100" s="88" t="s">
        <v>188</v>
      </c>
      <c r="C100" s="88">
        <v>29437.24</v>
      </c>
      <c r="D100" s="88">
        <v>29437.884999999998</v>
      </c>
      <c r="E100" s="88">
        <v>0.64500000000000002</v>
      </c>
      <c r="F100" s="88">
        <v>0</v>
      </c>
      <c r="G100" s="88" t="s">
        <v>52</v>
      </c>
    </row>
    <row r="101" spans="1:19" ht="15.75" customHeight="1">
      <c r="A101" s="88" t="s">
        <v>188</v>
      </c>
      <c r="B101" s="88" t="s">
        <v>188</v>
      </c>
      <c r="C101" s="88">
        <v>29438.093000000001</v>
      </c>
      <c r="D101" s="88">
        <v>29438.795999999998</v>
      </c>
      <c r="E101" s="88">
        <v>0.70299999999999996</v>
      </c>
      <c r="F101" s="88">
        <v>0</v>
      </c>
      <c r="G101" s="88" t="s">
        <v>52</v>
      </c>
    </row>
    <row r="102" spans="1:19" ht="15.75" customHeight="1">
      <c r="A102" s="88" t="s">
        <v>188</v>
      </c>
      <c r="B102" s="88" t="s">
        <v>188</v>
      </c>
      <c r="C102" s="88">
        <v>29440.510999999999</v>
      </c>
      <c r="D102" s="88">
        <v>29441.09</v>
      </c>
      <c r="E102" s="88">
        <v>0.57899999999999996</v>
      </c>
      <c r="F102" s="88">
        <v>0</v>
      </c>
      <c r="G102" s="88" t="s">
        <v>52</v>
      </c>
      <c r="I102" s="554" t="s">
        <v>246</v>
      </c>
      <c r="J102" s="542"/>
      <c r="K102" s="542"/>
      <c r="L102" s="542"/>
      <c r="M102" s="542"/>
      <c r="N102" s="542"/>
      <c r="O102" s="542"/>
      <c r="P102" s="542"/>
      <c r="Q102" s="542"/>
      <c r="R102" s="542"/>
      <c r="S102" s="542"/>
    </row>
    <row r="103" spans="1:19" ht="15.75" customHeight="1">
      <c r="A103" s="88" t="s">
        <v>188</v>
      </c>
      <c r="B103" s="88" t="s">
        <v>188</v>
      </c>
      <c r="C103" s="88">
        <v>29441.789000000001</v>
      </c>
      <c r="D103" s="88">
        <v>29442.517</v>
      </c>
      <c r="E103" s="88">
        <v>0.72799999999999998</v>
      </c>
      <c r="F103" s="88">
        <v>0</v>
      </c>
      <c r="G103" s="88" t="s">
        <v>52</v>
      </c>
      <c r="I103" s="196" t="s">
        <v>183</v>
      </c>
      <c r="J103" s="197" t="s">
        <v>247</v>
      </c>
      <c r="K103" s="197" t="s">
        <v>5</v>
      </c>
      <c r="L103" s="197" t="s">
        <v>1</v>
      </c>
      <c r="M103" s="197" t="s">
        <v>248</v>
      </c>
      <c r="N103" s="197" t="s">
        <v>249</v>
      </c>
      <c r="O103" s="197" t="s">
        <v>250</v>
      </c>
      <c r="P103" s="197" t="s">
        <v>251</v>
      </c>
      <c r="Q103" s="197" t="s">
        <v>252</v>
      </c>
      <c r="R103" s="197" t="s">
        <v>241</v>
      </c>
      <c r="S103" s="198" t="s">
        <v>242</v>
      </c>
    </row>
    <row r="104" spans="1:19" ht="15.75" customHeight="1">
      <c r="A104" s="88" t="s">
        <v>188</v>
      </c>
      <c r="B104" s="88" t="s">
        <v>188</v>
      </c>
      <c r="C104" s="88">
        <v>29443.089</v>
      </c>
      <c r="D104" s="88">
        <v>29443.814999999999</v>
      </c>
      <c r="E104" s="88">
        <v>0.72599999999999998</v>
      </c>
      <c r="F104" s="88">
        <v>0</v>
      </c>
      <c r="G104" s="88" t="s">
        <v>52</v>
      </c>
      <c r="I104" s="177" t="s">
        <v>55</v>
      </c>
      <c r="J104" s="167"/>
      <c r="K104" s="167" t="s">
        <v>47</v>
      </c>
      <c r="L104" s="182" t="s">
        <v>46</v>
      </c>
      <c r="M104" s="182">
        <v>36</v>
      </c>
      <c r="N104" s="182">
        <v>0.80246913580246915</v>
      </c>
      <c r="O104" s="182">
        <v>27</v>
      </c>
      <c r="P104" s="182">
        <v>56619.022000000012</v>
      </c>
      <c r="Q104" s="182">
        <v>28870.162000000004</v>
      </c>
      <c r="R104" s="182">
        <v>91.066523977246817</v>
      </c>
      <c r="S104" s="183">
        <v>8.9334760227531795</v>
      </c>
    </row>
    <row r="105" spans="1:19" ht="15.75" customHeight="1">
      <c r="A105" s="88" t="s">
        <v>188</v>
      </c>
      <c r="B105" s="88" t="s">
        <v>188</v>
      </c>
      <c r="C105" s="88">
        <v>34737.650999999998</v>
      </c>
      <c r="D105" s="88">
        <v>34737.991000000002</v>
      </c>
      <c r="E105" s="88">
        <v>0.34</v>
      </c>
      <c r="F105" s="88">
        <v>0</v>
      </c>
      <c r="G105" s="88" t="s">
        <v>52</v>
      </c>
      <c r="I105" s="177" t="s">
        <v>53</v>
      </c>
      <c r="J105" s="167"/>
      <c r="K105" s="167" t="s">
        <v>47</v>
      </c>
      <c r="L105" s="182" t="s">
        <v>46</v>
      </c>
      <c r="M105" s="182">
        <v>12</v>
      </c>
      <c r="N105" s="182">
        <v>0.41666666666666669</v>
      </c>
      <c r="O105" s="182">
        <v>15</v>
      </c>
      <c r="P105" s="182">
        <v>15065.973999999998</v>
      </c>
      <c r="Q105" s="182">
        <v>120271.53800000002</v>
      </c>
      <c r="R105" s="182">
        <v>46.514605142905879</v>
      </c>
      <c r="S105" s="183">
        <v>53.485394857094128</v>
      </c>
    </row>
    <row r="106" spans="1:19" ht="15.75" hidden="1" customHeight="1">
      <c r="A106" s="88" t="s">
        <v>253</v>
      </c>
      <c r="B106" s="88" t="s">
        <v>198</v>
      </c>
      <c r="C106" s="88">
        <v>3790.1909999999998</v>
      </c>
      <c r="D106" s="88">
        <v>3790.8229999999999</v>
      </c>
      <c r="E106" s="88">
        <v>0.63200000000000001</v>
      </c>
      <c r="F106" s="88" t="s">
        <v>254</v>
      </c>
      <c r="G106" s="88" t="s">
        <v>52</v>
      </c>
      <c r="I106" s="177" t="s">
        <v>54</v>
      </c>
      <c r="J106" s="179"/>
      <c r="K106" s="167" t="s">
        <v>47</v>
      </c>
      <c r="L106" s="182" t="s">
        <v>46</v>
      </c>
      <c r="M106" s="182">
        <v>24</v>
      </c>
      <c r="N106" s="182">
        <v>0.765625</v>
      </c>
      <c r="O106" s="182">
        <v>16</v>
      </c>
      <c r="P106" s="182">
        <v>23199.887000000006</v>
      </c>
      <c r="Q106" s="182">
        <v>73502.034000000014</v>
      </c>
      <c r="R106" s="182">
        <v>98.290677234864006</v>
      </c>
      <c r="S106" s="183">
        <v>1.7093227651359959</v>
      </c>
    </row>
    <row r="107" spans="1:19" ht="15.75" hidden="1" customHeight="1">
      <c r="A107" s="88" t="s">
        <v>253</v>
      </c>
      <c r="B107" s="88" t="s">
        <v>198</v>
      </c>
      <c r="C107" s="88">
        <v>3795.7379999999998</v>
      </c>
      <c r="D107" s="88">
        <v>3796.2869999999998</v>
      </c>
      <c r="E107" s="88">
        <v>0.54900000000000004</v>
      </c>
      <c r="F107" s="88" t="s">
        <v>254</v>
      </c>
      <c r="G107" s="88" t="s">
        <v>52</v>
      </c>
      <c r="I107" s="184" t="s">
        <v>45</v>
      </c>
      <c r="J107" s="186"/>
      <c r="K107" s="199" t="s">
        <v>47</v>
      </c>
      <c r="L107" s="200" t="s">
        <v>46</v>
      </c>
      <c r="M107" s="200">
        <v>2</v>
      </c>
      <c r="N107" s="200">
        <v>0.32</v>
      </c>
      <c r="O107" s="200">
        <v>2.3809523809523809</v>
      </c>
      <c r="P107" s="200">
        <v>16513.681999999997</v>
      </c>
      <c r="Q107" s="200">
        <v>93454.428000000029</v>
      </c>
      <c r="R107" s="200">
        <v>100</v>
      </c>
      <c r="S107" s="201">
        <v>0</v>
      </c>
    </row>
    <row r="108" spans="1:19" ht="15.75" hidden="1" customHeight="1">
      <c r="A108" s="88" t="s">
        <v>253</v>
      </c>
      <c r="B108" s="88" t="s">
        <v>198</v>
      </c>
      <c r="C108" s="88">
        <v>3806.3029999999999</v>
      </c>
      <c r="D108" s="88">
        <v>3807.3220000000001</v>
      </c>
      <c r="E108" s="88">
        <v>1.0189999999999999</v>
      </c>
      <c r="F108" s="88" t="s">
        <v>255</v>
      </c>
      <c r="G108" s="88" t="s">
        <v>52</v>
      </c>
    </row>
    <row r="109" spans="1:19" ht="15.75" hidden="1" customHeight="1">
      <c r="A109" s="88" t="s">
        <v>253</v>
      </c>
      <c r="B109" s="88" t="s">
        <v>198</v>
      </c>
      <c r="C109" s="88">
        <v>4283.28</v>
      </c>
      <c r="D109" s="88">
        <v>4283.8440000000001</v>
      </c>
      <c r="E109" s="88">
        <v>0.56399999999999995</v>
      </c>
      <c r="F109" s="88" t="s">
        <v>254</v>
      </c>
      <c r="G109" s="88" t="s">
        <v>52</v>
      </c>
    </row>
    <row r="110" spans="1:19" ht="15.75" hidden="1" customHeight="1">
      <c r="A110" s="88" t="s">
        <v>253</v>
      </c>
      <c r="B110" s="88" t="s">
        <v>198</v>
      </c>
      <c r="C110" s="88">
        <v>4284.1450000000004</v>
      </c>
      <c r="D110" s="88">
        <v>4284.9480000000003</v>
      </c>
      <c r="E110" s="88">
        <v>0.80300000000000005</v>
      </c>
      <c r="F110" s="88" t="s">
        <v>254</v>
      </c>
      <c r="G110" s="88" t="s">
        <v>52</v>
      </c>
    </row>
    <row r="111" spans="1:19" ht="15.75" hidden="1" customHeight="1">
      <c r="A111" s="88" t="s">
        <v>253</v>
      </c>
      <c r="B111" s="88" t="s">
        <v>198</v>
      </c>
      <c r="C111" s="88">
        <v>10624.761</v>
      </c>
      <c r="D111" s="88">
        <v>10625.846</v>
      </c>
      <c r="E111" s="88">
        <v>1.085</v>
      </c>
      <c r="F111" s="88" t="s">
        <v>254</v>
      </c>
      <c r="G111" s="88" t="s">
        <v>52</v>
      </c>
    </row>
    <row r="112" spans="1:19" ht="15.75" hidden="1" customHeight="1">
      <c r="A112" s="88" t="s">
        <v>253</v>
      </c>
      <c r="B112" s="88" t="s">
        <v>198</v>
      </c>
      <c r="C112" s="88">
        <v>10631.569</v>
      </c>
      <c r="D112" s="88">
        <v>10634.619000000001</v>
      </c>
      <c r="E112" s="88">
        <v>3.05</v>
      </c>
      <c r="F112" s="88" t="s">
        <v>254</v>
      </c>
      <c r="G112" s="88" t="s">
        <v>52</v>
      </c>
    </row>
    <row r="113" spans="1:7" ht="15.75" hidden="1" customHeight="1">
      <c r="A113" s="88" t="s">
        <v>253</v>
      </c>
      <c r="B113" s="88" t="s">
        <v>198</v>
      </c>
      <c r="C113" s="88">
        <v>10637.472</v>
      </c>
      <c r="D113" s="88">
        <v>10637.781000000001</v>
      </c>
      <c r="E113" s="88">
        <v>0.309</v>
      </c>
      <c r="F113" s="88" t="s">
        <v>255</v>
      </c>
      <c r="G113" s="88" t="s">
        <v>52</v>
      </c>
    </row>
    <row r="114" spans="1:7" ht="15.75" hidden="1" customHeight="1">
      <c r="A114" s="88" t="s">
        <v>253</v>
      </c>
      <c r="B114" s="88" t="s">
        <v>198</v>
      </c>
      <c r="C114" s="88">
        <v>10658.92</v>
      </c>
      <c r="D114" s="88">
        <v>10660.351000000001</v>
      </c>
      <c r="E114" s="88">
        <v>1.431</v>
      </c>
      <c r="F114" s="88" t="s">
        <v>254</v>
      </c>
      <c r="G114" s="88" t="s">
        <v>52</v>
      </c>
    </row>
    <row r="115" spans="1:7" ht="15.75" hidden="1" customHeight="1">
      <c r="A115" s="88" t="s">
        <v>253</v>
      </c>
      <c r="B115" s="88" t="s">
        <v>198</v>
      </c>
      <c r="C115" s="88">
        <v>10664.963</v>
      </c>
      <c r="D115" s="88">
        <v>10665.548000000001</v>
      </c>
      <c r="E115" s="88">
        <v>0.58499999999999996</v>
      </c>
      <c r="F115" s="88" t="s">
        <v>254</v>
      </c>
      <c r="G115" s="88" t="s">
        <v>52</v>
      </c>
    </row>
    <row r="116" spans="1:7" ht="15.75" hidden="1" customHeight="1">
      <c r="A116" s="88" t="s">
        <v>253</v>
      </c>
      <c r="B116" s="88" t="s">
        <v>198</v>
      </c>
      <c r="C116" s="88">
        <v>10665.994000000001</v>
      </c>
      <c r="D116" s="88">
        <v>10666.88</v>
      </c>
      <c r="E116" s="88">
        <v>0.88600000000000001</v>
      </c>
      <c r="F116" s="88" t="s">
        <v>256</v>
      </c>
      <c r="G116" s="88" t="s">
        <v>52</v>
      </c>
    </row>
    <row r="117" spans="1:7" ht="15.75" hidden="1" customHeight="1">
      <c r="A117" s="88" t="s">
        <v>253</v>
      </c>
      <c r="B117" s="88" t="s">
        <v>198</v>
      </c>
      <c r="C117" s="88">
        <v>10667.266</v>
      </c>
      <c r="D117" s="88">
        <v>10668.343000000001</v>
      </c>
      <c r="E117" s="88">
        <v>1.077</v>
      </c>
      <c r="F117" s="88" t="s">
        <v>257</v>
      </c>
      <c r="G117" s="88" t="s">
        <v>52</v>
      </c>
    </row>
    <row r="118" spans="1:7" ht="15.75" hidden="1" customHeight="1">
      <c r="A118" s="88" t="s">
        <v>253</v>
      </c>
      <c r="B118" s="88" t="s">
        <v>198</v>
      </c>
      <c r="C118" s="88">
        <v>10670.439</v>
      </c>
      <c r="D118" s="88">
        <v>10671.246999999999</v>
      </c>
      <c r="E118" s="88">
        <v>0.80800000000000005</v>
      </c>
      <c r="F118" s="88" t="s">
        <v>257</v>
      </c>
      <c r="G118" s="88" t="s">
        <v>52</v>
      </c>
    </row>
    <row r="119" spans="1:7" ht="15.75" hidden="1" customHeight="1">
      <c r="A119" s="88" t="s">
        <v>253</v>
      </c>
      <c r="B119" s="88" t="s">
        <v>198</v>
      </c>
      <c r="C119" s="88">
        <v>10672.236000000001</v>
      </c>
      <c r="D119" s="88">
        <v>10672.844999999999</v>
      </c>
      <c r="E119" s="88">
        <v>0.60899999999999999</v>
      </c>
      <c r="F119" s="88" t="s">
        <v>257</v>
      </c>
      <c r="G119" s="88" t="s">
        <v>52</v>
      </c>
    </row>
    <row r="120" spans="1:7" ht="15.75" hidden="1" customHeight="1">
      <c r="A120" s="88" t="s">
        <v>253</v>
      </c>
      <c r="B120" s="88" t="s">
        <v>198</v>
      </c>
      <c r="C120" s="88">
        <v>10673.272999999999</v>
      </c>
      <c r="D120" s="88">
        <v>10673.950999999999</v>
      </c>
      <c r="E120" s="88">
        <v>0.67800000000000005</v>
      </c>
      <c r="F120" s="88" t="s">
        <v>257</v>
      </c>
      <c r="G120" s="88" t="s">
        <v>52</v>
      </c>
    </row>
    <row r="121" spans="1:7" ht="15.75" hidden="1" customHeight="1">
      <c r="A121" s="88" t="s">
        <v>253</v>
      </c>
      <c r="B121" s="88" t="s">
        <v>198</v>
      </c>
      <c r="C121" s="88">
        <v>10675.588</v>
      </c>
      <c r="D121" s="88">
        <v>10677.16</v>
      </c>
      <c r="E121" s="88">
        <v>1.5720000000000001</v>
      </c>
      <c r="F121" s="88" t="s">
        <v>254</v>
      </c>
      <c r="G121" s="88" t="s">
        <v>52</v>
      </c>
    </row>
    <row r="122" spans="1:7" ht="15.75" hidden="1" customHeight="1">
      <c r="A122" s="88" t="s">
        <v>253</v>
      </c>
      <c r="B122" s="88" t="s">
        <v>198</v>
      </c>
      <c r="C122" s="88">
        <v>10677.707</v>
      </c>
      <c r="D122" s="88">
        <v>10678.578</v>
      </c>
      <c r="E122" s="88">
        <v>0.871</v>
      </c>
      <c r="F122" s="88" t="s">
        <v>256</v>
      </c>
      <c r="G122" s="88" t="s">
        <v>52</v>
      </c>
    </row>
    <row r="123" spans="1:7" ht="15.75" hidden="1" customHeight="1">
      <c r="A123" s="88" t="s">
        <v>253</v>
      </c>
      <c r="B123" s="88" t="s">
        <v>198</v>
      </c>
      <c r="C123" s="88">
        <v>15184.422</v>
      </c>
      <c r="D123" s="88">
        <v>15184.977000000001</v>
      </c>
      <c r="E123" s="88">
        <v>0.55500000000000005</v>
      </c>
      <c r="F123" s="88" t="s">
        <v>254</v>
      </c>
      <c r="G123" s="88" t="s">
        <v>52</v>
      </c>
    </row>
    <row r="124" spans="1:7" ht="15.75" hidden="1" customHeight="1">
      <c r="A124" s="88" t="s">
        <v>253</v>
      </c>
      <c r="B124" s="88" t="s">
        <v>198</v>
      </c>
      <c r="C124" s="88">
        <v>15188.295</v>
      </c>
      <c r="D124" s="88">
        <v>15190.039000000001</v>
      </c>
      <c r="E124" s="88">
        <v>1.744</v>
      </c>
      <c r="F124" s="88" t="s">
        <v>254</v>
      </c>
      <c r="G124" s="88" t="s">
        <v>52</v>
      </c>
    </row>
    <row r="125" spans="1:7" ht="15.75" hidden="1" customHeight="1">
      <c r="A125" s="88" t="s">
        <v>253</v>
      </c>
      <c r="B125" s="88" t="s">
        <v>198</v>
      </c>
      <c r="C125" s="88">
        <v>15191.465</v>
      </c>
      <c r="D125" s="88">
        <v>15192.652</v>
      </c>
      <c r="E125" s="88">
        <v>1.1870000000000001</v>
      </c>
      <c r="F125" s="88" t="s">
        <v>254</v>
      </c>
      <c r="G125" s="88" t="s">
        <v>52</v>
      </c>
    </row>
    <row r="126" spans="1:7" ht="15.75" hidden="1" customHeight="1">
      <c r="A126" s="88" t="s">
        <v>253</v>
      </c>
      <c r="B126" s="88" t="s">
        <v>198</v>
      </c>
      <c r="C126" s="88">
        <v>15193.163</v>
      </c>
      <c r="D126" s="88">
        <v>15194.59</v>
      </c>
      <c r="E126" s="88">
        <v>1.427</v>
      </c>
      <c r="F126" s="88" t="s">
        <v>254</v>
      </c>
      <c r="G126" s="88" t="s">
        <v>52</v>
      </c>
    </row>
    <row r="127" spans="1:7" ht="15.75" hidden="1" customHeight="1">
      <c r="A127" s="88" t="s">
        <v>253</v>
      </c>
      <c r="B127" s="88" t="s">
        <v>198</v>
      </c>
      <c r="C127" s="88">
        <v>15195.391</v>
      </c>
      <c r="D127" s="88">
        <v>15196.98</v>
      </c>
      <c r="E127" s="88">
        <v>1.589</v>
      </c>
      <c r="F127" s="88" t="s">
        <v>254</v>
      </c>
      <c r="G127" s="88" t="s">
        <v>52</v>
      </c>
    </row>
    <row r="128" spans="1:7" ht="15.75" hidden="1" customHeight="1">
      <c r="A128" s="88" t="s">
        <v>253</v>
      </c>
      <c r="B128" s="88" t="s">
        <v>198</v>
      </c>
      <c r="C128" s="88">
        <v>15197.311</v>
      </c>
      <c r="D128" s="88">
        <v>15198.76</v>
      </c>
      <c r="E128" s="88">
        <v>1.4490000000000001</v>
      </c>
      <c r="F128" s="88" t="s">
        <v>254</v>
      </c>
      <c r="G128" s="88" t="s">
        <v>52</v>
      </c>
    </row>
    <row r="129" spans="1:7" ht="15.75" hidden="1" customHeight="1">
      <c r="A129" s="88" t="s">
        <v>253</v>
      </c>
      <c r="B129" s="88" t="s">
        <v>198</v>
      </c>
      <c r="C129" s="88">
        <v>15201.045</v>
      </c>
      <c r="D129" s="88">
        <v>15202.046</v>
      </c>
      <c r="E129" s="88">
        <v>1.0009999999999999</v>
      </c>
      <c r="F129" s="88" t="s">
        <v>254</v>
      </c>
      <c r="G129" s="88" t="s">
        <v>52</v>
      </c>
    </row>
    <row r="130" spans="1:7" ht="15.75" hidden="1" customHeight="1">
      <c r="A130" s="88" t="s">
        <v>253</v>
      </c>
      <c r="B130" s="88" t="s">
        <v>198</v>
      </c>
      <c r="C130" s="88">
        <v>15235.374</v>
      </c>
      <c r="D130" s="88">
        <v>15236.843000000001</v>
      </c>
      <c r="E130" s="88">
        <v>1.4690000000000001</v>
      </c>
      <c r="F130" s="88" t="s">
        <v>254</v>
      </c>
      <c r="G130" s="88" t="s">
        <v>52</v>
      </c>
    </row>
    <row r="131" spans="1:7" ht="15.75" hidden="1" customHeight="1">
      <c r="A131" s="88" t="s">
        <v>253</v>
      </c>
      <c r="B131" s="88" t="s">
        <v>198</v>
      </c>
      <c r="C131" s="88">
        <v>20190.900000000001</v>
      </c>
      <c r="D131" s="88">
        <v>20191.272000000001</v>
      </c>
      <c r="E131" s="88">
        <v>0.372</v>
      </c>
      <c r="F131" s="88" t="s">
        <v>257</v>
      </c>
      <c r="G131" s="88" t="s">
        <v>52</v>
      </c>
    </row>
    <row r="132" spans="1:7" ht="15.75" hidden="1" customHeight="1">
      <c r="A132" s="88" t="s">
        <v>253</v>
      </c>
      <c r="B132" s="88" t="s">
        <v>198</v>
      </c>
      <c r="C132" s="88">
        <v>20191.833999999999</v>
      </c>
      <c r="D132" s="88">
        <v>20192.109</v>
      </c>
      <c r="E132" s="88">
        <v>0.27500000000000002</v>
      </c>
      <c r="F132" s="88" t="s">
        <v>257</v>
      </c>
      <c r="G132" s="88" t="s">
        <v>52</v>
      </c>
    </row>
    <row r="133" spans="1:7" ht="15.75" hidden="1" customHeight="1">
      <c r="A133" s="88" t="s">
        <v>253</v>
      </c>
      <c r="B133" s="88" t="s">
        <v>198</v>
      </c>
      <c r="C133" s="88">
        <v>20192.718000000001</v>
      </c>
      <c r="D133" s="88">
        <v>20193.782999999999</v>
      </c>
      <c r="E133" s="88">
        <v>1.0649999999999999</v>
      </c>
      <c r="F133" s="88" t="s">
        <v>257</v>
      </c>
      <c r="G133" s="88" t="s">
        <v>52</v>
      </c>
    </row>
    <row r="134" spans="1:7" ht="15.75" hidden="1" customHeight="1">
      <c r="A134" s="88" t="s">
        <v>253</v>
      </c>
      <c r="B134" s="88" t="s">
        <v>198</v>
      </c>
      <c r="C134" s="88">
        <v>20199.376</v>
      </c>
      <c r="D134" s="88">
        <v>20199.84</v>
      </c>
      <c r="E134" s="88">
        <v>0.46400000000000002</v>
      </c>
      <c r="F134" s="88" t="s">
        <v>255</v>
      </c>
      <c r="G134" s="88" t="s">
        <v>52</v>
      </c>
    </row>
    <row r="135" spans="1:7" ht="15.75" hidden="1" customHeight="1">
      <c r="A135" s="88" t="s">
        <v>253</v>
      </c>
      <c r="B135" s="88" t="s">
        <v>198</v>
      </c>
      <c r="C135" s="88">
        <v>20200.47</v>
      </c>
      <c r="D135" s="88">
        <v>20201.248</v>
      </c>
      <c r="E135" s="88">
        <v>0.77800000000000002</v>
      </c>
      <c r="F135" s="88" t="s">
        <v>257</v>
      </c>
      <c r="G135" s="88" t="s">
        <v>52</v>
      </c>
    </row>
    <row r="136" spans="1:7" ht="15.75" hidden="1" customHeight="1">
      <c r="A136" s="88" t="s">
        <v>253</v>
      </c>
      <c r="B136" s="88" t="s">
        <v>198</v>
      </c>
      <c r="C136" s="88">
        <v>20202.294000000002</v>
      </c>
      <c r="D136" s="88">
        <v>20202.741000000002</v>
      </c>
      <c r="E136" s="88">
        <v>0.44700000000000001</v>
      </c>
      <c r="F136" s="88" t="s">
        <v>255</v>
      </c>
      <c r="G136" s="88" t="s">
        <v>52</v>
      </c>
    </row>
    <row r="137" spans="1:7" ht="15.75" hidden="1" customHeight="1">
      <c r="A137" s="88" t="s">
        <v>253</v>
      </c>
      <c r="B137" s="88" t="s">
        <v>198</v>
      </c>
      <c r="C137" s="88">
        <v>20204.392</v>
      </c>
      <c r="D137" s="88">
        <v>20207.026999999998</v>
      </c>
      <c r="E137" s="88">
        <v>2.6349999999999998</v>
      </c>
      <c r="F137" s="88" t="s">
        <v>257</v>
      </c>
      <c r="G137" s="88" t="s">
        <v>52</v>
      </c>
    </row>
    <row r="138" spans="1:7" ht="15.75" hidden="1" customHeight="1">
      <c r="A138" s="88" t="s">
        <v>253</v>
      </c>
      <c r="B138" s="88" t="s">
        <v>198</v>
      </c>
      <c r="C138" s="88">
        <v>20208.532999999999</v>
      </c>
      <c r="D138" s="88">
        <v>20209.63</v>
      </c>
      <c r="E138" s="88">
        <v>1.097</v>
      </c>
      <c r="F138" s="88" t="s">
        <v>254</v>
      </c>
      <c r="G138" s="88" t="s">
        <v>52</v>
      </c>
    </row>
    <row r="139" spans="1:7" ht="15.75" hidden="1" customHeight="1">
      <c r="A139" s="88" t="s">
        <v>253</v>
      </c>
      <c r="B139" s="88" t="s">
        <v>198</v>
      </c>
      <c r="C139" s="88">
        <v>20210.287</v>
      </c>
      <c r="D139" s="88">
        <v>20211.152999999998</v>
      </c>
      <c r="E139" s="88">
        <v>0.86599999999999999</v>
      </c>
      <c r="F139" s="88" t="s">
        <v>255</v>
      </c>
      <c r="G139" s="88" t="s">
        <v>52</v>
      </c>
    </row>
    <row r="140" spans="1:7" ht="15.75" hidden="1" customHeight="1">
      <c r="A140" s="88" t="s">
        <v>253</v>
      </c>
      <c r="B140" s="88" t="s">
        <v>198</v>
      </c>
      <c r="C140" s="88">
        <v>20212.72</v>
      </c>
      <c r="D140" s="88">
        <v>20213.008000000002</v>
      </c>
      <c r="E140" s="88">
        <v>0.28799999999999998</v>
      </c>
      <c r="F140" s="88" t="s">
        <v>254</v>
      </c>
      <c r="G140" s="88" t="s">
        <v>52</v>
      </c>
    </row>
    <row r="141" spans="1:7" ht="15.75" hidden="1" customHeight="1">
      <c r="A141" s="88" t="s">
        <v>253</v>
      </c>
      <c r="B141" s="88" t="s">
        <v>198</v>
      </c>
      <c r="C141" s="88">
        <v>20219.155999999999</v>
      </c>
      <c r="D141" s="88">
        <v>20219.7</v>
      </c>
      <c r="E141" s="88">
        <v>0.54400000000000004</v>
      </c>
      <c r="F141" s="88" t="s">
        <v>254</v>
      </c>
      <c r="G141" s="88" t="s">
        <v>52</v>
      </c>
    </row>
    <row r="142" spans="1:7" ht="15.75" hidden="1" customHeight="1">
      <c r="A142" s="88" t="s">
        <v>253</v>
      </c>
      <c r="B142" s="88" t="s">
        <v>198</v>
      </c>
      <c r="C142" s="88">
        <v>20886.760999999999</v>
      </c>
      <c r="D142" s="88">
        <v>20888.326000000001</v>
      </c>
      <c r="E142" s="88">
        <v>1.5649999999999999</v>
      </c>
      <c r="F142" s="88" t="s">
        <v>257</v>
      </c>
      <c r="G142" s="88" t="s">
        <v>52</v>
      </c>
    </row>
    <row r="143" spans="1:7" ht="15.75" hidden="1" customHeight="1">
      <c r="A143" s="88" t="s">
        <v>253</v>
      </c>
      <c r="B143" s="88" t="s">
        <v>198</v>
      </c>
      <c r="C143" s="88">
        <v>20889.152999999998</v>
      </c>
      <c r="D143" s="88">
        <v>20889.53</v>
      </c>
      <c r="E143" s="88">
        <v>0.377</v>
      </c>
      <c r="F143" s="88" t="s">
        <v>255</v>
      </c>
      <c r="G143" s="88" t="s">
        <v>52</v>
      </c>
    </row>
    <row r="144" spans="1:7" ht="15.75" hidden="1" customHeight="1">
      <c r="A144" s="88" t="s">
        <v>253</v>
      </c>
      <c r="B144" s="88" t="s">
        <v>198</v>
      </c>
      <c r="C144" s="88">
        <v>20908.399000000001</v>
      </c>
      <c r="D144" s="88">
        <v>20909.214</v>
      </c>
      <c r="E144" s="88">
        <v>0.81499999999999995</v>
      </c>
      <c r="F144" s="88" t="s">
        <v>255</v>
      </c>
      <c r="G144" s="88" t="s">
        <v>52</v>
      </c>
    </row>
    <row r="145" spans="1:7" ht="15.75" hidden="1" customHeight="1">
      <c r="A145" s="88" t="s">
        <v>253</v>
      </c>
      <c r="B145" s="88" t="s">
        <v>198</v>
      </c>
      <c r="C145" s="88">
        <v>20909.537</v>
      </c>
      <c r="D145" s="88">
        <v>20910.232</v>
      </c>
      <c r="E145" s="88">
        <v>0.69499999999999995</v>
      </c>
      <c r="F145" s="88" t="s">
        <v>255</v>
      </c>
      <c r="G145" s="88" t="s">
        <v>52</v>
      </c>
    </row>
    <row r="146" spans="1:7" ht="15.75" hidden="1" customHeight="1">
      <c r="A146" s="88" t="s">
        <v>253</v>
      </c>
      <c r="B146" s="88" t="s">
        <v>198</v>
      </c>
      <c r="C146" s="88">
        <v>20915.71</v>
      </c>
      <c r="D146" s="88">
        <v>20916.642</v>
      </c>
      <c r="E146" s="88">
        <v>0.93200000000000005</v>
      </c>
      <c r="F146" s="88" t="s">
        <v>257</v>
      </c>
      <c r="G146" s="88" t="s">
        <v>52</v>
      </c>
    </row>
    <row r="147" spans="1:7" ht="15.75" hidden="1" customHeight="1">
      <c r="A147" s="88" t="s">
        <v>253</v>
      </c>
      <c r="B147" s="88" t="s">
        <v>198</v>
      </c>
      <c r="C147" s="88">
        <v>20917.530999999999</v>
      </c>
      <c r="D147" s="88">
        <v>20918.107</v>
      </c>
      <c r="E147" s="88">
        <v>0.57599999999999996</v>
      </c>
      <c r="F147" s="88" t="s">
        <v>257</v>
      </c>
      <c r="G147" s="88" t="s">
        <v>52</v>
      </c>
    </row>
    <row r="148" spans="1:7" ht="15.75" hidden="1" customHeight="1">
      <c r="A148" s="88" t="s">
        <v>253</v>
      </c>
      <c r="B148" s="88" t="s">
        <v>198</v>
      </c>
      <c r="C148" s="88">
        <v>20921.362000000001</v>
      </c>
      <c r="D148" s="88">
        <v>20922.222000000002</v>
      </c>
      <c r="E148" s="88">
        <v>0.86</v>
      </c>
      <c r="F148" s="88" t="s">
        <v>257</v>
      </c>
      <c r="G148" s="88" t="s">
        <v>52</v>
      </c>
    </row>
    <row r="149" spans="1:7" ht="15.75" hidden="1" customHeight="1">
      <c r="A149" s="88" t="s">
        <v>253</v>
      </c>
      <c r="B149" s="88" t="s">
        <v>198</v>
      </c>
      <c r="C149" s="88">
        <v>20924.445</v>
      </c>
      <c r="D149" s="88">
        <v>20925.578000000001</v>
      </c>
      <c r="E149" s="88">
        <v>1.133</v>
      </c>
      <c r="F149" s="88" t="s">
        <v>257</v>
      </c>
      <c r="G149" s="88" t="s">
        <v>52</v>
      </c>
    </row>
    <row r="150" spans="1:7" ht="15.75" hidden="1" customHeight="1">
      <c r="A150" s="88" t="s">
        <v>253</v>
      </c>
      <c r="B150" s="88" t="s">
        <v>198</v>
      </c>
      <c r="C150" s="88">
        <v>20925.91</v>
      </c>
      <c r="D150" s="88">
        <v>20927.199000000001</v>
      </c>
      <c r="E150" s="88">
        <v>1.2889999999999999</v>
      </c>
      <c r="F150" s="88" t="s">
        <v>257</v>
      </c>
      <c r="G150" s="88" t="s">
        <v>52</v>
      </c>
    </row>
    <row r="151" spans="1:7" ht="15.75" hidden="1" customHeight="1">
      <c r="A151" s="88" t="s">
        <v>253</v>
      </c>
      <c r="B151" s="88" t="s">
        <v>198</v>
      </c>
      <c r="C151" s="88">
        <v>29444.43</v>
      </c>
      <c r="D151" s="88">
        <v>29446.492999999999</v>
      </c>
      <c r="E151" s="88">
        <v>2.0630000000000002</v>
      </c>
      <c r="F151" s="88" t="s">
        <v>254</v>
      </c>
      <c r="G151" s="88" t="s">
        <v>52</v>
      </c>
    </row>
    <row r="152" spans="1:7" ht="15.75" hidden="1" customHeight="1">
      <c r="A152" s="88" t="s">
        <v>253</v>
      </c>
      <c r="B152" s="88" t="s">
        <v>198</v>
      </c>
      <c r="C152" s="88">
        <v>29451.004000000001</v>
      </c>
      <c r="D152" s="88">
        <v>29451.203000000001</v>
      </c>
      <c r="E152" s="88">
        <v>0.19900000000000001</v>
      </c>
      <c r="F152" s="88" t="s">
        <v>254</v>
      </c>
      <c r="G152" s="88" t="s">
        <v>52</v>
      </c>
    </row>
    <row r="153" spans="1:7" ht="15.75" hidden="1" customHeight="1">
      <c r="A153" s="88" t="s">
        <v>253</v>
      </c>
      <c r="B153" s="88" t="s">
        <v>198</v>
      </c>
      <c r="C153" s="88">
        <v>29451.558000000001</v>
      </c>
      <c r="D153" s="88">
        <v>29451.83</v>
      </c>
      <c r="E153" s="88">
        <v>0.27200000000000002</v>
      </c>
      <c r="F153" s="88" t="s">
        <v>254</v>
      </c>
      <c r="G153" s="88" t="s">
        <v>52</v>
      </c>
    </row>
    <row r="154" spans="1:7" ht="15.75" hidden="1" customHeight="1">
      <c r="A154" s="88" t="s">
        <v>253</v>
      </c>
      <c r="B154" s="88" t="s">
        <v>198</v>
      </c>
      <c r="C154" s="88">
        <v>29459.152999999998</v>
      </c>
      <c r="D154" s="88">
        <v>29459.353999999999</v>
      </c>
      <c r="E154" s="88">
        <v>0.20100000000000001</v>
      </c>
      <c r="F154" s="88" t="s">
        <v>254</v>
      </c>
      <c r="G154" s="88" t="s">
        <v>52</v>
      </c>
    </row>
    <row r="155" spans="1:7" ht="15.75" customHeight="1">
      <c r="A155" s="88" t="s">
        <v>190</v>
      </c>
      <c r="B155" s="88" t="s">
        <v>188</v>
      </c>
      <c r="C155" s="88">
        <v>3780.85</v>
      </c>
      <c r="D155" s="88">
        <v>3783.8139999999999</v>
      </c>
      <c r="E155" s="88">
        <v>2.964</v>
      </c>
      <c r="F155" s="88" t="s">
        <v>30</v>
      </c>
      <c r="G155" s="88" t="s">
        <v>52</v>
      </c>
    </row>
    <row r="156" spans="1:7" ht="15.75" customHeight="1">
      <c r="A156" s="88" t="s">
        <v>190</v>
      </c>
      <c r="B156" s="88" t="s">
        <v>188</v>
      </c>
      <c r="C156" s="88">
        <v>3784.77</v>
      </c>
      <c r="D156" s="88">
        <v>3786.4349999999999</v>
      </c>
      <c r="E156" s="88">
        <v>1.665</v>
      </c>
      <c r="F156" s="88" t="s">
        <v>30</v>
      </c>
      <c r="G156" s="88" t="s">
        <v>52</v>
      </c>
    </row>
    <row r="157" spans="1:7" ht="15.75" customHeight="1">
      <c r="A157" s="88" t="s">
        <v>190</v>
      </c>
      <c r="B157" s="88" t="s">
        <v>188</v>
      </c>
      <c r="C157" s="88">
        <v>3792.1759999999999</v>
      </c>
      <c r="D157" s="88">
        <v>3794.0709999999999</v>
      </c>
      <c r="E157" s="88">
        <v>1.895</v>
      </c>
      <c r="F157" s="88" t="s">
        <v>30</v>
      </c>
      <c r="G157" s="88" t="s">
        <v>52</v>
      </c>
    </row>
    <row r="158" spans="1:7" ht="15.75" customHeight="1">
      <c r="A158" s="88" t="s">
        <v>190</v>
      </c>
      <c r="B158" s="88" t="s">
        <v>188</v>
      </c>
      <c r="C158" s="88">
        <v>3794.3510000000001</v>
      </c>
      <c r="D158" s="88">
        <v>3795.48</v>
      </c>
      <c r="E158" s="88">
        <v>1.129</v>
      </c>
      <c r="F158" s="88" t="s">
        <v>30</v>
      </c>
      <c r="G158" s="88" t="s">
        <v>52</v>
      </c>
    </row>
    <row r="159" spans="1:7" ht="15.75" customHeight="1">
      <c r="A159" s="88" t="s">
        <v>190</v>
      </c>
      <c r="B159" s="88" t="s">
        <v>188</v>
      </c>
      <c r="C159" s="88">
        <v>3819.6840000000002</v>
      </c>
      <c r="D159" s="88">
        <v>3820.377</v>
      </c>
      <c r="E159" s="88">
        <v>0.69299999999999995</v>
      </c>
      <c r="F159" s="88" t="s">
        <v>30</v>
      </c>
      <c r="G159" s="88" t="s">
        <v>52</v>
      </c>
    </row>
    <row r="160" spans="1:7" ht="15.75" customHeight="1">
      <c r="A160" s="88" t="s">
        <v>190</v>
      </c>
      <c r="B160" s="88" t="s">
        <v>188</v>
      </c>
      <c r="C160" s="88">
        <v>3826.0430000000001</v>
      </c>
      <c r="D160" s="88">
        <v>3826.4340000000002</v>
      </c>
      <c r="E160" s="88">
        <v>0.39100000000000001</v>
      </c>
      <c r="F160" s="88" t="s">
        <v>30</v>
      </c>
      <c r="G160" s="88" t="s">
        <v>52</v>
      </c>
    </row>
    <row r="161" spans="1:7" ht="15.75" customHeight="1">
      <c r="A161" s="88" t="s">
        <v>190</v>
      </c>
      <c r="B161" s="88" t="s">
        <v>188</v>
      </c>
      <c r="C161" s="88">
        <v>3826.8679999999999</v>
      </c>
      <c r="D161" s="88">
        <v>3828.982</v>
      </c>
      <c r="E161" s="88">
        <v>2.1139999999999999</v>
      </c>
      <c r="F161" s="88" t="s">
        <v>16</v>
      </c>
      <c r="G161" s="88" t="s">
        <v>52</v>
      </c>
    </row>
    <row r="162" spans="1:7" ht="15.75" customHeight="1">
      <c r="A162" s="88" t="s">
        <v>190</v>
      </c>
      <c r="B162" s="88" t="s">
        <v>188</v>
      </c>
      <c r="C162" s="88">
        <v>3831.61</v>
      </c>
      <c r="D162" s="88">
        <v>3833.3589999999999</v>
      </c>
      <c r="E162" s="88">
        <v>1.7490000000000001</v>
      </c>
      <c r="F162" s="88" t="s">
        <v>257</v>
      </c>
      <c r="G162" s="88" t="s">
        <v>52</v>
      </c>
    </row>
    <row r="163" spans="1:7" ht="15.75" customHeight="1">
      <c r="A163" s="88" t="s">
        <v>190</v>
      </c>
      <c r="B163" s="88" t="s">
        <v>188</v>
      </c>
      <c r="C163" s="88">
        <v>3833.6979999999999</v>
      </c>
      <c r="D163" s="88">
        <v>3835.473</v>
      </c>
      <c r="E163" s="88">
        <v>1.7749999999999999</v>
      </c>
      <c r="F163" s="88" t="s">
        <v>257</v>
      </c>
      <c r="G163" s="88" t="s">
        <v>52</v>
      </c>
    </row>
    <row r="164" spans="1:7" ht="15.75" customHeight="1">
      <c r="A164" s="88" t="s">
        <v>190</v>
      </c>
      <c r="B164" s="88" t="s">
        <v>188</v>
      </c>
      <c r="C164" s="88">
        <v>3836.1210000000001</v>
      </c>
      <c r="D164" s="88">
        <v>3837.373</v>
      </c>
      <c r="E164" s="88">
        <v>1.252</v>
      </c>
      <c r="F164" s="88" t="s">
        <v>30</v>
      </c>
      <c r="G164" s="88" t="s">
        <v>52</v>
      </c>
    </row>
    <row r="165" spans="1:7" ht="15.75" customHeight="1">
      <c r="A165" s="88" t="s">
        <v>190</v>
      </c>
      <c r="B165" s="88" t="s">
        <v>188</v>
      </c>
      <c r="C165" s="88">
        <v>4263.7209999999995</v>
      </c>
      <c r="D165" s="88">
        <v>4265.7070000000003</v>
      </c>
      <c r="E165" s="88">
        <v>1.986</v>
      </c>
      <c r="F165" s="88" t="s">
        <v>257</v>
      </c>
      <c r="G165" s="88" t="s">
        <v>52</v>
      </c>
    </row>
    <row r="166" spans="1:7" ht="15.75" customHeight="1">
      <c r="A166" s="88" t="s">
        <v>190</v>
      </c>
      <c r="B166" s="88" t="s">
        <v>188</v>
      </c>
      <c r="C166" s="88">
        <v>4267.6790000000001</v>
      </c>
      <c r="D166" s="88">
        <v>4268.3879999999999</v>
      </c>
      <c r="E166" s="88">
        <v>0.70899999999999996</v>
      </c>
      <c r="F166" s="88" t="s">
        <v>30</v>
      </c>
      <c r="G166" s="88" t="s">
        <v>52</v>
      </c>
    </row>
    <row r="167" spans="1:7" ht="15.75" customHeight="1">
      <c r="A167" s="88" t="s">
        <v>190</v>
      </c>
      <c r="B167" s="88" t="s">
        <v>188</v>
      </c>
      <c r="C167" s="88">
        <v>4270.4040000000005</v>
      </c>
      <c r="D167" s="88">
        <v>4270.8040000000001</v>
      </c>
      <c r="E167" s="88">
        <v>0.4</v>
      </c>
      <c r="F167" s="88" t="s">
        <v>30</v>
      </c>
      <c r="G167" s="88" t="s">
        <v>52</v>
      </c>
    </row>
    <row r="168" spans="1:7" ht="15.75" customHeight="1">
      <c r="A168" s="88" t="s">
        <v>190</v>
      </c>
      <c r="B168" s="88" t="s">
        <v>188</v>
      </c>
      <c r="C168" s="88">
        <v>4272.8789999999999</v>
      </c>
      <c r="D168" s="88">
        <v>4273.3029999999999</v>
      </c>
      <c r="E168" s="88">
        <v>0.42399999999999999</v>
      </c>
      <c r="F168" s="88" t="s">
        <v>30</v>
      </c>
      <c r="G168" s="88" t="s">
        <v>52</v>
      </c>
    </row>
    <row r="169" spans="1:7" ht="15.75" customHeight="1">
      <c r="A169" s="88" t="s">
        <v>190</v>
      </c>
      <c r="B169" s="88" t="s">
        <v>188</v>
      </c>
      <c r="C169" s="88">
        <v>4276.5069999999996</v>
      </c>
      <c r="D169" s="88">
        <v>4277.1809999999996</v>
      </c>
      <c r="E169" s="88">
        <v>0.67400000000000004</v>
      </c>
      <c r="F169" s="88" t="s">
        <v>30</v>
      </c>
      <c r="G169" s="88" t="s">
        <v>52</v>
      </c>
    </row>
    <row r="170" spans="1:7" ht="15.75" customHeight="1">
      <c r="A170" s="88" t="s">
        <v>190</v>
      </c>
      <c r="B170" s="88" t="s">
        <v>188</v>
      </c>
      <c r="C170" s="88">
        <v>4277.5870000000004</v>
      </c>
      <c r="D170" s="88">
        <v>4278.0029999999997</v>
      </c>
      <c r="E170" s="88">
        <v>0.41599999999999998</v>
      </c>
      <c r="F170" s="88" t="s">
        <v>30</v>
      </c>
      <c r="G170" s="88" t="s">
        <v>52</v>
      </c>
    </row>
    <row r="171" spans="1:7" ht="15.75" customHeight="1">
      <c r="A171" s="88" t="s">
        <v>190</v>
      </c>
      <c r="B171" s="88" t="s">
        <v>188</v>
      </c>
      <c r="C171" s="88">
        <v>4284.8100000000004</v>
      </c>
      <c r="D171" s="88">
        <v>4285.2380000000003</v>
      </c>
      <c r="E171" s="88">
        <v>0.42799999999999999</v>
      </c>
      <c r="F171" s="88" t="s">
        <v>30</v>
      </c>
      <c r="G171" s="88" t="s">
        <v>52</v>
      </c>
    </row>
    <row r="172" spans="1:7" ht="15.75" customHeight="1">
      <c r="A172" s="88" t="s">
        <v>190</v>
      </c>
      <c r="B172" s="88" t="s">
        <v>188</v>
      </c>
      <c r="C172" s="88">
        <v>4286.0360000000001</v>
      </c>
      <c r="D172" s="88">
        <v>4287.1549999999997</v>
      </c>
      <c r="E172" s="88">
        <v>1.119</v>
      </c>
      <c r="F172" s="88" t="s">
        <v>30</v>
      </c>
      <c r="G172" s="88" t="s">
        <v>52</v>
      </c>
    </row>
    <row r="173" spans="1:7" ht="15.75" customHeight="1">
      <c r="A173" s="88" t="s">
        <v>190</v>
      </c>
      <c r="B173" s="88" t="s">
        <v>188</v>
      </c>
      <c r="C173" s="88">
        <v>4288.0079999999998</v>
      </c>
      <c r="D173" s="88">
        <v>4289.1170000000002</v>
      </c>
      <c r="E173" s="88">
        <v>1.109</v>
      </c>
      <c r="F173" s="88" t="s">
        <v>30</v>
      </c>
      <c r="G173" s="88" t="s">
        <v>52</v>
      </c>
    </row>
    <row r="174" spans="1:7" ht="15.75" customHeight="1">
      <c r="A174" s="88" t="s">
        <v>190</v>
      </c>
      <c r="B174" s="88" t="s">
        <v>188</v>
      </c>
      <c r="C174" s="88">
        <v>4289.6049999999996</v>
      </c>
      <c r="D174" s="88">
        <v>4291.0529999999999</v>
      </c>
      <c r="E174" s="88">
        <v>1.448</v>
      </c>
      <c r="F174" s="88" t="s">
        <v>30</v>
      </c>
      <c r="G174" s="88" t="s">
        <v>52</v>
      </c>
    </row>
    <row r="175" spans="1:7" ht="15.75" customHeight="1">
      <c r="A175" s="88" t="s">
        <v>190</v>
      </c>
      <c r="B175" s="88" t="s">
        <v>188</v>
      </c>
      <c r="C175" s="88">
        <v>4291.6880000000001</v>
      </c>
      <c r="D175" s="88">
        <v>4292.4579999999996</v>
      </c>
      <c r="E175" s="88">
        <v>0.77</v>
      </c>
      <c r="F175" s="88" t="s">
        <v>30</v>
      </c>
      <c r="G175" s="88" t="s">
        <v>52</v>
      </c>
    </row>
    <row r="176" spans="1:7" ht="15.75" customHeight="1">
      <c r="A176" s="88" t="s">
        <v>190</v>
      </c>
      <c r="B176" s="88" t="s">
        <v>188</v>
      </c>
      <c r="C176" s="88">
        <v>4293.2610000000004</v>
      </c>
      <c r="D176" s="88">
        <v>4294.973</v>
      </c>
      <c r="E176" s="88">
        <v>1.712</v>
      </c>
      <c r="F176" s="88" t="s">
        <v>30</v>
      </c>
      <c r="G176" s="88" t="s">
        <v>52</v>
      </c>
    </row>
    <row r="177" spans="1:7" ht="15.75" customHeight="1">
      <c r="A177" s="88" t="s">
        <v>190</v>
      </c>
      <c r="B177" s="88" t="s">
        <v>188</v>
      </c>
      <c r="C177" s="88">
        <v>4301.5569999999998</v>
      </c>
      <c r="D177" s="88">
        <v>4302.3590000000004</v>
      </c>
      <c r="E177" s="88">
        <v>0.80200000000000005</v>
      </c>
      <c r="F177" s="88" t="s">
        <v>30</v>
      </c>
      <c r="G177" s="88" t="s">
        <v>52</v>
      </c>
    </row>
    <row r="178" spans="1:7" ht="15.75" customHeight="1">
      <c r="A178" s="88" t="s">
        <v>190</v>
      </c>
      <c r="B178" s="88" t="s">
        <v>188</v>
      </c>
      <c r="C178" s="88">
        <v>4305.3069999999998</v>
      </c>
      <c r="D178" s="88">
        <v>4305.8490000000002</v>
      </c>
      <c r="E178" s="88">
        <v>0.54200000000000004</v>
      </c>
      <c r="F178" s="88" t="s">
        <v>30</v>
      </c>
      <c r="G178" s="88" t="s">
        <v>52</v>
      </c>
    </row>
    <row r="179" spans="1:7" ht="15.75" customHeight="1">
      <c r="A179" s="88" t="s">
        <v>190</v>
      </c>
      <c r="B179" s="88" t="s">
        <v>188</v>
      </c>
      <c r="C179" s="88">
        <v>4306.8980000000001</v>
      </c>
      <c r="D179" s="88">
        <v>4307.1459999999997</v>
      </c>
      <c r="E179" s="88">
        <v>0.248</v>
      </c>
      <c r="F179" s="88" t="s">
        <v>30</v>
      </c>
      <c r="G179" s="88" t="s">
        <v>52</v>
      </c>
    </row>
    <row r="180" spans="1:7" ht="15.75" customHeight="1">
      <c r="A180" s="88" t="s">
        <v>190</v>
      </c>
      <c r="B180" s="88" t="s">
        <v>188</v>
      </c>
      <c r="C180" s="88">
        <v>4308.335</v>
      </c>
      <c r="D180" s="88">
        <v>4308.7290000000003</v>
      </c>
      <c r="E180" s="88">
        <v>0.39400000000000002</v>
      </c>
      <c r="F180" s="88" t="s">
        <v>30</v>
      </c>
      <c r="G180" s="88" t="s">
        <v>52</v>
      </c>
    </row>
    <row r="181" spans="1:7" ht="15.75" customHeight="1">
      <c r="A181" s="88" t="s">
        <v>190</v>
      </c>
      <c r="B181" s="88" t="s">
        <v>188</v>
      </c>
      <c r="C181" s="88">
        <v>4308.9669999999996</v>
      </c>
      <c r="D181" s="88">
        <v>4315.0200000000004</v>
      </c>
      <c r="E181" s="88">
        <v>6.0529999999999999</v>
      </c>
      <c r="F181" s="88" t="s">
        <v>258</v>
      </c>
      <c r="G181" s="88" t="s">
        <v>52</v>
      </c>
    </row>
    <row r="182" spans="1:7" ht="15.75" customHeight="1">
      <c r="A182" s="88" t="s">
        <v>190</v>
      </c>
      <c r="B182" s="88" t="s">
        <v>188</v>
      </c>
      <c r="C182" s="88">
        <v>4315.2950000000001</v>
      </c>
      <c r="D182" s="88">
        <v>4316.2250000000004</v>
      </c>
      <c r="E182" s="88">
        <v>0.93</v>
      </c>
      <c r="F182" s="88" t="s">
        <v>30</v>
      </c>
      <c r="G182" s="88" t="s">
        <v>52</v>
      </c>
    </row>
    <row r="183" spans="1:7" ht="15.75" customHeight="1">
      <c r="A183" s="88" t="s">
        <v>190</v>
      </c>
      <c r="B183" s="88" t="s">
        <v>188</v>
      </c>
      <c r="C183" s="88">
        <v>10625.593000000001</v>
      </c>
      <c r="D183" s="88">
        <v>10627.619000000001</v>
      </c>
      <c r="E183" s="88">
        <v>2.0259999999999998</v>
      </c>
      <c r="F183" s="88" t="s">
        <v>30</v>
      </c>
      <c r="G183" s="88" t="s">
        <v>52</v>
      </c>
    </row>
    <row r="184" spans="1:7" ht="15.75" customHeight="1">
      <c r="A184" s="88" t="s">
        <v>190</v>
      </c>
      <c r="B184" s="88" t="s">
        <v>188</v>
      </c>
      <c r="C184" s="88">
        <v>10649.901</v>
      </c>
      <c r="D184" s="88">
        <v>10651.674000000001</v>
      </c>
      <c r="E184" s="88">
        <v>1.7729999999999999</v>
      </c>
      <c r="F184" s="88" t="s">
        <v>30</v>
      </c>
      <c r="G184" s="88" t="s">
        <v>52</v>
      </c>
    </row>
    <row r="185" spans="1:7" ht="15.75" customHeight="1">
      <c r="A185" s="88" t="s">
        <v>190</v>
      </c>
      <c r="B185" s="88" t="s">
        <v>188</v>
      </c>
      <c r="C185" s="88">
        <v>10660.21</v>
      </c>
      <c r="D185" s="88">
        <v>10660.735000000001</v>
      </c>
      <c r="E185" s="88">
        <v>0.52500000000000002</v>
      </c>
      <c r="F185" s="88" t="s">
        <v>258</v>
      </c>
      <c r="G185" s="88" t="s">
        <v>52</v>
      </c>
    </row>
    <row r="186" spans="1:7" ht="15.75" customHeight="1">
      <c r="A186" s="88" t="s">
        <v>190</v>
      </c>
      <c r="B186" s="88" t="s">
        <v>188</v>
      </c>
      <c r="C186" s="88">
        <v>10661.763999999999</v>
      </c>
      <c r="D186" s="88">
        <v>10662.366</v>
      </c>
      <c r="E186" s="88">
        <v>0.60199999999999998</v>
      </c>
      <c r="F186" s="88" t="s">
        <v>258</v>
      </c>
      <c r="G186" s="88" t="s">
        <v>52</v>
      </c>
    </row>
    <row r="187" spans="1:7" ht="15.75" customHeight="1">
      <c r="A187" s="88" t="s">
        <v>190</v>
      </c>
      <c r="B187" s="88" t="s">
        <v>188</v>
      </c>
      <c r="C187" s="88">
        <v>10662.732</v>
      </c>
      <c r="D187" s="88">
        <v>10663.128000000001</v>
      </c>
      <c r="E187" s="88">
        <v>0.39600000000000002</v>
      </c>
      <c r="F187" s="88" t="s">
        <v>258</v>
      </c>
      <c r="G187" s="88" t="s">
        <v>52</v>
      </c>
    </row>
    <row r="188" spans="1:7" ht="15.75" customHeight="1">
      <c r="A188" s="88" t="s">
        <v>190</v>
      </c>
      <c r="B188" s="88" t="s">
        <v>188</v>
      </c>
      <c r="C188" s="88">
        <v>10665.437</v>
      </c>
      <c r="D188" s="88">
        <v>10667.62</v>
      </c>
      <c r="E188" s="88">
        <v>2.1829999999999998</v>
      </c>
      <c r="F188" s="88" t="s">
        <v>30</v>
      </c>
      <c r="G188" s="88" t="s">
        <v>52</v>
      </c>
    </row>
    <row r="189" spans="1:7" ht="15.75" customHeight="1">
      <c r="A189" s="88" t="s">
        <v>190</v>
      </c>
      <c r="B189" s="88" t="s">
        <v>188</v>
      </c>
      <c r="C189" s="88">
        <v>10671.87</v>
      </c>
      <c r="D189" s="88">
        <v>10672.21</v>
      </c>
      <c r="E189" s="88">
        <v>0.34</v>
      </c>
      <c r="F189" s="88" t="s">
        <v>258</v>
      </c>
      <c r="G189" s="88" t="s">
        <v>52</v>
      </c>
    </row>
    <row r="190" spans="1:7" ht="15.75" customHeight="1">
      <c r="A190" s="88" t="s">
        <v>190</v>
      </c>
      <c r="B190" s="88" t="s">
        <v>188</v>
      </c>
      <c r="C190" s="88">
        <v>10674.07</v>
      </c>
      <c r="D190" s="88">
        <v>10674.37</v>
      </c>
      <c r="E190" s="88">
        <v>0.3</v>
      </c>
      <c r="F190" s="88" t="s">
        <v>30</v>
      </c>
      <c r="G190" s="88" t="s">
        <v>52</v>
      </c>
    </row>
    <row r="191" spans="1:7" ht="15.75" customHeight="1">
      <c r="A191" s="88" t="s">
        <v>190</v>
      </c>
      <c r="B191" s="88" t="s">
        <v>188</v>
      </c>
      <c r="C191" s="88">
        <v>10675.312</v>
      </c>
      <c r="D191" s="88">
        <v>10675.638999999999</v>
      </c>
      <c r="E191" s="88">
        <v>0.32700000000000001</v>
      </c>
      <c r="F191" s="88" t="s">
        <v>30</v>
      </c>
      <c r="G191" s="88" t="s">
        <v>52</v>
      </c>
    </row>
    <row r="192" spans="1:7" ht="15.75" customHeight="1">
      <c r="A192" s="88" t="s">
        <v>190</v>
      </c>
      <c r="B192" s="88" t="s">
        <v>188</v>
      </c>
      <c r="C192" s="88">
        <v>10676.182000000001</v>
      </c>
      <c r="D192" s="88">
        <v>10677.338</v>
      </c>
      <c r="E192" s="88">
        <v>1.1559999999999999</v>
      </c>
      <c r="F192" s="88" t="s">
        <v>30</v>
      </c>
      <c r="G192" s="88" t="s">
        <v>52</v>
      </c>
    </row>
    <row r="193" spans="1:7" ht="15.75" customHeight="1">
      <c r="A193" s="88" t="s">
        <v>190</v>
      </c>
      <c r="B193" s="88" t="s">
        <v>188</v>
      </c>
      <c r="C193" s="88">
        <v>10679.823</v>
      </c>
      <c r="D193" s="88">
        <v>10680.347</v>
      </c>
      <c r="E193" s="88">
        <v>0.52400000000000002</v>
      </c>
      <c r="F193" s="88" t="s">
        <v>258</v>
      </c>
      <c r="G193" s="88" t="s">
        <v>52</v>
      </c>
    </row>
    <row r="194" spans="1:7" ht="15.75" customHeight="1">
      <c r="A194" s="88" t="s">
        <v>190</v>
      </c>
      <c r="B194" s="88" t="s">
        <v>188</v>
      </c>
      <c r="C194" s="88">
        <v>15181.31</v>
      </c>
      <c r="D194" s="88">
        <v>15181.72</v>
      </c>
      <c r="E194" s="88">
        <v>0.41</v>
      </c>
      <c r="F194" s="88" t="s">
        <v>30</v>
      </c>
      <c r="G194" s="88" t="s">
        <v>52</v>
      </c>
    </row>
    <row r="195" spans="1:7" ht="15.75" customHeight="1">
      <c r="A195" s="88" t="s">
        <v>190</v>
      </c>
      <c r="B195" s="88" t="s">
        <v>188</v>
      </c>
      <c r="C195" s="88">
        <v>15195.21</v>
      </c>
      <c r="D195" s="88">
        <v>15195.7</v>
      </c>
      <c r="E195" s="88">
        <v>0.49</v>
      </c>
      <c r="F195" s="88" t="s">
        <v>30</v>
      </c>
      <c r="G195" s="88" t="s">
        <v>52</v>
      </c>
    </row>
    <row r="196" spans="1:7" ht="15.75" customHeight="1">
      <c r="A196" s="88" t="s">
        <v>190</v>
      </c>
      <c r="B196" s="88" t="s">
        <v>188</v>
      </c>
      <c r="C196" s="88">
        <v>15196.787</v>
      </c>
      <c r="D196" s="88">
        <v>15197.511</v>
      </c>
      <c r="E196" s="88">
        <v>0.72399999999999998</v>
      </c>
      <c r="F196" s="88" t="s">
        <v>30</v>
      </c>
      <c r="G196" s="88" t="s">
        <v>52</v>
      </c>
    </row>
    <row r="197" spans="1:7" ht="15.75" customHeight="1">
      <c r="A197" s="88" t="s">
        <v>190</v>
      </c>
      <c r="B197" s="88" t="s">
        <v>188</v>
      </c>
      <c r="C197" s="88">
        <v>15208.222</v>
      </c>
      <c r="D197" s="88">
        <v>15209.314</v>
      </c>
      <c r="E197" s="88">
        <v>1.0920000000000001</v>
      </c>
      <c r="F197" s="88" t="s">
        <v>30</v>
      </c>
      <c r="G197" s="88" t="s">
        <v>52</v>
      </c>
    </row>
    <row r="198" spans="1:7" ht="15.75" customHeight="1">
      <c r="A198" s="88" t="s">
        <v>190</v>
      </c>
      <c r="B198" s="88" t="s">
        <v>188</v>
      </c>
      <c r="C198" s="88">
        <v>15211.7</v>
      </c>
      <c r="D198" s="88">
        <v>15212.674000000001</v>
      </c>
      <c r="E198" s="88">
        <v>0.97399999999999998</v>
      </c>
      <c r="F198" s="88" t="s">
        <v>30</v>
      </c>
      <c r="G198" s="88" t="s">
        <v>52</v>
      </c>
    </row>
    <row r="199" spans="1:7" ht="15.75" customHeight="1">
      <c r="A199" s="88" t="s">
        <v>190</v>
      </c>
      <c r="B199" s="88" t="s">
        <v>188</v>
      </c>
      <c r="C199" s="88">
        <v>15213.261</v>
      </c>
      <c r="D199" s="88">
        <v>15214.352000000001</v>
      </c>
      <c r="E199" s="88">
        <v>1.091</v>
      </c>
      <c r="F199" s="88" t="s">
        <v>30</v>
      </c>
      <c r="G199" s="88" t="s">
        <v>52</v>
      </c>
    </row>
    <row r="200" spans="1:7" ht="15.75" customHeight="1">
      <c r="A200" s="88" t="s">
        <v>190</v>
      </c>
      <c r="B200" s="88" t="s">
        <v>188</v>
      </c>
      <c r="C200" s="88">
        <v>15214.948</v>
      </c>
      <c r="D200" s="88">
        <v>15215.901</v>
      </c>
      <c r="E200" s="88">
        <v>0.95299999999999996</v>
      </c>
      <c r="F200" s="88" t="s">
        <v>30</v>
      </c>
      <c r="G200" s="88" t="s">
        <v>52</v>
      </c>
    </row>
    <row r="201" spans="1:7" ht="15.75" customHeight="1">
      <c r="A201" s="88" t="s">
        <v>190</v>
      </c>
      <c r="B201" s="88" t="s">
        <v>188</v>
      </c>
      <c r="C201" s="88">
        <v>15216.5</v>
      </c>
      <c r="D201" s="88">
        <v>15217.763000000001</v>
      </c>
      <c r="E201" s="88">
        <v>1.2629999999999999</v>
      </c>
      <c r="F201" s="88" t="s">
        <v>30</v>
      </c>
      <c r="G201" s="88" t="s">
        <v>52</v>
      </c>
    </row>
    <row r="202" spans="1:7" ht="15.75" customHeight="1">
      <c r="A202" s="88" t="s">
        <v>190</v>
      </c>
      <c r="B202" s="88" t="s">
        <v>188</v>
      </c>
      <c r="C202" s="88">
        <v>15218.272999999999</v>
      </c>
      <c r="D202" s="88">
        <v>15219.699000000001</v>
      </c>
      <c r="E202" s="88">
        <v>1.4259999999999999</v>
      </c>
      <c r="F202" s="88" t="s">
        <v>30</v>
      </c>
      <c r="G202" s="88" t="s">
        <v>52</v>
      </c>
    </row>
    <row r="203" spans="1:7" ht="15.75" customHeight="1">
      <c r="A203" s="88" t="s">
        <v>190</v>
      </c>
      <c r="B203" s="88" t="s">
        <v>188</v>
      </c>
      <c r="C203" s="88">
        <v>15220.353999999999</v>
      </c>
      <c r="D203" s="88">
        <v>15220.847</v>
      </c>
      <c r="E203" s="88">
        <v>0.49299999999999999</v>
      </c>
      <c r="F203" s="88" t="s">
        <v>30</v>
      </c>
      <c r="G203" s="88" t="s">
        <v>52</v>
      </c>
    </row>
    <row r="204" spans="1:7" ht="15.75" customHeight="1">
      <c r="A204" s="88" t="s">
        <v>190</v>
      </c>
      <c r="B204" s="88" t="s">
        <v>188</v>
      </c>
      <c r="C204" s="88">
        <v>15234.933000000001</v>
      </c>
      <c r="D204" s="88">
        <v>15235.35</v>
      </c>
      <c r="E204" s="88">
        <v>0.41699999999999998</v>
      </c>
      <c r="F204" s="88" t="s">
        <v>30</v>
      </c>
      <c r="G204" s="88" t="s">
        <v>52</v>
      </c>
    </row>
    <row r="205" spans="1:7" ht="15.75" customHeight="1">
      <c r="A205" s="88" t="s">
        <v>190</v>
      </c>
      <c r="B205" s="88" t="s">
        <v>188</v>
      </c>
      <c r="C205" s="88">
        <v>15236.614</v>
      </c>
      <c r="D205" s="88">
        <v>15237.561</v>
      </c>
      <c r="E205" s="88">
        <v>0.94699999999999995</v>
      </c>
      <c r="F205" s="88" t="s">
        <v>30</v>
      </c>
      <c r="G205" s="88" t="s">
        <v>52</v>
      </c>
    </row>
    <row r="206" spans="1:7" ht="15.75" customHeight="1">
      <c r="A206" s="88" t="s">
        <v>190</v>
      </c>
      <c r="B206" s="88" t="s">
        <v>188</v>
      </c>
      <c r="C206" s="88">
        <v>20168.14</v>
      </c>
      <c r="D206" s="88">
        <v>20169.708999999999</v>
      </c>
      <c r="E206" s="88">
        <v>1.569</v>
      </c>
      <c r="F206" s="88" t="s">
        <v>30</v>
      </c>
      <c r="G206" s="88" t="s">
        <v>52</v>
      </c>
    </row>
    <row r="207" spans="1:7" ht="15.75" customHeight="1">
      <c r="A207" s="88" t="s">
        <v>190</v>
      </c>
      <c r="B207" s="88" t="s">
        <v>188</v>
      </c>
      <c r="C207" s="88">
        <v>20170.411</v>
      </c>
      <c r="D207" s="88">
        <v>20171.936000000002</v>
      </c>
      <c r="E207" s="88">
        <v>1.5249999999999999</v>
      </c>
      <c r="F207" s="88" t="s">
        <v>30</v>
      </c>
      <c r="G207" s="88" t="s">
        <v>52</v>
      </c>
    </row>
    <row r="208" spans="1:7" ht="15.75" customHeight="1">
      <c r="A208" s="88" t="s">
        <v>190</v>
      </c>
      <c r="B208" s="88" t="s">
        <v>188</v>
      </c>
      <c r="C208" s="88">
        <v>20182.633000000002</v>
      </c>
      <c r="D208" s="88">
        <v>20183.932000000001</v>
      </c>
      <c r="E208" s="88">
        <v>1.2989999999999999</v>
      </c>
      <c r="F208" s="88" t="s">
        <v>30</v>
      </c>
      <c r="G208" s="88" t="s">
        <v>52</v>
      </c>
    </row>
    <row r="209" spans="1:7" ht="15.75" customHeight="1">
      <c r="A209" s="88" t="s">
        <v>190</v>
      </c>
      <c r="B209" s="88" t="s">
        <v>188</v>
      </c>
      <c r="C209" s="88">
        <v>20194.398000000001</v>
      </c>
      <c r="D209" s="88">
        <v>20197.038</v>
      </c>
      <c r="E209" s="88">
        <v>2.64</v>
      </c>
      <c r="F209" s="88" t="s">
        <v>16</v>
      </c>
      <c r="G209" s="88" t="s">
        <v>52</v>
      </c>
    </row>
    <row r="210" spans="1:7" ht="15.75" customHeight="1">
      <c r="A210" s="88" t="s">
        <v>190</v>
      </c>
      <c r="B210" s="88" t="s">
        <v>188</v>
      </c>
      <c r="C210" s="88">
        <v>20209.865000000002</v>
      </c>
      <c r="D210" s="88">
        <v>20210.906999999999</v>
      </c>
      <c r="E210" s="88">
        <v>1.042</v>
      </c>
      <c r="F210" s="88" t="s">
        <v>16</v>
      </c>
      <c r="G210" s="88" t="s">
        <v>52</v>
      </c>
    </row>
    <row r="211" spans="1:7" ht="15.75" customHeight="1">
      <c r="A211" s="88" t="s">
        <v>190</v>
      </c>
      <c r="B211" s="88" t="s">
        <v>188</v>
      </c>
      <c r="C211" s="88">
        <v>20216.048999999999</v>
      </c>
      <c r="D211" s="88">
        <v>20216.282999999999</v>
      </c>
      <c r="E211" s="88">
        <v>0.23400000000000001</v>
      </c>
      <c r="F211" s="88" t="s">
        <v>30</v>
      </c>
      <c r="G211" s="88" t="s">
        <v>52</v>
      </c>
    </row>
    <row r="212" spans="1:7" ht="15.75" customHeight="1">
      <c r="A212" s="88" t="s">
        <v>190</v>
      </c>
      <c r="B212" s="88" t="s">
        <v>188</v>
      </c>
      <c r="C212" s="88">
        <v>20880.120999999999</v>
      </c>
      <c r="D212" s="88">
        <v>20885.012999999999</v>
      </c>
      <c r="E212" s="88">
        <v>4.8920000000000003</v>
      </c>
      <c r="F212" s="88" t="s">
        <v>16</v>
      </c>
      <c r="G212" s="88" t="s">
        <v>52</v>
      </c>
    </row>
    <row r="213" spans="1:7" ht="15.75" customHeight="1">
      <c r="A213" s="88" t="s">
        <v>190</v>
      </c>
      <c r="B213" s="88" t="s">
        <v>188</v>
      </c>
      <c r="C213" s="88">
        <v>20886.79</v>
      </c>
      <c r="D213" s="88">
        <v>20887.719000000001</v>
      </c>
      <c r="E213" s="88">
        <v>0.92900000000000005</v>
      </c>
      <c r="F213" s="88" t="s">
        <v>16</v>
      </c>
      <c r="G213" s="88" t="s">
        <v>52</v>
      </c>
    </row>
    <row r="214" spans="1:7" ht="15.75" customHeight="1">
      <c r="A214" s="88" t="s">
        <v>190</v>
      </c>
      <c r="B214" s="88" t="s">
        <v>188</v>
      </c>
      <c r="C214" s="88">
        <v>20888.021000000001</v>
      </c>
      <c r="D214" s="88">
        <v>20889.413</v>
      </c>
      <c r="E214" s="88">
        <v>1.3919999999999999</v>
      </c>
      <c r="F214" s="88" t="s">
        <v>16</v>
      </c>
      <c r="G214" s="88" t="s">
        <v>52</v>
      </c>
    </row>
    <row r="215" spans="1:7" ht="15.75" customHeight="1">
      <c r="A215" s="88" t="s">
        <v>190</v>
      </c>
      <c r="B215" s="88" t="s">
        <v>188</v>
      </c>
      <c r="C215" s="88">
        <v>20889.703000000001</v>
      </c>
      <c r="D215" s="88">
        <v>20891.737000000001</v>
      </c>
      <c r="E215" s="88">
        <v>2.0339999999999998</v>
      </c>
      <c r="F215" s="88" t="s">
        <v>16</v>
      </c>
      <c r="G215" s="88" t="s">
        <v>52</v>
      </c>
    </row>
    <row r="216" spans="1:7" ht="15.75" customHeight="1">
      <c r="A216" s="88" t="s">
        <v>190</v>
      </c>
      <c r="B216" s="88" t="s">
        <v>188</v>
      </c>
      <c r="C216" s="88">
        <v>20892.019</v>
      </c>
      <c r="D216" s="88">
        <v>20895.126</v>
      </c>
      <c r="E216" s="88">
        <v>3.1070000000000002</v>
      </c>
      <c r="F216" s="88" t="s">
        <v>16</v>
      </c>
      <c r="G216" s="88" t="s">
        <v>52</v>
      </c>
    </row>
    <row r="217" spans="1:7" ht="15.75" customHeight="1">
      <c r="A217" s="88" t="s">
        <v>190</v>
      </c>
      <c r="B217" s="88" t="s">
        <v>188</v>
      </c>
      <c r="C217" s="88">
        <v>20895.321</v>
      </c>
      <c r="D217" s="88">
        <v>20897.971000000001</v>
      </c>
      <c r="E217" s="88">
        <v>2.65</v>
      </c>
      <c r="F217" s="88" t="s">
        <v>16</v>
      </c>
      <c r="G217" s="88" t="s">
        <v>52</v>
      </c>
    </row>
    <row r="218" spans="1:7" ht="15.75" customHeight="1">
      <c r="A218" s="88" t="s">
        <v>190</v>
      </c>
      <c r="B218" s="88" t="s">
        <v>188</v>
      </c>
      <c r="C218" s="88">
        <v>20898.353999999999</v>
      </c>
      <c r="D218" s="88">
        <v>20901.406999999999</v>
      </c>
      <c r="E218" s="88">
        <v>3.0529999999999999</v>
      </c>
      <c r="F218" s="88" t="s">
        <v>30</v>
      </c>
      <c r="G218" s="88" t="s">
        <v>52</v>
      </c>
    </row>
    <row r="219" spans="1:7" ht="15.75" customHeight="1">
      <c r="A219" s="88" t="s">
        <v>190</v>
      </c>
      <c r="B219" s="88" t="s">
        <v>188</v>
      </c>
      <c r="C219" s="88">
        <v>20901.756000000001</v>
      </c>
      <c r="D219" s="88">
        <v>20903.297999999999</v>
      </c>
      <c r="E219" s="88">
        <v>1.542</v>
      </c>
      <c r="F219" s="88" t="s">
        <v>30</v>
      </c>
      <c r="G219" s="88" t="s">
        <v>52</v>
      </c>
    </row>
    <row r="220" spans="1:7" ht="15.75" customHeight="1">
      <c r="A220" s="88" t="s">
        <v>190</v>
      </c>
      <c r="B220" s="88" t="s">
        <v>188</v>
      </c>
      <c r="C220" s="88">
        <v>20903.57</v>
      </c>
      <c r="D220" s="88">
        <v>20905.277999999998</v>
      </c>
      <c r="E220" s="88">
        <v>1.708</v>
      </c>
      <c r="F220" s="88" t="s">
        <v>30</v>
      </c>
      <c r="G220" s="88" t="s">
        <v>52</v>
      </c>
    </row>
    <row r="221" spans="1:7" ht="15.75" customHeight="1">
      <c r="A221" s="88" t="s">
        <v>190</v>
      </c>
      <c r="B221" s="88" t="s">
        <v>188</v>
      </c>
      <c r="C221" s="88">
        <v>20905.431</v>
      </c>
      <c r="D221" s="88">
        <v>20907.327000000001</v>
      </c>
      <c r="E221" s="88">
        <v>1.8959999999999999</v>
      </c>
      <c r="F221" s="88" t="s">
        <v>16</v>
      </c>
      <c r="G221" s="88" t="s">
        <v>52</v>
      </c>
    </row>
    <row r="222" spans="1:7" ht="15.75" customHeight="1">
      <c r="A222" s="88" t="s">
        <v>190</v>
      </c>
      <c r="B222" s="88" t="s">
        <v>188</v>
      </c>
      <c r="C222" s="88">
        <v>20908.032999999999</v>
      </c>
      <c r="D222" s="88">
        <v>20912</v>
      </c>
      <c r="E222" s="88">
        <v>3.9670000000000001</v>
      </c>
      <c r="F222" s="88" t="s">
        <v>16</v>
      </c>
      <c r="G222" s="88" t="s">
        <v>52</v>
      </c>
    </row>
    <row r="223" spans="1:7" ht="15.75" customHeight="1">
      <c r="A223" s="88" t="s">
        <v>190</v>
      </c>
      <c r="B223" s="88" t="s">
        <v>188</v>
      </c>
      <c r="C223" s="88">
        <v>20912.481</v>
      </c>
      <c r="D223" s="88">
        <v>20915.271000000001</v>
      </c>
      <c r="E223" s="88">
        <v>2.79</v>
      </c>
      <c r="F223" s="88" t="s">
        <v>16</v>
      </c>
      <c r="G223" s="88" t="s">
        <v>52</v>
      </c>
    </row>
    <row r="224" spans="1:7" ht="15.75" customHeight="1">
      <c r="A224" s="88" t="s">
        <v>190</v>
      </c>
      <c r="B224" s="88" t="s">
        <v>188</v>
      </c>
      <c r="C224" s="88">
        <v>20915.752</v>
      </c>
      <c r="D224" s="88">
        <v>20917.267</v>
      </c>
      <c r="E224" s="88">
        <v>1.5149999999999999</v>
      </c>
      <c r="F224" s="88" t="s">
        <v>16</v>
      </c>
      <c r="G224" s="88" t="s">
        <v>52</v>
      </c>
    </row>
    <row r="225" spans="1:7" ht="15.75" customHeight="1">
      <c r="A225" s="88" t="s">
        <v>190</v>
      </c>
      <c r="B225" s="88" t="s">
        <v>188</v>
      </c>
      <c r="C225" s="88">
        <v>20917.499</v>
      </c>
      <c r="D225" s="88">
        <v>20918.379000000001</v>
      </c>
      <c r="E225" s="88">
        <v>0.88</v>
      </c>
      <c r="F225" s="88" t="s">
        <v>16</v>
      </c>
      <c r="G225" s="88" t="s">
        <v>52</v>
      </c>
    </row>
    <row r="226" spans="1:7" ht="15.75" customHeight="1">
      <c r="A226" s="88" t="s">
        <v>190</v>
      </c>
      <c r="B226" s="88" t="s">
        <v>188</v>
      </c>
      <c r="C226" s="88">
        <v>20920.506000000001</v>
      </c>
      <c r="D226" s="88">
        <v>20921.614000000001</v>
      </c>
      <c r="E226" s="88">
        <v>1.1080000000000001</v>
      </c>
      <c r="F226" s="88" t="s">
        <v>30</v>
      </c>
      <c r="G226" s="88" t="s">
        <v>52</v>
      </c>
    </row>
    <row r="227" spans="1:7" ht="15.75" customHeight="1">
      <c r="A227" s="88" t="s">
        <v>190</v>
      </c>
      <c r="B227" s="88" t="s">
        <v>188</v>
      </c>
      <c r="C227" s="88">
        <v>20922.136999999999</v>
      </c>
      <c r="D227" s="88">
        <v>20923.127</v>
      </c>
      <c r="E227" s="88">
        <v>0.99</v>
      </c>
      <c r="F227" s="88" t="s">
        <v>30</v>
      </c>
      <c r="G227" s="88" t="s">
        <v>52</v>
      </c>
    </row>
    <row r="228" spans="1:7" ht="15.75" customHeight="1">
      <c r="A228" s="88" t="s">
        <v>190</v>
      </c>
      <c r="B228" s="88" t="s">
        <v>188</v>
      </c>
      <c r="C228" s="88">
        <v>20923.794999999998</v>
      </c>
      <c r="D228" s="88">
        <v>20924.439999999999</v>
      </c>
      <c r="E228" s="88">
        <v>0.64500000000000002</v>
      </c>
      <c r="F228" s="88" t="s">
        <v>30</v>
      </c>
      <c r="G228" s="88" t="s">
        <v>52</v>
      </c>
    </row>
    <row r="229" spans="1:7" ht="15.75" customHeight="1">
      <c r="A229" s="88" t="s">
        <v>190</v>
      </c>
      <c r="B229" s="88" t="s">
        <v>188</v>
      </c>
      <c r="C229" s="88">
        <v>20928.267</v>
      </c>
      <c r="D229" s="88">
        <v>20929.131000000001</v>
      </c>
      <c r="E229" s="88">
        <v>0.86399999999999999</v>
      </c>
      <c r="F229" s="88" t="s">
        <v>30</v>
      </c>
      <c r="G229" s="88" t="s">
        <v>52</v>
      </c>
    </row>
    <row r="230" spans="1:7" ht="15.75" customHeight="1">
      <c r="A230" s="88" t="s">
        <v>190</v>
      </c>
      <c r="B230" s="88" t="s">
        <v>188</v>
      </c>
      <c r="C230" s="88">
        <v>20929.706999999999</v>
      </c>
      <c r="D230" s="88">
        <v>20931.616999999998</v>
      </c>
      <c r="E230" s="88">
        <v>1.91</v>
      </c>
      <c r="F230" s="88" t="s">
        <v>30</v>
      </c>
      <c r="G230" s="88" t="s">
        <v>52</v>
      </c>
    </row>
    <row r="231" spans="1:7" ht="15.75" customHeight="1">
      <c r="A231" s="88" t="s">
        <v>190</v>
      </c>
      <c r="B231" s="88" t="s">
        <v>188</v>
      </c>
      <c r="C231" s="88">
        <v>28599.534</v>
      </c>
      <c r="D231" s="88">
        <v>28600.883000000002</v>
      </c>
      <c r="E231" s="88">
        <v>1.349</v>
      </c>
      <c r="F231" s="88" t="s">
        <v>16</v>
      </c>
      <c r="G231" s="88" t="s">
        <v>52</v>
      </c>
    </row>
    <row r="232" spans="1:7" ht="15.75" customHeight="1">
      <c r="A232" s="88" t="s">
        <v>190</v>
      </c>
      <c r="B232" s="88" t="s">
        <v>188</v>
      </c>
      <c r="C232" s="88">
        <v>28601.598000000002</v>
      </c>
      <c r="D232" s="88">
        <v>28603.41</v>
      </c>
      <c r="E232" s="88">
        <v>1.8120000000000001</v>
      </c>
      <c r="F232" s="88" t="s">
        <v>16</v>
      </c>
      <c r="G232" s="88" t="s">
        <v>52</v>
      </c>
    </row>
    <row r="233" spans="1:7" ht="15.75" customHeight="1">
      <c r="A233" s="88" t="s">
        <v>190</v>
      </c>
      <c r="B233" s="88" t="s">
        <v>188</v>
      </c>
      <c r="C233" s="88">
        <v>28603.757000000001</v>
      </c>
      <c r="D233" s="88">
        <v>28605.690999999999</v>
      </c>
      <c r="E233" s="88">
        <v>1.9339999999999999</v>
      </c>
      <c r="F233" s="88" t="s">
        <v>16</v>
      </c>
      <c r="G233" s="88" t="s">
        <v>52</v>
      </c>
    </row>
    <row r="234" spans="1:7" ht="15.75" customHeight="1">
      <c r="A234" s="88" t="s">
        <v>190</v>
      </c>
      <c r="B234" s="88" t="s">
        <v>188</v>
      </c>
      <c r="C234" s="88">
        <v>28606.065999999999</v>
      </c>
      <c r="D234" s="88">
        <v>28607.226999999999</v>
      </c>
      <c r="E234" s="88">
        <v>1.161</v>
      </c>
      <c r="F234" s="88" t="s">
        <v>16</v>
      </c>
      <c r="G234" s="88" t="s">
        <v>52</v>
      </c>
    </row>
    <row r="235" spans="1:7" ht="15.75" customHeight="1">
      <c r="A235" s="88" t="s">
        <v>190</v>
      </c>
      <c r="B235" s="88" t="s">
        <v>188</v>
      </c>
      <c r="C235" s="88">
        <v>29402.477999999999</v>
      </c>
      <c r="D235" s="88">
        <v>29403.27</v>
      </c>
      <c r="E235" s="88">
        <v>0.79200000000000004</v>
      </c>
      <c r="F235" s="88" t="s">
        <v>257</v>
      </c>
      <c r="G235" s="88" t="s">
        <v>52</v>
      </c>
    </row>
    <row r="236" spans="1:7" ht="15.75" customHeight="1">
      <c r="A236" s="88" t="s">
        <v>190</v>
      </c>
      <c r="B236" s="88" t="s">
        <v>188</v>
      </c>
      <c r="C236" s="88">
        <v>29403.983</v>
      </c>
      <c r="D236" s="88">
        <v>29406.850999999999</v>
      </c>
      <c r="E236" s="88">
        <v>2.8679999999999999</v>
      </c>
      <c r="F236" s="88" t="s">
        <v>257</v>
      </c>
      <c r="G236" s="88" t="s">
        <v>52</v>
      </c>
    </row>
    <row r="237" spans="1:7" ht="15.75" customHeight="1">
      <c r="A237" s="88" t="s">
        <v>190</v>
      </c>
      <c r="B237" s="88" t="s">
        <v>188</v>
      </c>
      <c r="C237" s="88">
        <v>29411.138999999999</v>
      </c>
      <c r="D237" s="88">
        <v>29411.96</v>
      </c>
      <c r="E237" s="88">
        <v>0.82099999999999995</v>
      </c>
      <c r="F237" s="88" t="s">
        <v>257</v>
      </c>
      <c r="G237" s="88" t="s">
        <v>52</v>
      </c>
    </row>
    <row r="238" spans="1:7" ht="15.75" customHeight="1">
      <c r="A238" s="88" t="s">
        <v>190</v>
      </c>
      <c r="B238" s="88" t="s">
        <v>188</v>
      </c>
      <c r="C238" s="88">
        <v>29412.692999999999</v>
      </c>
      <c r="D238" s="88">
        <v>29414.58</v>
      </c>
      <c r="E238" s="88">
        <v>1.887</v>
      </c>
      <c r="F238" s="88" t="s">
        <v>30</v>
      </c>
      <c r="G238" s="88" t="s">
        <v>52</v>
      </c>
    </row>
    <row r="239" spans="1:7" ht="15.75" customHeight="1">
      <c r="A239" s="88" t="s">
        <v>190</v>
      </c>
      <c r="B239" s="88" t="s">
        <v>188</v>
      </c>
      <c r="C239" s="88">
        <v>29415.292000000001</v>
      </c>
      <c r="D239" s="88">
        <v>29417.15</v>
      </c>
      <c r="E239" s="88">
        <v>1.8580000000000001</v>
      </c>
      <c r="F239" s="88" t="s">
        <v>16</v>
      </c>
      <c r="G239" s="88" t="s">
        <v>52</v>
      </c>
    </row>
    <row r="240" spans="1:7" ht="15.75" customHeight="1">
      <c r="A240" s="88" t="s">
        <v>190</v>
      </c>
      <c r="B240" s="88" t="s">
        <v>188</v>
      </c>
      <c r="C240" s="88">
        <v>29418.391</v>
      </c>
      <c r="D240" s="88">
        <v>29419.791000000001</v>
      </c>
      <c r="E240" s="88">
        <v>1.4</v>
      </c>
      <c r="F240" s="88" t="s">
        <v>16</v>
      </c>
      <c r="G240" s="88" t="s">
        <v>52</v>
      </c>
    </row>
    <row r="241" spans="1:7" ht="15.75" customHeight="1">
      <c r="A241" s="88" t="s">
        <v>190</v>
      </c>
      <c r="B241" s="88" t="s">
        <v>188</v>
      </c>
      <c r="C241" s="88">
        <v>29420.831999999999</v>
      </c>
      <c r="D241" s="88">
        <v>29421.955000000002</v>
      </c>
      <c r="E241" s="88">
        <v>1.123</v>
      </c>
      <c r="F241" s="88" t="s">
        <v>257</v>
      </c>
      <c r="G241" s="88" t="s">
        <v>52</v>
      </c>
    </row>
    <row r="242" spans="1:7" ht="15.75" customHeight="1">
      <c r="A242" s="88" t="s">
        <v>190</v>
      </c>
      <c r="B242" s="88" t="s">
        <v>188</v>
      </c>
      <c r="C242" s="88">
        <v>29437.24</v>
      </c>
      <c r="D242" s="88">
        <v>29437.884999999998</v>
      </c>
      <c r="E242" s="88">
        <v>0.64500000000000002</v>
      </c>
      <c r="F242" s="88" t="s">
        <v>30</v>
      </c>
      <c r="G242" s="88" t="s">
        <v>52</v>
      </c>
    </row>
    <row r="243" spans="1:7" ht="15.75" customHeight="1">
      <c r="A243" s="88" t="s">
        <v>190</v>
      </c>
      <c r="B243" s="88" t="s">
        <v>188</v>
      </c>
      <c r="C243" s="88">
        <v>29438.093000000001</v>
      </c>
      <c r="D243" s="88">
        <v>29438.795999999998</v>
      </c>
      <c r="E243" s="88">
        <v>0.70299999999999996</v>
      </c>
      <c r="F243" s="88" t="s">
        <v>258</v>
      </c>
      <c r="G243" s="88" t="s">
        <v>52</v>
      </c>
    </row>
    <row r="244" spans="1:7" ht="15.75" customHeight="1">
      <c r="A244" s="88" t="s">
        <v>190</v>
      </c>
      <c r="B244" s="88" t="s">
        <v>188</v>
      </c>
      <c r="C244" s="88">
        <v>29440.510999999999</v>
      </c>
      <c r="D244" s="88">
        <v>29441.09</v>
      </c>
      <c r="E244" s="88">
        <v>0.57899999999999996</v>
      </c>
      <c r="F244" s="88" t="s">
        <v>30</v>
      </c>
      <c r="G244" s="88" t="s">
        <v>52</v>
      </c>
    </row>
    <row r="245" spans="1:7" ht="15.75" customHeight="1">
      <c r="A245" s="88" t="s">
        <v>190</v>
      </c>
      <c r="B245" s="88" t="s">
        <v>188</v>
      </c>
      <c r="C245" s="88">
        <v>29441.789000000001</v>
      </c>
      <c r="D245" s="88">
        <v>29442.517</v>
      </c>
      <c r="E245" s="88">
        <v>0.72799999999999998</v>
      </c>
      <c r="F245" s="88" t="s">
        <v>30</v>
      </c>
      <c r="G245" s="88" t="s">
        <v>52</v>
      </c>
    </row>
    <row r="246" spans="1:7" ht="15.75" customHeight="1">
      <c r="A246" s="88" t="s">
        <v>190</v>
      </c>
      <c r="B246" s="88" t="s">
        <v>188</v>
      </c>
      <c r="C246" s="88">
        <v>29443.089</v>
      </c>
      <c r="D246" s="88">
        <v>29443.814999999999</v>
      </c>
      <c r="E246" s="88">
        <v>0.72599999999999998</v>
      </c>
      <c r="F246" s="88" t="s">
        <v>30</v>
      </c>
      <c r="G246" s="88" t="s">
        <v>52</v>
      </c>
    </row>
    <row r="247" spans="1:7" ht="15.75" customHeight="1">
      <c r="A247" s="88" t="s">
        <v>190</v>
      </c>
      <c r="B247" s="88" t="s">
        <v>188</v>
      </c>
      <c r="C247" s="88">
        <v>34737.650999999998</v>
      </c>
      <c r="D247" s="88">
        <v>34737.991000000002</v>
      </c>
      <c r="E247" s="88">
        <v>0.34</v>
      </c>
      <c r="F247" s="88" t="s">
        <v>30</v>
      </c>
      <c r="G247" s="88" t="s">
        <v>52</v>
      </c>
    </row>
    <row r="248" spans="1:7" ht="15.75" hidden="1" customHeight="1">
      <c r="A248" s="88" t="s">
        <v>259</v>
      </c>
      <c r="B248" s="88"/>
      <c r="C248" s="88">
        <v>3797.982</v>
      </c>
      <c r="D248" s="88">
        <v>3799.922</v>
      </c>
      <c r="E248" s="88">
        <v>1.94</v>
      </c>
      <c r="F248" s="88" t="s">
        <v>260</v>
      </c>
      <c r="G248" s="88" t="s">
        <v>52</v>
      </c>
    </row>
    <row r="249" spans="1:7" ht="15.75" hidden="1" customHeight="1">
      <c r="A249" s="88" t="s">
        <v>261</v>
      </c>
      <c r="B249" s="88"/>
      <c r="C249" s="88">
        <v>3780</v>
      </c>
      <c r="D249" s="88">
        <v>3840</v>
      </c>
      <c r="E249" s="88">
        <v>60</v>
      </c>
      <c r="F249" s="88" t="s">
        <v>262</v>
      </c>
      <c r="G249" s="88" t="s">
        <v>52</v>
      </c>
    </row>
    <row r="250" spans="1:7" ht="15.75" hidden="1" customHeight="1">
      <c r="A250" s="88" t="s">
        <v>261</v>
      </c>
      <c r="B250" s="88"/>
      <c r="C250" s="88">
        <v>4260</v>
      </c>
      <c r="D250" s="88">
        <v>4320</v>
      </c>
      <c r="E250" s="88">
        <v>60</v>
      </c>
      <c r="F250" s="88" t="s">
        <v>263</v>
      </c>
      <c r="G250" s="88" t="s">
        <v>52</v>
      </c>
    </row>
    <row r="251" spans="1:7" ht="15.75" hidden="1" customHeight="1">
      <c r="A251" s="88" t="s">
        <v>261</v>
      </c>
      <c r="B251" s="88"/>
      <c r="C251" s="88">
        <v>6900</v>
      </c>
      <c r="D251" s="88">
        <v>6960</v>
      </c>
      <c r="E251" s="88">
        <v>60</v>
      </c>
      <c r="F251" s="88" t="s">
        <v>264</v>
      </c>
      <c r="G251" s="88" t="s">
        <v>52</v>
      </c>
    </row>
    <row r="252" spans="1:7" ht="15.75" hidden="1" customHeight="1">
      <c r="A252" s="88" t="s">
        <v>261</v>
      </c>
      <c r="B252" s="88"/>
      <c r="C252" s="88">
        <v>10620</v>
      </c>
      <c r="D252" s="88">
        <v>10680</v>
      </c>
      <c r="E252" s="88">
        <v>60</v>
      </c>
      <c r="F252" s="88" t="s">
        <v>265</v>
      </c>
      <c r="G252" s="88" t="s">
        <v>52</v>
      </c>
    </row>
    <row r="253" spans="1:7" ht="15.75" hidden="1" customHeight="1">
      <c r="A253" s="88" t="s">
        <v>261</v>
      </c>
      <c r="B253" s="88"/>
      <c r="C253" s="88">
        <v>15180</v>
      </c>
      <c r="D253" s="88">
        <v>15240</v>
      </c>
      <c r="E253" s="88">
        <v>60</v>
      </c>
      <c r="F253" s="88" t="s">
        <v>266</v>
      </c>
      <c r="G253" s="88" t="s">
        <v>52</v>
      </c>
    </row>
    <row r="254" spans="1:7" ht="15.75" hidden="1" customHeight="1">
      <c r="A254" s="88" t="s">
        <v>261</v>
      </c>
      <c r="B254" s="88"/>
      <c r="C254" s="88">
        <v>20160</v>
      </c>
      <c r="D254" s="88">
        <v>20220</v>
      </c>
      <c r="E254" s="88">
        <v>60</v>
      </c>
      <c r="F254" s="88" t="s">
        <v>267</v>
      </c>
      <c r="G254" s="88" t="s">
        <v>52</v>
      </c>
    </row>
    <row r="255" spans="1:7" ht="15.75" hidden="1" customHeight="1">
      <c r="A255" s="88" t="s">
        <v>261</v>
      </c>
      <c r="B255" s="88"/>
      <c r="C255" s="88">
        <v>20880</v>
      </c>
      <c r="D255" s="88">
        <v>20940</v>
      </c>
      <c r="E255" s="88">
        <v>60</v>
      </c>
      <c r="F255" s="88" t="s">
        <v>268</v>
      </c>
      <c r="G255" s="88" t="s">
        <v>52</v>
      </c>
    </row>
    <row r="256" spans="1:7" ht="15.75" hidden="1" customHeight="1">
      <c r="A256" s="88" t="s">
        <v>261</v>
      </c>
      <c r="B256" s="88"/>
      <c r="C256" s="88">
        <v>28560</v>
      </c>
      <c r="D256" s="88">
        <v>28620</v>
      </c>
      <c r="E256" s="88">
        <v>60</v>
      </c>
      <c r="F256" s="88" t="s">
        <v>269</v>
      </c>
      <c r="G256" s="88" t="s">
        <v>52</v>
      </c>
    </row>
    <row r="257" spans="1:7" ht="15.75" hidden="1" customHeight="1">
      <c r="A257" s="88" t="s">
        <v>261</v>
      </c>
      <c r="B257" s="88"/>
      <c r="C257" s="88">
        <v>29400</v>
      </c>
      <c r="D257" s="88">
        <v>29460</v>
      </c>
      <c r="E257" s="88">
        <v>60</v>
      </c>
      <c r="F257" s="88" t="s">
        <v>270</v>
      </c>
      <c r="G257" s="88" t="s">
        <v>52</v>
      </c>
    </row>
    <row r="258" spans="1:7" ht="15.75" hidden="1" customHeight="1">
      <c r="A258" s="88" t="s">
        <v>261</v>
      </c>
      <c r="B258" s="88"/>
      <c r="C258" s="88">
        <v>34680</v>
      </c>
      <c r="D258" s="88">
        <v>34740</v>
      </c>
      <c r="E258" s="88">
        <v>60</v>
      </c>
      <c r="F258" s="88" t="s">
        <v>271</v>
      </c>
      <c r="G258" s="88" t="s">
        <v>52</v>
      </c>
    </row>
    <row r="259" spans="1:7" ht="15.75" hidden="1" customHeight="1">
      <c r="A259" s="88" t="s">
        <v>272</v>
      </c>
      <c r="B259" s="88" t="s">
        <v>188</v>
      </c>
      <c r="C259" s="88">
        <v>3831.61</v>
      </c>
      <c r="D259" s="88">
        <v>3833.3589999999999</v>
      </c>
      <c r="E259" s="88">
        <v>1.7490000000000001</v>
      </c>
      <c r="F259" s="88">
        <v>0</v>
      </c>
      <c r="G259" s="88" t="s">
        <v>52</v>
      </c>
    </row>
    <row r="260" spans="1:7" ht="15.75" hidden="1" customHeight="1">
      <c r="A260" s="88" t="s">
        <v>272</v>
      </c>
      <c r="B260" s="88" t="s">
        <v>188</v>
      </c>
      <c r="C260" s="88">
        <v>3833.6979999999999</v>
      </c>
      <c r="D260" s="88">
        <v>3835.473</v>
      </c>
      <c r="E260" s="88">
        <v>1.7749999999999999</v>
      </c>
      <c r="F260" s="88">
        <v>0</v>
      </c>
      <c r="G260" s="88" t="s">
        <v>52</v>
      </c>
    </row>
    <row r="261" spans="1:7" ht="15.75" hidden="1" customHeight="1">
      <c r="A261" s="88" t="s">
        <v>272</v>
      </c>
      <c r="B261" s="88" t="s">
        <v>188</v>
      </c>
      <c r="C261" s="88">
        <v>4263.7209999999995</v>
      </c>
      <c r="D261" s="88">
        <v>4265.7070000000003</v>
      </c>
      <c r="E261" s="88">
        <v>1.986</v>
      </c>
      <c r="F261" s="88">
        <v>0</v>
      </c>
      <c r="G261" s="88" t="s">
        <v>52</v>
      </c>
    </row>
    <row r="262" spans="1:7" ht="15.75" hidden="1" customHeight="1">
      <c r="A262" s="88" t="s">
        <v>272</v>
      </c>
      <c r="B262" s="88" t="s">
        <v>188</v>
      </c>
      <c r="C262" s="88">
        <v>29402.477999999999</v>
      </c>
      <c r="D262" s="88">
        <v>29403.27</v>
      </c>
      <c r="E262" s="88">
        <v>0.79200000000000004</v>
      </c>
      <c r="F262" s="88">
        <v>0</v>
      </c>
      <c r="G262" s="88" t="s">
        <v>52</v>
      </c>
    </row>
    <row r="263" spans="1:7" ht="15.75" hidden="1" customHeight="1">
      <c r="A263" s="88" t="s">
        <v>272</v>
      </c>
      <c r="B263" s="88" t="s">
        <v>188</v>
      </c>
      <c r="C263" s="88">
        <v>29403.983</v>
      </c>
      <c r="D263" s="88">
        <v>29406.850999999999</v>
      </c>
      <c r="E263" s="88">
        <v>2.8679999999999999</v>
      </c>
      <c r="F263" s="88">
        <v>0</v>
      </c>
      <c r="G263" s="88" t="s">
        <v>52</v>
      </c>
    </row>
    <row r="264" spans="1:7" ht="15.75" hidden="1" customHeight="1">
      <c r="A264" s="88" t="s">
        <v>272</v>
      </c>
      <c r="B264" s="88" t="s">
        <v>188</v>
      </c>
      <c r="C264" s="88">
        <v>29411.138999999999</v>
      </c>
      <c r="D264" s="88">
        <v>29411.96</v>
      </c>
      <c r="E264" s="88">
        <v>0.82099999999999995</v>
      </c>
      <c r="F264" s="88">
        <v>0</v>
      </c>
      <c r="G264" s="88" t="s">
        <v>52</v>
      </c>
    </row>
    <row r="265" spans="1:7" ht="15.75" hidden="1" customHeight="1">
      <c r="A265" s="88" t="s">
        <v>272</v>
      </c>
      <c r="B265" s="88" t="s">
        <v>188</v>
      </c>
      <c r="C265" s="88">
        <v>29420.831999999999</v>
      </c>
      <c r="D265" s="88">
        <v>29421.955000000002</v>
      </c>
      <c r="E265" s="88">
        <v>1.123</v>
      </c>
      <c r="F265" s="88">
        <v>0</v>
      </c>
      <c r="G265" s="88" t="s">
        <v>52</v>
      </c>
    </row>
    <row r="266" spans="1:7" ht="15.75" customHeight="1">
      <c r="A266" s="88" t="s">
        <v>193</v>
      </c>
      <c r="B266" s="88" t="s">
        <v>198</v>
      </c>
      <c r="C266" s="88">
        <v>3790.1909999999998</v>
      </c>
      <c r="D266" s="88">
        <v>3790.8229999999999</v>
      </c>
      <c r="E266" s="88">
        <v>0.63200000000000001</v>
      </c>
      <c r="F266" s="88" t="s">
        <v>30</v>
      </c>
      <c r="G266" s="88" t="s">
        <v>52</v>
      </c>
    </row>
    <row r="267" spans="1:7" ht="15.75" customHeight="1">
      <c r="A267" s="88" t="s">
        <v>193</v>
      </c>
      <c r="B267" s="88" t="s">
        <v>198</v>
      </c>
      <c r="C267" s="88">
        <v>3795.7379999999998</v>
      </c>
      <c r="D267" s="88">
        <v>3796.2869999999998</v>
      </c>
      <c r="E267" s="88">
        <v>0.54900000000000004</v>
      </c>
      <c r="F267" s="88" t="s">
        <v>257</v>
      </c>
      <c r="G267" s="88" t="s">
        <v>52</v>
      </c>
    </row>
    <row r="268" spans="1:7" ht="15.75" customHeight="1">
      <c r="A268" s="88" t="s">
        <v>193</v>
      </c>
      <c r="B268" s="88" t="s">
        <v>198</v>
      </c>
      <c r="C268" s="88">
        <v>3806.3029999999999</v>
      </c>
      <c r="D268" s="88">
        <v>3807.3220000000001</v>
      </c>
      <c r="E268" s="88">
        <v>1.0189999999999999</v>
      </c>
      <c r="F268" s="88" t="s">
        <v>257</v>
      </c>
      <c r="G268" s="88" t="s">
        <v>52</v>
      </c>
    </row>
    <row r="269" spans="1:7" ht="15.75" customHeight="1">
      <c r="A269" s="88" t="s">
        <v>193</v>
      </c>
      <c r="B269" s="88" t="s">
        <v>198</v>
      </c>
      <c r="C269" s="88">
        <v>4283.28</v>
      </c>
      <c r="D269" s="88">
        <v>4283.8440000000001</v>
      </c>
      <c r="E269" s="88">
        <v>0.56399999999999995</v>
      </c>
      <c r="F269" s="88" t="s">
        <v>257</v>
      </c>
      <c r="G269" s="88" t="s">
        <v>52</v>
      </c>
    </row>
    <row r="270" spans="1:7" ht="15.75" customHeight="1">
      <c r="A270" s="88" t="s">
        <v>193</v>
      </c>
      <c r="B270" s="88" t="s">
        <v>198</v>
      </c>
      <c r="C270" s="88">
        <v>4284.1450000000004</v>
      </c>
      <c r="D270" s="88">
        <v>4284.9480000000003</v>
      </c>
      <c r="E270" s="88">
        <v>0.80300000000000005</v>
      </c>
      <c r="F270" s="88" t="s">
        <v>257</v>
      </c>
      <c r="G270" s="88" t="s">
        <v>52</v>
      </c>
    </row>
    <row r="271" spans="1:7" ht="15.75" customHeight="1">
      <c r="A271" s="88" t="s">
        <v>193</v>
      </c>
      <c r="B271" s="88" t="s">
        <v>198</v>
      </c>
      <c r="C271" s="88">
        <v>10624.761</v>
      </c>
      <c r="D271" s="88">
        <v>10625.846</v>
      </c>
      <c r="E271" s="88">
        <v>1.085</v>
      </c>
      <c r="F271" s="88" t="s">
        <v>257</v>
      </c>
      <c r="G271" s="88" t="s">
        <v>52</v>
      </c>
    </row>
    <row r="272" spans="1:7" ht="15.75" customHeight="1">
      <c r="A272" s="88" t="s">
        <v>193</v>
      </c>
      <c r="B272" s="88" t="s">
        <v>198</v>
      </c>
      <c r="C272" s="88">
        <v>10631.569</v>
      </c>
      <c r="D272" s="88">
        <v>10634.619000000001</v>
      </c>
      <c r="E272" s="88">
        <v>3.05</v>
      </c>
      <c r="F272" s="88" t="s">
        <v>257</v>
      </c>
      <c r="G272" s="88" t="s">
        <v>52</v>
      </c>
    </row>
    <row r="273" spans="1:7" ht="15.75" customHeight="1">
      <c r="A273" s="88" t="s">
        <v>193</v>
      </c>
      <c r="B273" s="88" t="s">
        <v>198</v>
      </c>
      <c r="C273" s="88">
        <v>10637.472</v>
      </c>
      <c r="D273" s="88">
        <v>10637.781000000001</v>
      </c>
      <c r="E273" s="88">
        <v>0.309</v>
      </c>
      <c r="F273" s="88" t="s">
        <v>30</v>
      </c>
      <c r="G273" s="88" t="s">
        <v>52</v>
      </c>
    </row>
    <row r="274" spans="1:7" ht="15.75" customHeight="1">
      <c r="A274" s="88" t="s">
        <v>193</v>
      </c>
      <c r="B274" s="88" t="s">
        <v>198</v>
      </c>
      <c r="C274" s="88">
        <v>10658.92</v>
      </c>
      <c r="D274" s="88">
        <v>10660.351000000001</v>
      </c>
      <c r="E274" s="88">
        <v>1.431</v>
      </c>
      <c r="F274" s="88" t="s">
        <v>257</v>
      </c>
      <c r="G274" s="88" t="s">
        <v>52</v>
      </c>
    </row>
    <row r="275" spans="1:7" ht="15.75" customHeight="1">
      <c r="A275" s="88" t="s">
        <v>193</v>
      </c>
      <c r="B275" s="88" t="s">
        <v>198</v>
      </c>
      <c r="C275" s="88">
        <v>10664.963</v>
      </c>
      <c r="D275" s="88">
        <v>10665.548000000001</v>
      </c>
      <c r="E275" s="88">
        <v>0.58499999999999996</v>
      </c>
      <c r="F275" s="88" t="s">
        <v>257</v>
      </c>
      <c r="G275" s="88" t="s">
        <v>52</v>
      </c>
    </row>
    <row r="276" spans="1:7" ht="15.75" customHeight="1">
      <c r="A276" s="88" t="s">
        <v>193</v>
      </c>
      <c r="B276" s="88" t="s">
        <v>198</v>
      </c>
      <c r="C276" s="88">
        <v>10665.994000000001</v>
      </c>
      <c r="D276" s="88">
        <v>10666.88</v>
      </c>
      <c r="E276" s="88">
        <v>0.88600000000000001</v>
      </c>
      <c r="F276" s="88" t="s">
        <v>257</v>
      </c>
      <c r="G276" s="88" t="s">
        <v>52</v>
      </c>
    </row>
    <row r="277" spans="1:7" ht="15.75" customHeight="1">
      <c r="A277" s="88" t="s">
        <v>193</v>
      </c>
      <c r="B277" s="88" t="s">
        <v>198</v>
      </c>
      <c r="C277" s="88">
        <v>10667.266</v>
      </c>
      <c r="D277" s="88">
        <v>10668.343000000001</v>
      </c>
      <c r="E277" s="88">
        <v>1.077</v>
      </c>
      <c r="F277" s="88" t="s">
        <v>257</v>
      </c>
      <c r="G277" s="88" t="s">
        <v>52</v>
      </c>
    </row>
    <row r="278" spans="1:7" ht="15.75" customHeight="1">
      <c r="A278" s="88" t="s">
        <v>193</v>
      </c>
      <c r="B278" s="88" t="s">
        <v>198</v>
      </c>
      <c r="C278" s="88">
        <v>10670.439</v>
      </c>
      <c r="D278" s="88">
        <v>10671.246999999999</v>
      </c>
      <c r="E278" s="88">
        <v>0.80800000000000005</v>
      </c>
      <c r="F278" s="88" t="s">
        <v>257</v>
      </c>
      <c r="G278" s="88" t="s">
        <v>52</v>
      </c>
    </row>
    <row r="279" spans="1:7" ht="15.75" customHeight="1">
      <c r="A279" s="88" t="s">
        <v>193</v>
      </c>
      <c r="B279" s="88" t="s">
        <v>198</v>
      </c>
      <c r="C279" s="88">
        <v>10672.236000000001</v>
      </c>
      <c r="D279" s="88">
        <v>10672.844999999999</v>
      </c>
      <c r="E279" s="88">
        <v>0.60899999999999999</v>
      </c>
      <c r="F279" s="88" t="s">
        <v>257</v>
      </c>
      <c r="G279" s="88" t="s">
        <v>52</v>
      </c>
    </row>
    <row r="280" spans="1:7" ht="15.75" customHeight="1">
      <c r="A280" s="88" t="s">
        <v>193</v>
      </c>
      <c r="B280" s="88" t="s">
        <v>198</v>
      </c>
      <c r="C280" s="88">
        <v>10673.272999999999</v>
      </c>
      <c r="D280" s="88">
        <v>10673.950999999999</v>
      </c>
      <c r="E280" s="88">
        <v>0.67800000000000005</v>
      </c>
      <c r="F280" s="88" t="s">
        <v>257</v>
      </c>
      <c r="G280" s="88" t="s">
        <v>52</v>
      </c>
    </row>
    <row r="281" spans="1:7" ht="15.75" customHeight="1">
      <c r="A281" s="88" t="s">
        <v>193</v>
      </c>
      <c r="B281" s="88" t="s">
        <v>198</v>
      </c>
      <c r="C281" s="88">
        <v>10675.588</v>
      </c>
      <c r="D281" s="88">
        <v>10677.16</v>
      </c>
      <c r="E281" s="88">
        <v>1.5720000000000001</v>
      </c>
      <c r="F281" s="88" t="s">
        <v>257</v>
      </c>
      <c r="G281" s="88" t="s">
        <v>52</v>
      </c>
    </row>
    <row r="282" spans="1:7" ht="15.75" customHeight="1">
      <c r="A282" s="88" t="s">
        <v>193</v>
      </c>
      <c r="B282" s="88" t="s">
        <v>198</v>
      </c>
      <c r="C282" s="88">
        <v>10677.707</v>
      </c>
      <c r="D282" s="88">
        <v>10678.578</v>
      </c>
      <c r="E282" s="88">
        <v>0.871</v>
      </c>
      <c r="F282" s="88" t="s">
        <v>257</v>
      </c>
      <c r="G282" s="88" t="s">
        <v>52</v>
      </c>
    </row>
    <row r="283" spans="1:7" ht="15.75" customHeight="1">
      <c r="A283" s="88" t="s">
        <v>193</v>
      </c>
      <c r="B283" s="88" t="s">
        <v>198</v>
      </c>
      <c r="C283" s="88">
        <v>15184.422</v>
      </c>
      <c r="D283" s="88">
        <v>15184.977000000001</v>
      </c>
      <c r="E283" s="88">
        <v>0.55500000000000005</v>
      </c>
      <c r="F283" s="88" t="s">
        <v>257</v>
      </c>
      <c r="G283" s="88" t="s">
        <v>52</v>
      </c>
    </row>
    <row r="284" spans="1:7" ht="15.75" customHeight="1">
      <c r="A284" s="88" t="s">
        <v>193</v>
      </c>
      <c r="B284" s="88" t="s">
        <v>198</v>
      </c>
      <c r="C284" s="88">
        <v>15188.295</v>
      </c>
      <c r="D284" s="88">
        <v>15190.039000000001</v>
      </c>
      <c r="E284" s="88">
        <v>1.744</v>
      </c>
      <c r="F284" s="88" t="s">
        <v>257</v>
      </c>
      <c r="G284" s="88" t="s">
        <v>52</v>
      </c>
    </row>
    <row r="285" spans="1:7" ht="15.75" customHeight="1">
      <c r="A285" s="88" t="s">
        <v>193</v>
      </c>
      <c r="B285" s="88" t="s">
        <v>198</v>
      </c>
      <c r="C285" s="88">
        <v>15191.465</v>
      </c>
      <c r="D285" s="88">
        <v>15192.652</v>
      </c>
      <c r="E285" s="88">
        <v>1.1870000000000001</v>
      </c>
      <c r="F285" s="88" t="s">
        <v>257</v>
      </c>
      <c r="G285" s="88" t="s">
        <v>52</v>
      </c>
    </row>
    <row r="286" spans="1:7" ht="15.75" customHeight="1">
      <c r="A286" s="88" t="s">
        <v>193</v>
      </c>
      <c r="B286" s="88" t="s">
        <v>198</v>
      </c>
      <c r="C286" s="88">
        <v>15193.163</v>
      </c>
      <c r="D286" s="88">
        <v>15194.59</v>
      </c>
      <c r="E286" s="88">
        <v>1.427</v>
      </c>
      <c r="F286" s="88" t="s">
        <v>257</v>
      </c>
      <c r="G286" s="88" t="s">
        <v>52</v>
      </c>
    </row>
    <row r="287" spans="1:7" ht="15.75" customHeight="1">
      <c r="A287" s="88" t="s">
        <v>193</v>
      </c>
      <c r="B287" s="88" t="s">
        <v>198</v>
      </c>
      <c r="C287" s="88">
        <v>15195.391</v>
      </c>
      <c r="D287" s="88">
        <v>15196.98</v>
      </c>
      <c r="E287" s="88">
        <v>1.589</v>
      </c>
      <c r="F287" s="88" t="s">
        <v>257</v>
      </c>
      <c r="G287" s="88" t="s">
        <v>52</v>
      </c>
    </row>
    <row r="288" spans="1:7" ht="15.75" customHeight="1">
      <c r="A288" s="88" t="s">
        <v>193</v>
      </c>
      <c r="B288" s="88" t="s">
        <v>198</v>
      </c>
      <c r="C288" s="88">
        <v>15197.311</v>
      </c>
      <c r="D288" s="88">
        <v>15198.76</v>
      </c>
      <c r="E288" s="88">
        <v>1.4490000000000001</v>
      </c>
      <c r="F288" s="88" t="s">
        <v>257</v>
      </c>
      <c r="G288" s="88" t="s">
        <v>52</v>
      </c>
    </row>
    <row r="289" spans="1:7" ht="15.75" customHeight="1">
      <c r="A289" s="88" t="s">
        <v>193</v>
      </c>
      <c r="B289" s="88" t="s">
        <v>198</v>
      </c>
      <c r="C289" s="88">
        <v>15201.045</v>
      </c>
      <c r="D289" s="88">
        <v>15202.046</v>
      </c>
      <c r="E289" s="88">
        <v>1.0009999999999999</v>
      </c>
      <c r="F289" s="88" t="s">
        <v>257</v>
      </c>
      <c r="G289" s="88" t="s">
        <v>52</v>
      </c>
    </row>
    <row r="290" spans="1:7" ht="15.75" customHeight="1">
      <c r="A290" s="88" t="s">
        <v>193</v>
      </c>
      <c r="B290" s="88" t="s">
        <v>198</v>
      </c>
      <c r="C290" s="88">
        <v>15235.374</v>
      </c>
      <c r="D290" s="88">
        <v>15236.843000000001</v>
      </c>
      <c r="E290" s="88">
        <v>1.4690000000000001</v>
      </c>
      <c r="F290" s="88" t="s">
        <v>257</v>
      </c>
      <c r="G290" s="88" t="s">
        <v>52</v>
      </c>
    </row>
    <row r="291" spans="1:7" ht="15.75" customHeight="1">
      <c r="A291" s="88" t="s">
        <v>193</v>
      </c>
      <c r="B291" s="88" t="s">
        <v>198</v>
      </c>
      <c r="C291" s="88">
        <v>20190.900000000001</v>
      </c>
      <c r="D291" s="88">
        <v>20191.272000000001</v>
      </c>
      <c r="E291" s="88">
        <v>0.372</v>
      </c>
      <c r="F291" s="88" t="s">
        <v>257</v>
      </c>
      <c r="G291" s="88" t="s">
        <v>52</v>
      </c>
    </row>
    <row r="292" spans="1:7" ht="15.75" customHeight="1">
      <c r="A292" s="88" t="s">
        <v>193</v>
      </c>
      <c r="B292" s="88" t="s">
        <v>198</v>
      </c>
      <c r="C292" s="88">
        <v>20191.833999999999</v>
      </c>
      <c r="D292" s="88">
        <v>20192.109</v>
      </c>
      <c r="E292" s="88">
        <v>0.27500000000000002</v>
      </c>
      <c r="F292" s="88" t="s">
        <v>255</v>
      </c>
      <c r="G292" s="88" t="s">
        <v>52</v>
      </c>
    </row>
    <row r="293" spans="1:7" ht="15.75" customHeight="1">
      <c r="A293" s="88" t="s">
        <v>193</v>
      </c>
      <c r="B293" s="88" t="s">
        <v>198</v>
      </c>
      <c r="C293" s="88">
        <v>20192.718000000001</v>
      </c>
      <c r="D293" s="88">
        <v>20193.782999999999</v>
      </c>
      <c r="E293" s="88">
        <v>1.0649999999999999</v>
      </c>
      <c r="F293" s="88" t="s">
        <v>257</v>
      </c>
      <c r="G293" s="88" t="s">
        <v>52</v>
      </c>
    </row>
    <row r="294" spans="1:7" ht="15.75" customHeight="1">
      <c r="A294" s="88" t="s">
        <v>193</v>
      </c>
      <c r="B294" s="88" t="s">
        <v>198</v>
      </c>
      <c r="C294" s="88">
        <v>20199.376</v>
      </c>
      <c r="D294" s="88">
        <v>20199.84</v>
      </c>
      <c r="E294" s="88">
        <v>0.46400000000000002</v>
      </c>
      <c r="F294" s="88" t="s">
        <v>257</v>
      </c>
      <c r="G294" s="88" t="s">
        <v>52</v>
      </c>
    </row>
    <row r="295" spans="1:7" ht="15.75" customHeight="1">
      <c r="A295" s="88" t="s">
        <v>193</v>
      </c>
      <c r="B295" s="88" t="s">
        <v>198</v>
      </c>
      <c r="C295" s="88">
        <v>20200.47</v>
      </c>
      <c r="D295" s="88">
        <v>20201.248</v>
      </c>
      <c r="E295" s="88">
        <v>0.77800000000000002</v>
      </c>
      <c r="F295" s="88" t="s">
        <v>257</v>
      </c>
      <c r="G295" s="88" t="s">
        <v>52</v>
      </c>
    </row>
    <row r="296" spans="1:7" ht="15.75" customHeight="1">
      <c r="A296" s="88" t="s">
        <v>193</v>
      </c>
      <c r="B296" s="88" t="s">
        <v>198</v>
      </c>
      <c r="C296" s="88">
        <v>20202.294000000002</v>
      </c>
      <c r="D296" s="88">
        <v>20202.741000000002</v>
      </c>
      <c r="E296" s="88">
        <v>0.44700000000000001</v>
      </c>
      <c r="F296" s="88" t="s">
        <v>257</v>
      </c>
      <c r="G296" s="88" t="s">
        <v>52</v>
      </c>
    </row>
    <row r="297" spans="1:7" ht="15.75" customHeight="1">
      <c r="A297" s="88" t="s">
        <v>193</v>
      </c>
      <c r="B297" s="88" t="s">
        <v>198</v>
      </c>
      <c r="C297" s="88">
        <v>20204.392</v>
      </c>
      <c r="D297" s="88">
        <v>20207.026999999998</v>
      </c>
      <c r="E297" s="88">
        <v>2.6349999999999998</v>
      </c>
      <c r="F297" s="88" t="s">
        <v>257</v>
      </c>
      <c r="G297" s="88" t="s">
        <v>52</v>
      </c>
    </row>
    <row r="298" spans="1:7" ht="15.75" customHeight="1">
      <c r="A298" s="88" t="s">
        <v>193</v>
      </c>
      <c r="B298" s="88" t="s">
        <v>198</v>
      </c>
      <c r="C298" s="88">
        <v>20208.532999999999</v>
      </c>
      <c r="D298" s="88">
        <v>20209.63</v>
      </c>
      <c r="E298" s="88">
        <v>1.097</v>
      </c>
      <c r="F298" s="88" t="s">
        <v>257</v>
      </c>
      <c r="G298" s="88" t="s">
        <v>52</v>
      </c>
    </row>
    <row r="299" spans="1:7" ht="15.75" customHeight="1">
      <c r="A299" s="88" t="s">
        <v>193</v>
      </c>
      <c r="B299" s="88" t="s">
        <v>198</v>
      </c>
      <c r="C299" s="88">
        <v>20210.287</v>
      </c>
      <c r="D299" s="88">
        <v>20211.152999999998</v>
      </c>
      <c r="E299" s="88">
        <v>0.86599999999999999</v>
      </c>
      <c r="F299" s="88" t="s">
        <v>257</v>
      </c>
      <c r="G299" s="88" t="s">
        <v>52</v>
      </c>
    </row>
    <row r="300" spans="1:7" ht="15.75" customHeight="1">
      <c r="A300" s="88" t="s">
        <v>193</v>
      </c>
      <c r="B300" s="88" t="s">
        <v>198</v>
      </c>
      <c r="C300" s="88">
        <v>20212.72</v>
      </c>
      <c r="D300" s="88">
        <v>20213.008000000002</v>
      </c>
      <c r="E300" s="88">
        <v>0.28799999999999998</v>
      </c>
      <c r="F300" s="88" t="s">
        <v>257</v>
      </c>
      <c r="G300" s="88" t="s">
        <v>52</v>
      </c>
    </row>
    <row r="301" spans="1:7" ht="15.75" customHeight="1">
      <c r="A301" s="88" t="s">
        <v>193</v>
      </c>
      <c r="B301" s="88" t="s">
        <v>198</v>
      </c>
      <c r="C301" s="88">
        <v>20219.155999999999</v>
      </c>
      <c r="D301" s="88">
        <v>20219.7</v>
      </c>
      <c r="E301" s="88">
        <v>0.54400000000000004</v>
      </c>
      <c r="F301" s="88" t="s">
        <v>257</v>
      </c>
      <c r="G301" s="88" t="s">
        <v>52</v>
      </c>
    </row>
    <row r="302" spans="1:7" ht="15.75" customHeight="1">
      <c r="A302" s="88" t="s">
        <v>193</v>
      </c>
      <c r="B302" s="88" t="s">
        <v>198</v>
      </c>
      <c r="C302" s="88">
        <v>20886.760999999999</v>
      </c>
      <c r="D302" s="88">
        <v>20888.326000000001</v>
      </c>
      <c r="E302" s="88">
        <v>1.5649999999999999</v>
      </c>
      <c r="F302" s="88" t="s">
        <v>257</v>
      </c>
      <c r="G302" s="88" t="s">
        <v>52</v>
      </c>
    </row>
    <row r="303" spans="1:7" ht="15.75" customHeight="1">
      <c r="A303" s="88" t="s">
        <v>193</v>
      </c>
      <c r="B303" s="88" t="s">
        <v>198</v>
      </c>
      <c r="C303" s="88">
        <v>20889.152999999998</v>
      </c>
      <c r="D303" s="88">
        <v>20889.53</v>
      </c>
      <c r="E303" s="88">
        <v>0.377</v>
      </c>
      <c r="F303" s="88" t="s">
        <v>257</v>
      </c>
      <c r="G303" s="88" t="s">
        <v>52</v>
      </c>
    </row>
    <row r="304" spans="1:7" ht="15.75" customHeight="1">
      <c r="A304" s="88" t="s">
        <v>193</v>
      </c>
      <c r="B304" s="88" t="s">
        <v>198</v>
      </c>
      <c r="C304" s="88">
        <v>20908.399000000001</v>
      </c>
      <c r="D304" s="88">
        <v>20909.214</v>
      </c>
      <c r="E304" s="88">
        <v>0.81499999999999995</v>
      </c>
      <c r="F304" s="88" t="s">
        <v>257</v>
      </c>
      <c r="G304" s="88" t="s">
        <v>52</v>
      </c>
    </row>
    <row r="305" spans="1:7" ht="15.75" customHeight="1">
      <c r="A305" s="88" t="s">
        <v>193</v>
      </c>
      <c r="B305" s="88" t="s">
        <v>198</v>
      </c>
      <c r="C305" s="88">
        <v>20909.537</v>
      </c>
      <c r="D305" s="88">
        <v>20910.232</v>
      </c>
      <c r="E305" s="88">
        <v>0.69499999999999995</v>
      </c>
      <c r="F305" s="88" t="s">
        <v>255</v>
      </c>
      <c r="G305" s="88" t="s">
        <v>52</v>
      </c>
    </row>
    <row r="306" spans="1:7" ht="15.75" customHeight="1">
      <c r="A306" s="88" t="s">
        <v>193</v>
      </c>
      <c r="B306" s="88" t="s">
        <v>198</v>
      </c>
      <c r="C306" s="88">
        <v>20915.71</v>
      </c>
      <c r="D306" s="88">
        <v>20916.642</v>
      </c>
      <c r="E306" s="88">
        <v>0.93200000000000005</v>
      </c>
      <c r="F306" s="88" t="s">
        <v>257</v>
      </c>
      <c r="G306" s="88" t="s">
        <v>52</v>
      </c>
    </row>
    <row r="307" spans="1:7" ht="15.75" customHeight="1">
      <c r="A307" s="88" t="s">
        <v>193</v>
      </c>
      <c r="B307" s="88" t="s">
        <v>198</v>
      </c>
      <c r="C307" s="88">
        <v>20917.530999999999</v>
      </c>
      <c r="D307" s="88">
        <v>20918.107</v>
      </c>
      <c r="E307" s="88">
        <v>0.57599999999999996</v>
      </c>
      <c r="F307" s="88" t="s">
        <v>257</v>
      </c>
      <c r="G307" s="88" t="s">
        <v>52</v>
      </c>
    </row>
    <row r="308" spans="1:7" ht="15.75" customHeight="1">
      <c r="A308" s="88" t="s">
        <v>193</v>
      </c>
      <c r="B308" s="88" t="s">
        <v>198</v>
      </c>
      <c r="C308" s="88">
        <v>20921.362000000001</v>
      </c>
      <c r="D308" s="88">
        <v>20922.222000000002</v>
      </c>
      <c r="E308" s="88">
        <v>0.86</v>
      </c>
      <c r="F308" s="88" t="s">
        <v>257</v>
      </c>
      <c r="G308" s="88" t="s">
        <v>52</v>
      </c>
    </row>
    <row r="309" spans="1:7" ht="15.75" customHeight="1">
      <c r="A309" s="88" t="s">
        <v>193</v>
      </c>
      <c r="B309" s="88" t="s">
        <v>198</v>
      </c>
      <c r="C309" s="88">
        <v>20924.445</v>
      </c>
      <c r="D309" s="88">
        <v>20925.578000000001</v>
      </c>
      <c r="E309" s="88">
        <v>1.133</v>
      </c>
      <c r="F309" s="88" t="s">
        <v>257</v>
      </c>
      <c r="G309" s="88" t="s">
        <v>52</v>
      </c>
    </row>
    <row r="310" spans="1:7" ht="15.75" customHeight="1">
      <c r="A310" s="88" t="s">
        <v>193</v>
      </c>
      <c r="B310" s="88" t="s">
        <v>198</v>
      </c>
      <c r="C310" s="88">
        <v>20925.91</v>
      </c>
      <c r="D310" s="88">
        <v>20927.199000000001</v>
      </c>
      <c r="E310" s="88">
        <v>1.2889999999999999</v>
      </c>
      <c r="F310" s="88" t="s">
        <v>257</v>
      </c>
      <c r="G310" s="88" t="s">
        <v>52</v>
      </c>
    </row>
    <row r="311" spans="1:7" ht="15.75" customHeight="1">
      <c r="A311" s="88" t="s">
        <v>193</v>
      </c>
      <c r="B311" s="88" t="s">
        <v>198</v>
      </c>
      <c r="C311" s="88">
        <v>29444.43</v>
      </c>
      <c r="D311" s="88">
        <v>29446.492999999999</v>
      </c>
      <c r="E311" s="88">
        <v>2.0630000000000002</v>
      </c>
      <c r="F311" s="88" t="s">
        <v>257</v>
      </c>
      <c r="G311" s="88" t="s">
        <v>52</v>
      </c>
    </row>
    <row r="312" spans="1:7" ht="15.75" customHeight="1">
      <c r="A312" s="88" t="s">
        <v>193</v>
      </c>
      <c r="B312" s="88" t="s">
        <v>198</v>
      </c>
      <c r="C312" s="88">
        <v>29451.004000000001</v>
      </c>
      <c r="D312" s="88">
        <v>29451.203000000001</v>
      </c>
      <c r="E312" s="88">
        <v>0.19900000000000001</v>
      </c>
      <c r="F312" s="88" t="s">
        <v>257</v>
      </c>
      <c r="G312" s="88" t="s">
        <v>52</v>
      </c>
    </row>
    <row r="313" spans="1:7" ht="15.75" customHeight="1">
      <c r="A313" s="88" t="s">
        <v>193</v>
      </c>
      <c r="B313" s="88" t="s">
        <v>198</v>
      </c>
      <c r="C313" s="88">
        <v>29451.558000000001</v>
      </c>
      <c r="D313" s="88">
        <v>29451.83</v>
      </c>
      <c r="E313" s="88">
        <v>0.27200000000000002</v>
      </c>
      <c r="F313" s="88" t="s">
        <v>257</v>
      </c>
      <c r="G313" s="88" t="s">
        <v>52</v>
      </c>
    </row>
    <row r="314" spans="1:7" ht="15.75" customHeight="1">
      <c r="A314" s="88" t="s">
        <v>193</v>
      </c>
      <c r="B314" s="88" t="s">
        <v>198</v>
      </c>
      <c r="C314" s="88">
        <v>29459.152999999998</v>
      </c>
      <c r="D314" s="88">
        <v>29459.353999999999</v>
      </c>
      <c r="E314" s="88">
        <v>0.20100000000000001</v>
      </c>
      <c r="F314" s="88" t="s">
        <v>257</v>
      </c>
      <c r="G314" s="88" t="s">
        <v>52</v>
      </c>
    </row>
    <row r="315" spans="1:7" ht="15.75" customHeight="1">
      <c r="A315" s="88" t="s">
        <v>196</v>
      </c>
      <c r="B315" s="88" t="s">
        <v>196</v>
      </c>
      <c r="C315" s="88">
        <v>3790.3719999999998</v>
      </c>
      <c r="D315" s="88">
        <v>3790.8339999999998</v>
      </c>
      <c r="E315" s="88">
        <v>0.46200000000000002</v>
      </c>
      <c r="F315" s="88" t="s">
        <v>273</v>
      </c>
      <c r="G315" s="88" t="s">
        <v>52</v>
      </c>
    </row>
    <row r="316" spans="1:7" ht="15.75" customHeight="1">
      <c r="A316" s="88" t="s">
        <v>196</v>
      </c>
      <c r="B316" s="88" t="s">
        <v>196</v>
      </c>
      <c r="C316" s="88">
        <v>3796.252</v>
      </c>
      <c r="D316" s="88">
        <v>3797.2109999999998</v>
      </c>
      <c r="E316" s="88">
        <v>0.95899999999999996</v>
      </c>
      <c r="F316" s="88" t="s">
        <v>274</v>
      </c>
      <c r="G316" s="88" t="s">
        <v>52</v>
      </c>
    </row>
    <row r="317" spans="1:7" ht="15.75" customHeight="1">
      <c r="A317" s="88" t="s">
        <v>196</v>
      </c>
      <c r="B317" s="88" t="s">
        <v>196</v>
      </c>
      <c r="C317" s="88">
        <v>3797.982</v>
      </c>
      <c r="D317" s="88">
        <v>3799.922</v>
      </c>
      <c r="E317" s="88">
        <v>1.94</v>
      </c>
      <c r="F317" s="88" t="s">
        <v>275</v>
      </c>
      <c r="G317" s="88" t="s">
        <v>52</v>
      </c>
    </row>
    <row r="318" spans="1:7" ht="15.75" customHeight="1">
      <c r="A318" s="88" t="s">
        <v>196</v>
      </c>
      <c r="B318" s="88" t="s">
        <v>196</v>
      </c>
      <c r="C318" s="88">
        <v>3800.6640000000002</v>
      </c>
      <c r="D318" s="88">
        <v>3801.3719999999998</v>
      </c>
      <c r="E318" s="88">
        <v>0.70799999999999996</v>
      </c>
      <c r="F318" s="88" t="s">
        <v>276</v>
      </c>
      <c r="G318" s="88" t="s">
        <v>52</v>
      </c>
    </row>
    <row r="319" spans="1:7" ht="15.75" customHeight="1">
      <c r="A319" s="88" t="s">
        <v>196</v>
      </c>
      <c r="B319" s="88" t="s">
        <v>196</v>
      </c>
      <c r="C319" s="88">
        <v>3801.962</v>
      </c>
      <c r="D319" s="88">
        <v>3803.6790000000001</v>
      </c>
      <c r="E319" s="88">
        <v>1.7170000000000001</v>
      </c>
      <c r="F319" s="88" t="s">
        <v>277</v>
      </c>
      <c r="G319" s="88" t="s">
        <v>52</v>
      </c>
    </row>
    <row r="320" spans="1:7" ht="15.75" customHeight="1">
      <c r="A320" s="88" t="s">
        <v>196</v>
      </c>
      <c r="B320" s="88" t="s">
        <v>196</v>
      </c>
      <c r="C320" s="88">
        <v>3808.2040000000002</v>
      </c>
      <c r="D320" s="88">
        <v>3809.2930000000001</v>
      </c>
      <c r="E320" s="88">
        <v>1.089</v>
      </c>
      <c r="F320" s="88" t="s">
        <v>278</v>
      </c>
      <c r="G320" s="88" t="s">
        <v>52</v>
      </c>
    </row>
    <row r="321" spans="1:7" ht="15.75" customHeight="1">
      <c r="A321" s="88" t="s">
        <v>196</v>
      </c>
      <c r="B321" s="88" t="s">
        <v>196</v>
      </c>
      <c r="C321" s="88">
        <v>3809.5419999999999</v>
      </c>
      <c r="D321" s="88">
        <v>3810.3939999999998</v>
      </c>
      <c r="E321" s="88">
        <v>0.85199999999999998</v>
      </c>
      <c r="F321" s="88" t="s">
        <v>279</v>
      </c>
      <c r="G321" s="88" t="s">
        <v>52</v>
      </c>
    </row>
    <row r="322" spans="1:7" ht="15.75" customHeight="1">
      <c r="A322" s="88" t="s">
        <v>196</v>
      </c>
      <c r="B322" s="88" t="s">
        <v>196</v>
      </c>
      <c r="C322" s="88">
        <v>3812.625</v>
      </c>
      <c r="D322" s="88">
        <v>3813.0909999999999</v>
      </c>
      <c r="E322" s="88">
        <v>0.46600000000000003</v>
      </c>
      <c r="F322" s="88" t="s">
        <v>280</v>
      </c>
      <c r="G322" s="88" t="s">
        <v>52</v>
      </c>
    </row>
    <row r="323" spans="1:7" ht="15.75" customHeight="1">
      <c r="A323" s="88" t="s">
        <v>196</v>
      </c>
      <c r="B323" s="88" t="s">
        <v>196</v>
      </c>
      <c r="C323" s="88">
        <v>3817.2139999999999</v>
      </c>
      <c r="D323" s="88">
        <v>3819.3110000000001</v>
      </c>
      <c r="E323" s="88">
        <v>2.097</v>
      </c>
      <c r="F323" s="88" t="s">
        <v>281</v>
      </c>
      <c r="G323" s="88" t="s">
        <v>52</v>
      </c>
    </row>
    <row r="324" spans="1:7" ht="15.75" customHeight="1">
      <c r="A324" s="88" t="s">
        <v>196</v>
      </c>
      <c r="B324" s="88" t="s">
        <v>196</v>
      </c>
      <c r="C324" s="88">
        <v>3820.6469999999999</v>
      </c>
      <c r="D324" s="88">
        <v>3821.1379999999999</v>
      </c>
      <c r="E324" s="88">
        <v>0.49099999999999999</v>
      </c>
      <c r="F324" s="88" t="s">
        <v>282</v>
      </c>
      <c r="G324" s="88" t="s">
        <v>52</v>
      </c>
    </row>
    <row r="325" spans="1:7" ht="15.75" customHeight="1">
      <c r="A325" s="88" t="s">
        <v>196</v>
      </c>
      <c r="B325" s="88" t="s">
        <v>196</v>
      </c>
      <c r="C325" s="88">
        <v>3823.1689999999999</v>
      </c>
      <c r="D325" s="88">
        <v>3824.4659999999999</v>
      </c>
      <c r="E325" s="88">
        <v>1.2969999999999999</v>
      </c>
      <c r="F325" s="88" t="s">
        <v>283</v>
      </c>
      <c r="G325" s="88" t="s">
        <v>52</v>
      </c>
    </row>
    <row r="326" spans="1:7" ht="15.75" customHeight="1">
      <c r="A326" s="88" t="s">
        <v>196</v>
      </c>
      <c r="B326" s="88" t="s">
        <v>196</v>
      </c>
      <c r="C326" s="88">
        <v>3827.88</v>
      </c>
      <c r="D326" s="88">
        <v>3828.55</v>
      </c>
      <c r="E326" s="88">
        <v>0.67</v>
      </c>
      <c r="F326" s="88" t="s">
        <v>284</v>
      </c>
      <c r="G326" s="88" t="s">
        <v>52</v>
      </c>
    </row>
    <row r="327" spans="1:7" ht="15.75" customHeight="1">
      <c r="A327" s="88" t="s">
        <v>196</v>
      </c>
      <c r="B327" s="88" t="s">
        <v>196</v>
      </c>
      <c r="C327" s="88">
        <v>3829.42</v>
      </c>
      <c r="D327" s="88">
        <v>3829.74</v>
      </c>
      <c r="E327" s="88">
        <v>0.32</v>
      </c>
      <c r="F327" s="88" t="s">
        <v>285</v>
      </c>
      <c r="G327" s="88" t="s">
        <v>52</v>
      </c>
    </row>
    <row r="328" spans="1:7" ht="15.75" customHeight="1">
      <c r="A328" s="88" t="s">
        <v>196</v>
      </c>
      <c r="B328" s="88" t="s">
        <v>196</v>
      </c>
      <c r="C328" s="88">
        <v>4281.902</v>
      </c>
      <c r="D328" s="88">
        <v>4282.902</v>
      </c>
      <c r="E328" s="88">
        <v>1</v>
      </c>
      <c r="F328" s="88" t="s">
        <v>286</v>
      </c>
      <c r="G328" s="88" t="s">
        <v>52</v>
      </c>
    </row>
    <row r="329" spans="1:7" ht="15.75" customHeight="1">
      <c r="A329" s="88" t="s">
        <v>196</v>
      </c>
      <c r="B329" s="88" t="s">
        <v>196</v>
      </c>
      <c r="C329" s="88">
        <v>4293.95</v>
      </c>
      <c r="D329" s="88">
        <v>4294.47</v>
      </c>
      <c r="E329" s="88">
        <v>0.52</v>
      </c>
      <c r="F329" s="88" t="s">
        <v>287</v>
      </c>
      <c r="G329" s="88" t="s">
        <v>52</v>
      </c>
    </row>
    <row r="330" spans="1:7" ht="15.75" customHeight="1">
      <c r="A330" s="88" t="s">
        <v>196</v>
      </c>
      <c r="B330" s="88" t="s">
        <v>196</v>
      </c>
      <c r="C330" s="88">
        <v>10621.913</v>
      </c>
      <c r="D330" s="88">
        <v>10622.825000000001</v>
      </c>
      <c r="E330" s="88">
        <v>0.91200000000000003</v>
      </c>
      <c r="F330" s="88" t="s">
        <v>286</v>
      </c>
      <c r="G330" s="88" t="s">
        <v>52</v>
      </c>
    </row>
    <row r="331" spans="1:7" ht="15.75" customHeight="1">
      <c r="A331" s="88" t="s">
        <v>196</v>
      </c>
      <c r="B331" s="88" t="s">
        <v>196</v>
      </c>
      <c r="C331" s="88">
        <v>10623.308999999999</v>
      </c>
      <c r="D331" s="88">
        <v>10623.824000000001</v>
      </c>
      <c r="E331" s="88">
        <v>0.51500000000000001</v>
      </c>
      <c r="F331" s="88" t="s">
        <v>288</v>
      </c>
      <c r="G331" s="88" t="s">
        <v>52</v>
      </c>
    </row>
    <row r="332" spans="1:7" ht="15.75" customHeight="1">
      <c r="A332" s="88" t="s">
        <v>196</v>
      </c>
      <c r="B332" s="88" t="s">
        <v>196</v>
      </c>
      <c r="C332" s="88">
        <v>10627.614</v>
      </c>
      <c r="D332" s="88">
        <v>10629.009</v>
      </c>
      <c r="E332" s="88">
        <v>1.395</v>
      </c>
      <c r="F332" s="88" t="s">
        <v>289</v>
      </c>
      <c r="G332" s="88" t="s">
        <v>52</v>
      </c>
    </row>
    <row r="333" spans="1:7" ht="15.75" customHeight="1">
      <c r="A333" s="88" t="s">
        <v>196</v>
      </c>
      <c r="B333" s="88" t="s">
        <v>196</v>
      </c>
      <c r="C333" s="88">
        <v>10629.951999999999</v>
      </c>
      <c r="D333" s="88">
        <v>10630.589</v>
      </c>
      <c r="E333" s="88">
        <v>0.63700000000000001</v>
      </c>
      <c r="F333" s="88" t="s">
        <v>290</v>
      </c>
      <c r="G333" s="88" t="s">
        <v>52</v>
      </c>
    </row>
    <row r="334" spans="1:7" ht="15.75" customHeight="1">
      <c r="A334" s="88" t="s">
        <v>196</v>
      </c>
      <c r="B334" s="88" t="s">
        <v>196</v>
      </c>
      <c r="C334" s="88">
        <v>10657.317999999999</v>
      </c>
      <c r="D334" s="88">
        <v>10659.007</v>
      </c>
      <c r="E334" s="88">
        <v>1.6890000000000001</v>
      </c>
      <c r="F334" s="88" t="s">
        <v>291</v>
      </c>
      <c r="G334" s="88" t="s">
        <v>52</v>
      </c>
    </row>
    <row r="335" spans="1:7" ht="15.75" customHeight="1">
      <c r="A335" s="88" t="s">
        <v>196</v>
      </c>
      <c r="B335" s="88" t="s">
        <v>196</v>
      </c>
      <c r="C335" s="88">
        <v>10661.058000000001</v>
      </c>
      <c r="D335" s="88">
        <v>10661.79</v>
      </c>
      <c r="E335" s="88">
        <v>0.73199999999999998</v>
      </c>
      <c r="F335" s="88" t="s">
        <v>292</v>
      </c>
      <c r="G335" s="88" t="s">
        <v>52</v>
      </c>
    </row>
    <row r="336" spans="1:7" ht="15.75" customHeight="1">
      <c r="A336" s="88" t="s">
        <v>196</v>
      </c>
      <c r="B336" s="88" t="s">
        <v>196</v>
      </c>
      <c r="C336" s="88">
        <v>10662.651</v>
      </c>
      <c r="D336" s="88">
        <v>10663.61</v>
      </c>
      <c r="E336" s="88">
        <v>0.95899999999999996</v>
      </c>
      <c r="F336" s="88" t="s">
        <v>292</v>
      </c>
      <c r="G336" s="88" t="s">
        <v>52</v>
      </c>
    </row>
    <row r="337" spans="1:7" ht="15.75" customHeight="1">
      <c r="A337" s="88" t="s">
        <v>196</v>
      </c>
      <c r="B337" s="88" t="s">
        <v>196</v>
      </c>
      <c r="C337" s="88">
        <v>10668.689</v>
      </c>
      <c r="D337" s="88">
        <v>10669.231</v>
      </c>
      <c r="E337" s="88">
        <v>0.54200000000000004</v>
      </c>
      <c r="F337" s="88" t="s">
        <v>292</v>
      </c>
      <c r="G337" s="88" t="s">
        <v>52</v>
      </c>
    </row>
    <row r="338" spans="1:7" ht="15.75" customHeight="1">
      <c r="A338" s="88" t="s">
        <v>196</v>
      </c>
      <c r="B338" s="88" t="s">
        <v>196</v>
      </c>
      <c r="C338" s="88">
        <v>10669.751</v>
      </c>
      <c r="D338" s="88">
        <v>10670.058999999999</v>
      </c>
      <c r="E338" s="88">
        <v>0.308</v>
      </c>
      <c r="F338" s="88" t="s">
        <v>292</v>
      </c>
      <c r="G338" s="88" t="s">
        <v>52</v>
      </c>
    </row>
    <row r="339" spans="1:7" ht="15.75" customHeight="1">
      <c r="A339" s="88" t="s">
        <v>196</v>
      </c>
      <c r="B339" s="88" t="s">
        <v>196</v>
      </c>
      <c r="C339" s="88">
        <v>10679.431</v>
      </c>
      <c r="D339" s="88">
        <v>10680.016</v>
      </c>
      <c r="E339" s="88">
        <v>0.58499999999999996</v>
      </c>
      <c r="F339" s="88" t="s">
        <v>291</v>
      </c>
      <c r="G339" s="88" t="s">
        <v>52</v>
      </c>
    </row>
    <row r="340" spans="1:7" ht="15.75" customHeight="1">
      <c r="A340" s="88" t="s">
        <v>196</v>
      </c>
      <c r="B340" s="88" t="s">
        <v>196</v>
      </c>
      <c r="C340" s="88">
        <v>15210.728999999999</v>
      </c>
      <c r="D340" s="88">
        <v>15212.342000000001</v>
      </c>
      <c r="E340" s="88">
        <v>1.613</v>
      </c>
      <c r="F340" s="88" t="s">
        <v>293</v>
      </c>
      <c r="G340" s="88" t="s">
        <v>52</v>
      </c>
    </row>
    <row r="341" spans="1:7" ht="15.75" customHeight="1">
      <c r="A341" s="88" t="s">
        <v>196</v>
      </c>
      <c r="B341" s="88" t="s">
        <v>196</v>
      </c>
      <c r="C341" s="88">
        <v>15216.53</v>
      </c>
      <c r="D341" s="88">
        <v>15217.77</v>
      </c>
      <c r="E341" s="88">
        <v>1.24</v>
      </c>
      <c r="F341" s="88" t="s">
        <v>294</v>
      </c>
      <c r="G341" s="88" t="s">
        <v>52</v>
      </c>
    </row>
    <row r="342" spans="1:7" ht="15.75" customHeight="1">
      <c r="A342" s="88" t="s">
        <v>196</v>
      </c>
      <c r="B342" s="88" t="s">
        <v>196</v>
      </c>
      <c r="C342" s="88">
        <v>15219.003000000001</v>
      </c>
      <c r="D342" s="88">
        <v>15220.55</v>
      </c>
      <c r="E342" s="88">
        <v>1.5469999999999999</v>
      </c>
      <c r="F342" s="88" t="s">
        <v>286</v>
      </c>
      <c r="G342" s="88" t="s">
        <v>52</v>
      </c>
    </row>
    <row r="343" spans="1:7" ht="15.75" customHeight="1">
      <c r="A343" s="88" t="s">
        <v>196</v>
      </c>
      <c r="B343" s="88" t="s">
        <v>196</v>
      </c>
      <c r="C343" s="88">
        <v>15222.937</v>
      </c>
      <c r="D343" s="88">
        <v>15224.89</v>
      </c>
      <c r="E343" s="88">
        <v>1.9530000000000001</v>
      </c>
      <c r="F343" s="88" t="s">
        <v>286</v>
      </c>
      <c r="G343" s="88" t="s">
        <v>52</v>
      </c>
    </row>
    <row r="344" spans="1:7" ht="15.75" customHeight="1">
      <c r="A344" s="88" t="s">
        <v>196</v>
      </c>
      <c r="B344" s="88" t="s">
        <v>196</v>
      </c>
      <c r="C344" s="88">
        <v>15226.876</v>
      </c>
      <c r="D344" s="88">
        <v>15227.637000000001</v>
      </c>
      <c r="E344" s="88">
        <v>0.76100000000000001</v>
      </c>
      <c r="F344" s="88" t="s">
        <v>295</v>
      </c>
      <c r="G344" s="88" t="s">
        <v>52</v>
      </c>
    </row>
    <row r="345" spans="1:7" ht="15.75" customHeight="1">
      <c r="A345" s="88" t="s">
        <v>196</v>
      </c>
      <c r="B345" s="88" t="s">
        <v>196</v>
      </c>
      <c r="C345" s="88">
        <v>15229.93</v>
      </c>
      <c r="D345" s="88">
        <v>15232.228999999999</v>
      </c>
      <c r="E345" s="88">
        <v>2.2989999999999999</v>
      </c>
      <c r="F345" s="88" t="s">
        <v>296</v>
      </c>
      <c r="G345" s="88" t="s">
        <v>52</v>
      </c>
    </row>
    <row r="346" spans="1:7" ht="15.75" customHeight="1">
      <c r="A346" s="88" t="s">
        <v>196</v>
      </c>
      <c r="B346" s="88" t="s">
        <v>196</v>
      </c>
      <c r="C346" s="88">
        <v>15237.838</v>
      </c>
      <c r="D346" s="88">
        <v>15239.7</v>
      </c>
      <c r="E346" s="88">
        <v>1.8620000000000001</v>
      </c>
      <c r="F346" s="88" t="s">
        <v>297</v>
      </c>
      <c r="G346" s="88" t="s">
        <v>52</v>
      </c>
    </row>
    <row r="347" spans="1:7" ht="15.75" customHeight="1">
      <c r="A347" s="88" t="s">
        <v>196</v>
      </c>
      <c r="B347" s="88" t="s">
        <v>196</v>
      </c>
      <c r="C347" s="88">
        <v>20176.282999999999</v>
      </c>
      <c r="D347" s="88">
        <v>20177.178</v>
      </c>
      <c r="E347" s="88">
        <v>0.89500000000000002</v>
      </c>
      <c r="F347" s="88" t="s">
        <v>298</v>
      </c>
      <c r="G347" s="88" t="s">
        <v>52</v>
      </c>
    </row>
    <row r="348" spans="1:7" ht="15.75" customHeight="1">
      <c r="A348" s="88" t="s">
        <v>196</v>
      </c>
      <c r="B348" s="88" t="s">
        <v>196</v>
      </c>
      <c r="C348" s="88">
        <v>20212.050999999999</v>
      </c>
      <c r="D348" s="88">
        <v>20212.995999999999</v>
      </c>
      <c r="E348" s="88">
        <v>0.94499999999999995</v>
      </c>
      <c r="F348" s="88" t="s">
        <v>299</v>
      </c>
      <c r="G348" s="88" t="s">
        <v>52</v>
      </c>
    </row>
    <row r="349" spans="1:7" ht="15.75" customHeight="1">
      <c r="A349" s="88" t="s">
        <v>196</v>
      </c>
      <c r="B349" s="88" t="s">
        <v>196</v>
      </c>
      <c r="C349" s="88">
        <v>20217.063999999998</v>
      </c>
      <c r="D349" s="88">
        <v>20218.826000000001</v>
      </c>
      <c r="E349" s="88">
        <v>1.762</v>
      </c>
      <c r="F349" s="88" t="s">
        <v>300</v>
      </c>
      <c r="G349" s="88" t="s">
        <v>52</v>
      </c>
    </row>
    <row r="350" spans="1:7" ht="15.75" customHeight="1">
      <c r="A350" s="88" t="s">
        <v>196</v>
      </c>
      <c r="B350" s="88" t="s">
        <v>196</v>
      </c>
      <c r="C350" s="88">
        <v>28563.381000000001</v>
      </c>
      <c r="D350" s="88">
        <v>28563.558000000001</v>
      </c>
      <c r="E350" s="88">
        <v>0.17699999999999999</v>
      </c>
      <c r="F350" s="88" t="s">
        <v>301</v>
      </c>
      <c r="G350" s="88" t="s">
        <v>52</v>
      </c>
    </row>
    <row r="351" spans="1:7" ht="15.75" customHeight="1">
      <c r="A351" s="88" t="s">
        <v>196</v>
      </c>
      <c r="B351" s="88" t="s">
        <v>196</v>
      </c>
      <c r="C351" s="88">
        <v>28570.325000000001</v>
      </c>
      <c r="D351" s="88">
        <v>28571.569</v>
      </c>
      <c r="E351" s="88">
        <v>1.244</v>
      </c>
      <c r="F351" s="88" t="s">
        <v>302</v>
      </c>
      <c r="G351" s="88" t="s">
        <v>52</v>
      </c>
    </row>
    <row r="352" spans="1:7" ht="15.75" customHeight="1">
      <c r="A352" s="88" t="s">
        <v>196</v>
      </c>
      <c r="B352" s="88" t="s">
        <v>196</v>
      </c>
      <c r="C352" s="88">
        <v>28572.73</v>
      </c>
      <c r="D352" s="88">
        <v>28573.546999999999</v>
      </c>
      <c r="E352" s="88">
        <v>0.81699999999999995</v>
      </c>
      <c r="F352" s="88" t="s">
        <v>303</v>
      </c>
      <c r="G352" s="88" t="s">
        <v>52</v>
      </c>
    </row>
    <row r="353" spans="1:7" ht="15.75" customHeight="1">
      <c r="A353" s="88" t="s">
        <v>196</v>
      </c>
      <c r="B353" s="88" t="s">
        <v>196</v>
      </c>
      <c r="C353" s="88">
        <v>28574.294999999998</v>
      </c>
      <c r="D353" s="88">
        <v>28575.274000000001</v>
      </c>
      <c r="E353" s="88">
        <v>0.97899999999999998</v>
      </c>
      <c r="F353" s="88" t="s">
        <v>304</v>
      </c>
      <c r="G353" s="88" t="s">
        <v>52</v>
      </c>
    </row>
    <row r="354" spans="1:7" ht="15.75" customHeight="1">
      <c r="A354" s="88" t="s">
        <v>196</v>
      </c>
      <c r="B354" s="88" t="s">
        <v>196</v>
      </c>
      <c r="C354" s="88">
        <v>28577.488000000001</v>
      </c>
      <c r="D354" s="88">
        <v>28578.185000000001</v>
      </c>
      <c r="E354" s="88">
        <v>0.69699999999999995</v>
      </c>
      <c r="F354" s="88" t="s">
        <v>305</v>
      </c>
      <c r="G354" s="88" t="s">
        <v>52</v>
      </c>
    </row>
    <row r="355" spans="1:7" ht="15.75" customHeight="1">
      <c r="A355" s="88" t="s">
        <v>196</v>
      </c>
      <c r="B355" s="88" t="s">
        <v>196</v>
      </c>
      <c r="C355" s="88">
        <v>28590.433000000001</v>
      </c>
      <c r="D355" s="88">
        <v>28591.358</v>
      </c>
      <c r="E355" s="88">
        <v>0.92500000000000004</v>
      </c>
      <c r="F355" s="88" t="s">
        <v>306</v>
      </c>
      <c r="G355" s="88" t="s">
        <v>52</v>
      </c>
    </row>
    <row r="356" spans="1:7" ht="15.75" customHeight="1">
      <c r="A356" s="88" t="s">
        <v>196</v>
      </c>
      <c r="B356" s="88" t="s">
        <v>196</v>
      </c>
      <c r="C356" s="88">
        <v>28594.758000000002</v>
      </c>
      <c r="D356" s="88">
        <v>28595.350999999999</v>
      </c>
      <c r="E356" s="88">
        <v>0.59299999999999997</v>
      </c>
      <c r="F356" s="88" t="s">
        <v>307</v>
      </c>
      <c r="G356" s="88" t="s">
        <v>52</v>
      </c>
    </row>
    <row r="357" spans="1:7" ht="15.75" customHeight="1">
      <c r="A357" s="88" t="s">
        <v>196</v>
      </c>
      <c r="B357" s="88" t="s">
        <v>196</v>
      </c>
      <c r="C357" s="88">
        <v>28595.581999999999</v>
      </c>
      <c r="D357" s="88">
        <v>28596.85</v>
      </c>
      <c r="E357" s="88">
        <v>1.268</v>
      </c>
      <c r="F357" s="88" t="s">
        <v>308</v>
      </c>
      <c r="G357" s="88" t="s">
        <v>52</v>
      </c>
    </row>
    <row r="358" spans="1:7" ht="15.75" customHeight="1">
      <c r="A358" s="88" t="s">
        <v>196</v>
      </c>
      <c r="B358" s="88" t="s">
        <v>196</v>
      </c>
      <c r="C358" s="88">
        <v>28598.276000000002</v>
      </c>
      <c r="D358" s="88">
        <v>28598.685000000001</v>
      </c>
      <c r="E358" s="88">
        <v>0.40899999999999997</v>
      </c>
      <c r="F358" s="88" t="s">
        <v>309</v>
      </c>
      <c r="G358" s="88" t="s">
        <v>52</v>
      </c>
    </row>
    <row r="359" spans="1:7" ht="15.75" customHeight="1">
      <c r="A359" s="88" t="s">
        <v>196</v>
      </c>
      <c r="B359" s="88" t="s">
        <v>196</v>
      </c>
      <c r="C359" s="88">
        <v>28603.62</v>
      </c>
      <c r="D359" s="88">
        <v>28604.128000000001</v>
      </c>
      <c r="E359" s="88">
        <v>0.50800000000000001</v>
      </c>
      <c r="F359" s="88" t="s">
        <v>310</v>
      </c>
      <c r="G359" s="88" t="s">
        <v>52</v>
      </c>
    </row>
    <row r="360" spans="1:7" ht="15.75" customHeight="1">
      <c r="A360" s="88" t="s">
        <v>196</v>
      </c>
      <c r="B360" s="88" t="s">
        <v>196</v>
      </c>
      <c r="C360" s="88">
        <v>28604.769</v>
      </c>
      <c r="D360" s="88">
        <v>28606.124</v>
      </c>
      <c r="E360" s="88">
        <v>1.355</v>
      </c>
      <c r="F360" s="88" t="s">
        <v>311</v>
      </c>
      <c r="G360" s="88" t="s">
        <v>52</v>
      </c>
    </row>
    <row r="361" spans="1:7" ht="15.75" customHeight="1">
      <c r="A361" s="88" t="s">
        <v>196</v>
      </c>
      <c r="B361" s="88" t="s">
        <v>196</v>
      </c>
      <c r="C361" s="88">
        <v>28606.867999999999</v>
      </c>
      <c r="D361" s="88">
        <v>28608.534</v>
      </c>
      <c r="E361" s="88">
        <v>1.6659999999999999</v>
      </c>
      <c r="F361" s="88" t="s">
        <v>312</v>
      </c>
      <c r="G361" s="88" t="s">
        <v>52</v>
      </c>
    </row>
    <row r="362" spans="1:7" ht="15.75" customHeight="1">
      <c r="A362" s="88" t="s">
        <v>196</v>
      </c>
      <c r="B362" s="88" t="s">
        <v>196</v>
      </c>
      <c r="C362" s="88">
        <v>28610.775000000001</v>
      </c>
      <c r="D362" s="88">
        <v>28611.914000000001</v>
      </c>
      <c r="E362" s="88">
        <v>1.139</v>
      </c>
      <c r="F362" s="88" t="s">
        <v>313</v>
      </c>
      <c r="G362" s="88" t="s">
        <v>52</v>
      </c>
    </row>
    <row r="363" spans="1:7" ht="15.75" customHeight="1">
      <c r="A363" s="88" t="s">
        <v>196</v>
      </c>
      <c r="B363" s="88" t="s">
        <v>196</v>
      </c>
      <c r="C363" s="88">
        <v>28614.088</v>
      </c>
      <c r="D363" s="88">
        <v>28614.383999999998</v>
      </c>
      <c r="E363" s="88">
        <v>0.29599999999999999</v>
      </c>
      <c r="F363" s="88" t="s">
        <v>285</v>
      </c>
      <c r="G363" s="88" t="s">
        <v>52</v>
      </c>
    </row>
    <row r="364" spans="1:7" ht="15.75" customHeight="1">
      <c r="A364" s="88" t="s">
        <v>196</v>
      </c>
      <c r="B364" s="88" t="s">
        <v>196</v>
      </c>
      <c r="C364" s="88">
        <v>28614.733</v>
      </c>
      <c r="D364" s="88">
        <v>28615.449000000001</v>
      </c>
      <c r="E364" s="88">
        <v>0.71599999999999997</v>
      </c>
      <c r="F364" s="88" t="s">
        <v>314</v>
      </c>
      <c r="G364" s="88" t="s">
        <v>52</v>
      </c>
    </row>
    <row r="365" spans="1:7" ht="15.75" customHeight="1">
      <c r="A365" s="88" t="s">
        <v>196</v>
      </c>
      <c r="B365" s="88" t="s">
        <v>196</v>
      </c>
      <c r="C365" s="88">
        <v>28617.624</v>
      </c>
      <c r="D365" s="88">
        <v>28618.133000000002</v>
      </c>
      <c r="E365" s="88">
        <v>0.50900000000000001</v>
      </c>
      <c r="F365" s="88" t="s">
        <v>315</v>
      </c>
      <c r="G365" s="88" t="s">
        <v>52</v>
      </c>
    </row>
    <row r="366" spans="1:7" ht="15.75" customHeight="1">
      <c r="A366" s="88" t="s">
        <v>196</v>
      </c>
      <c r="B366" s="88" t="s">
        <v>196</v>
      </c>
      <c r="C366" s="88">
        <v>28618.596000000001</v>
      </c>
      <c r="D366" s="88">
        <v>28619.194</v>
      </c>
      <c r="E366" s="88">
        <v>0.59799999999999998</v>
      </c>
      <c r="F366" s="88" t="s">
        <v>316</v>
      </c>
      <c r="G366" s="88" t="s">
        <v>52</v>
      </c>
    </row>
    <row r="367" spans="1:7" ht="15.75" customHeight="1">
      <c r="A367" s="88" t="s">
        <v>196</v>
      </c>
      <c r="B367" s="88" t="s">
        <v>196</v>
      </c>
      <c r="C367" s="88">
        <v>29409.218000000001</v>
      </c>
      <c r="D367" s="88">
        <v>29410.080999999998</v>
      </c>
      <c r="E367" s="88">
        <v>0.86299999999999999</v>
      </c>
      <c r="F367" s="88" t="s">
        <v>317</v>
      </c>
      <c r="G367" s="88" t="s">
        <v>52</v>
      </c>
    </row>
    <row r="368" spans="1:7" ht="15.75" customHeight="1">
      <c r="A368" s="88" t="s">
        <v>196</v>
      </c>
      <c r="B368" s="88" t="s">
        <v>196</v>
      </c>
      <c r="C368" s="88">
        <v>29423.360000000001</v>
      </c>
      <c r="D368" s="88">
        <v>29424.355</v>
      </c>
      <c r="E368" s="88">
        <v>0.995</v>
      </c>
      <c r="F368" s="88" t="s">
        <v>318</v>
      </c>
      <c r="G368" s="88" t="s">
        <v>52</v>
      </c>
    </row>
    <row r="369" spans="1:7" ht="15.75" customHeight="1">
      <c r="A369" s="88" t="s">
        <v>196</v>
      </c>
      <c r="B369" s="88" t="s">
        <v>196</v>
      </c>
      <c r="C369" s="88">
        <v>29425.34</v>
      </c>
      <c r="D369" s="88">
        <v>29425.743999999999</v>
      </c>
      <c r="E369" s="88">
        <v>0.40400000000000003</v>
      </c>
      <c r="F369" s="88" t="s">
        <v>319</v>
      </c>
      <c r="G369" s="88" t="s">
        <v>52</v>
      </c>
    </row>
    <row r="370" spans="1:7" ht="15.75" customHeight="1">
      <c r="A370" s="88" t="s">
        <v>196</v>
      </c>
      <c r="B370" s="88" t="s">
        <v>196</v>
      </c>
      <c r="C370" s="88">
        <v>29430.712</v>
      </c>
      <c r="D370" s="88">
        <v>29432.062999999998</v>
      </c>
      <c r="E370" s="88">
        <v>1.351</v>
      </c>
      <c r="F370" s="88" t="s">
        <v>320</v>
      </c>
      <c r="G370" s="88" t="s">
        <v>52</v>
      </c>
    </row>
    <row r="371" spans="1:7" ht="15.75" customHeight="1">
      <c r="A371" s="88" t="s">
        <v>196</v>
      </c>
      <c r="B371" s="88" t="s">
        <v>196</v>
      </c>
      <c r="C371" s="88">
        <v>29448.882000000001</v>
      </c>
      <c r="D371" s="88">
        <v>29449.166000000001</v>
      </c>
      <c r="E371" s="88">
        <v>0.28399999999999997</v>
      </c>
      <c r="F371" s="88">
        <v>0</v>
      </c>
      <c r="G371" s="88" t="s">
        <v>52</v>
      </c>
    </row>
    <row r="372" spans="1:7" ht="15.75" customHeight="1">
      <c r="A372" s="88" t="s">
        <v>196</v>
      </c>
      <c r="B372" s="88" t="s">
        <v>196</v>
      </c>
      <c r="C372" s="88">
        <v>29452.915000000001</v>
      </c>
      <c r="D372" s="88">
        <v>29453.835999999999</v>
      </c>
      <c r="E372" s="88">
        <v>0.92100000000000004</v>
      </c>
      <c r="F372" s="88" t="s">
        <v>321</v>
      </c>
      <c r="G372" s="88" t="s">
        <v>52</v>
      </c>
    </row>
    <row r="373" spans="1:7" ht="15.75" customHeight="1">
      <c r="A373" s="88" t="s">
        <v>196</v>
      </c>
      <c r="B373" s="88" t="s">
        <v>196</v>
      </c>
      <c r="C373" s="88">
        <v>29456.651999999998</v>
      </c>
      <c r="D373" s="88">
        <v>29457.677</v>
      </c>
      <c r="E373" s="88">
        <v>1.0249999999999999</v>
      </c>
      <c r="F373" s="88" t="s">
        <v>286</v>
      </c>
      <c r="G373" s="88" t="s">
        <v>52</v>
      </c>
    </row>
    <row r="374" spans="1:7" ht="15.75" customHeight="1">
      <c r="A374" s="88" t="s">
        <v>196</v>
      </c>
      <c r="B374" s="88" t="s">
        <v>196</v>
      </c>
      <c r="C374" s="88">
        <v>34680.67</v>
      </c>
      <c r="D374" s="88">
        <v>34682.258000000002</v>
      </c>
      <c r="E374" s="88">
        <v>1.5880000000000001</v>
      </c>
      <c r="F374" s="88" t="s">
        <v>322</v>
      </c>
      <c r="G374" s="88" t="s">
        <v>52</v>
      </c>
    </row>
    <row r="375" spans="1:7" ht="15.75" customHeight="1">
      <c r="A375" s="88" t="s">
        <v>196</v>
      </c>
      <c r="B375" s="88" t="s">
        <v>196</v>
      </c>
      <c r="C375" s="88">
        <v>34683.705000000002</v>
      </c>
      <c r="D375" s="88">
        <v>34684.873</v>
      </c>
      <c r="E375" s="88">
        <v>1.1679999999999999</v>
      </c>
      <c r="F375" s="88" t="s">
        <v>323</v>
      </c>
      <c r="G375" s="88" t="s">
        <v>52</v>
      </c>
    </row>
    <row r="376" spans="1:7" ht="15.75" customHeight="1">
      <c r="A376" s="88" t="s">
        <v>196</v>
      </c>
      <c r="B376" s="88" t="s">
        <v>196</v>
      </c>
      <c r="C376" s="88">
        <v>34685.470999999998</v>
      </c>
      <c r="D376" s="88">
        <v>34686.337</v>
      </c>
      <c r="E376" s="88">
        <v>0.86599999999999999</v>
      </c>
      <c r="F376" s="88" t="s">
        <v>324</v>
      </c>
      <c r="G376" s="88" t="s">
        <v>52</v>
      </c>
    </row>
    <row r="377" spans="1:7" ht="15.75" customHeight="1">
      <c r="A377" s="88" t="s">
        <v>196</v>
      </c>
      <c r="B377" s="88" t="s">
        <v>196</v>
      </c>
      <c r="C377" s="88">
        <v>34686.663</v>
      </c>
      <c r="D377" s="88">
        <v>34687.955999999998</v>
      </c>
      <c r="E377" s="88">
        <v>1.2929999999999999</v>
      </c>
      <c r="F377" s="88" t="s">
        <v>325</v>
      </c>
      <c r="G377" s="88" t="s">
        <v>52</v>
      </c>
    </row>
    <row r="378" spans="1:7" ht="15.75" customHeight="1">
      <c r="A378" s="88" t="s">
        <v>196</v>
      </c>
      <c r="B378" s="88" t="s">
        <v>196</v>
      </c>
      <c r="C378" s="88">
        <v>34689.591999999997</v>
      </c>
      <c r="D378" s="88">
        <v>34690.688000000002</v>
      </c>
      <c r="E378" s="88">
        <v>1.0960000000000001</v>
      </c>
      <c r="F378" s="88" t="s">
        <v>326</v>
      </c>
      <c r="G378" s="88" t="s">
        <v>52</v>
      </c>
    </row>
    <row r="379" spans="1:7" ht="15.75" customHeight="1">
      <c r="A379" s="88" t="s">
        <v>196</v>
      </c>
      <c r="B379" s="88" t="s">
        <v>196</v>
      </c>
      <c r="C379" s="88">
        <v>34691.582000000002</v>
      </c>
      <c r="D379" s="88">
        <v>34692.455000000002</v>
      </c>
      <c r="E379" s="88">
        <v>0.873</v>
      </c>
      <c r="F379" s="88" t="s">
        <v>327</v>
      </c>
      <c r="G379" s="88" t="s">
        <v>52</v>
      </c>
    </row>
    <row r="380" spans="1:7" ht="15.75" customHeight="1">
      <c r="A380" s="88" t="s">
        <v>196</v>
      </c>
      <c r="B380" s="88" t="s">
        <v>196</v>
      </c>
      <c r="C380" s="88">
        <v>34693.377</v>
      </c>
      <c r="D380" s="88">
        <v>34694.15</v>
      </c>
      <c r="E380" s="88">
        <v>0.77300000000000002</v>
      </c>
      <c r="F380" s="88" t="s">
        <v>323</v>
      </c>
      <c r="G380" s="88" t="s">
        <v>52</v>
      </c>
    </row>
    <row r="381" spans="1:7" ht="15.75" customHeight="1">
      <c r="A381" s="88" t="s">
        <v>196</v>
      </c>
      <c r="B381" s="88" t="s">
        <v>196</v>
      </c>
      <c r="C381" s="88">
        <v>34694.648999999998</v>
      </c>
      <c r="D381" s="88">
        <v>34695.421000000002</v>
      </c>
      <c r="E381" s="88">
        <v>0.77200000000000002</v>
      </c>
      <c r="F381" s="88" t="s">
        <v>324</v>
      </c>
      <c r="G381" s="88" t="s">
        <v>52</v>
      </c>
    </row>
    <row r="382" spans="1:7" ht="15.75" customHeight="1">
      <c r="A382" s="88" t="s">
        <v>196</v>
      </c>
      <c r="B382" s="88" t="s">
        <v>196</v>
      </c>
      <c r="C382" s="88">
        <v>34695.771000000001</v>
      </c>
      <c r="D382" s="88">
        <v>34697.461000000003</v>
      </c>
      <c r="E382" s="88">
        <v>1.69</v>
      </c>
      <c r="F382" s="88" t="s">
        <v>328</v>
      </c>
      <c r="G382" s="88" t="s">
        <v>52</v>
      </c>
    </row>
    <row r="383" spans="1:7" ht="15.75" customHeight="1">
      <c r="A383" s="88" t="s">
        <v>196</v>
      </c>
      <c r="B383" s="88" t="s">
        <v>196</v>
      </c>
      <c r="C383" s="88">
        <v>34699.15</v>
      </c>
      <c r="D383" s="88">
        <v>34699.959000000003</v>
      </c>
      <c r="E383" s="88">
        <v>0.80900000000000005</v>
      </c>
      <c r="F383" s="88" t="s">
        <v>329</v>
      </c>
      <c r="G383" s="88" t="s">
        <v>52</v>
      </c>
    </row>
    <row r="384" spans="1:7" ht="15.75" customHeight="1">
      <c r="A384" s="88" t="s">
        <v>196</v>
      </c>
      <c r="B384" s="88" t="s">
        <v>196</v>
      </c>
      <c r="C384" s="88">
        <v>34700.777000000002</v>
      </c>
      <c r="D384" s="88">
        <v>34701.862000000001</v>
      </c>
      <c r="E384" s="88">
        <v>1.085</v>
      </c>
      <c r="F384" s="88" t="s">
        <v>330</v>
      </c>
      <c r="G384" s="88" t="s">
        <v>52</v>
      </c>
    </row>
    <row r="385" spans="1:7" ht="15.75" customHeight="1">
      <c r="A385" s="88" t="s">
        <v>196</v>
      </c>
      <c r="B385" s="88" t="s">
        <v>196</v>
      </c>
      <c r="C385" s="88">
        <v>34706.642</v>
      </c>
      <c r="D385" s="88">
        <v>34707.582999999999</v>
      </c>
      <c r="E385" s="88">
        <v>0.94099999999999995</v>
      </c>
      <c r="F385" s="88" t="s">
        <v>331</v>
      </c>
      <c r="G385" s="88" t="s">
        <v>52</v>
      </c>
    </row>
    <row r="386" spans="1:7" ht="15.75" customHeight="1">
      <c r="A386" s="88" t="s">
        <v>196</v>
      </c>
      <c r="B386" s="88" t="s">
        <v>196</v>
      </c>
      <c r="C386" s="88">
        <v>34709.633000000002</v>
      </c>
      <c r="D386" s="88">
        <v>34710.834999999999</v>
      </c>
      <c r="E386" s="88">
        <v>1.202</v>
      </c>
      <c r="F386" s="88" t="s">
        <v>332</v>
      </c>
      <c r="G386" s="88" t="s">
        <v>52</v>
      </c>
    </row>
    <row r="387" spans="1:7" ht="15.75" customHeight="1">
      <c r="A387" s="88" t="s">
        <v>196</v>
      </c>
      <c r="B387" s="88" t="s">
        <v>196</v>
      </c>
      <c r="C387" s="88">
        <v>34715.913999999997</v>
      </c>
      <c r="D387" s="88">
        <v>34716.794000000002</v>
      </c>
      <c r="E387" s="88">
        <v>0.88</v>
      </c>
      <c r="F387" s="88" t="s">
        <v>333</v>
      </c>
      <c r="G387" s="88" t="s">
        <v>52</v>
      </c>
    </row>
    <row r="388" spans="1:7" ht="15.75" customHeight="1">
      <c r="A388" s="88" t="s">
        <v>196</v>
      </c>
      <c r="B388" s="88" t="s">
        <v>196</v>
      </c>
      <c r="C388" s="88">
        <v>34719.300000000003</v>
      </c>
      <c r="D388" s="88">
        <v>34721.887999999999</v>
      </c>
      <c r="E388" s="88">
        <v>2.5880000000000001</v>
      </c>
      <c r="F388" s="88" t="s">
        <v>334</v>
      </c>
      <c r="G388" s="88" t="s">
        <v>52</v>
      </c>
    </row>
    <row r="389" spans="1:7" ht="15.75" customHeight="1">
      <c r="A389" s="88" t="s">
        <v>196</v>
      </c>
      <c r="B389" s="88" t="s">
        <v>196</v>
      </c>
      <c r="C389" s="88">
        <v>34723.392</v>
      </c>
      <c r="D389" s="88">
        <v>34725.199999999997</v>
      </c>
      <c r="E389" s="88">
        <v>1.8080000000000001</v>
      </c>
      <c r="F389" s="88" t="s">
        <v>335</v>
      </c>
      <c r="G389" s="88" t="s">
        <v>52</v>
      </c>
    </row>
    <row r="390" spans="1:7" ht="15.75" customHeight="1">
      <c r="A390" s="88" t="s">
        <v>196</v>
      </c>
      <c r="B390" s="88" t="s">
        <v>196</v>
      </c>
      <c r="C390" s="88">
        <v>34725.372000000003</v>
      </c>
      <c r="D390" s="88">
        <v>34728.123</v>
      </c>
      <c r="E390" s="88">
        <v>2.7509999999999999</v>
      </c>
      <c r="F390" s="88" t="s">
        <v>336</v>
      </c>
      <c r="G390" s="88" t="s">
        <v>52</v>
      </c>
    </row>
    <row r="391" spans="1:7" ht="15.75" customHeight="1">
      <c r="A391" s="88" t="s">
        <v>196</v>
      </c>
      <c r="B391" s="88" t="s">
        <v>196</v>
      </c>
      <c r="C391" s="88">
        <v>34730.186000000002</v>
      </c>
      <c r="D391" s="88">
        <v>34731.928</v>
      </c>
      <c r="E391" s="88">
        <v>1.742</v>
      </c>
      <c r="F391" s="88" t="s">
        <v>337</v>
      </c>
      <c r="G391" s="88" t="s">
        <v>52</v>
      </c>
    </row>
    <row r="392" spans="1:7" ht="15.75" customHeight="1">
      <c r="A392" s="88" t="s">
        <v>196</v>
      </c>
      <c r="B392" s="88" t="s">
        <v>196</v>
      </c>
      <c r="C392" s="88">
        <v>34735.362000000001</v>
      </c>
      <c r="D392" s="88">
        <v>34737.760000000002</v>
      </c>
      <c r="E392" s="88">
        <v>2.3980000000000001</v>
      </c>
      <c r="F392" s="88" t="s">
        <v>338</v>
      </c>
      <c r="G392" s="88" t="s">
        <v>52</v>
      </c>
    </row>
    <row r="393" spans="1:7" ht="15.75" hidden="1" customHeight="1">
      <c r="A393" s="88" t="s">
        <v>339</v>
      </c>
      <c r="B393" s="88"/>
      <c r="C393" s="88">
        <v>3720</v>
      </c>
      <c r="D393" s="88">
        <v>3900</v>
      </c>
      <c r="E393" s="88">
        <v>180</v>
      </c>
      <c r="F393" s="88"/>
      <c r="G393" s="88" t="s">
        <v>52</v>
      </c>
    </row>
    <row r="394" spans="1:7" ht="15.75" hidden="1" customHeight="1">
      <c r="A394" s="88" t="s">
        <v>339</v>
      </c>
      <c r="B394" s="88"/>
      <c r="C394" s="88">
        <v>4200</v>
      </c>
      <c r="D394" s="88">
        <v>4380</v>
      </c>
      <c r="E394" s="88">
        <v>180</v>
      </c>
      <c r="F394" s="88"/>
      <c r="G394" s="88" t="s">
        <v>52</v>
      </c>
    </row>
    <row r="395" spans="1:7" ht="15.75" hidden="1" customHeight="1">
      <c r="A395" s="88" t="s">
        <v>339</v>
      </c>
      <c r="B395" s="88"/>
      <c r="C395" s="88">
        <v>6840</v>
      </c>
      <c r="D395" s="88">
        <v>7020</v>
      </c>
      <c r="E395" s="88">
        <v>180</v>
      </c>
      <c r="F395" s="88"/>
      <c r="G395" s="88" t="s">
        <v>52</v>
      </c>
    </row>
    <row r="396" spans="1:7" ht="15.75" hidden="1" customHeight="1">
      <c r="A396" s="88" t="s">
        <v>339</v>
      </c>
      <c r="B396" s="88"/>
      <c r="C396" s="88">
        <v>10560</v>
      </c>
      <c r="D396" s="88">
        <v>10740</v>
      </c>
      <c r="E396" s="88">
        <v>180</v>
      </c>
      <c r="F396" s="88"/>
      <c r="G396" s="88" t="s">
        <v>52</v>
      </c>
    </row>
    <row r="397" spans="1:7" ht="15.75" hidden="1" customHeight="1">
      <c r="A397" s="88" t="s">
        <v>339</v>
      </c>
      <c r="B397" s="88"/>
      <c r="C397" s="88">
        <v>15120</v>
      </c>
      <c r="D397" s="88">
        <v>15300</v>
      </c>
      <c r="E397" s="88">
        <v>180</v>
      </c>
      <c r="F397" s="88"/>
      <c r="G397" s="88" t="s">
        <v>52</v>
      </c>
    </row>
    <row r="398" spans="1:7" ht="15.75" hidden="1" customHeight="1">
      <c r="A398" s="88" t="s">
        <v>339</v>
      </c>
      <c r="B398" s="88"/>
      <c r="C398" s="88">
        <v>20100</v>
      </c>
      <c r="D398" s="88">
        <v>20280</v>
      </c>
      <c r="E398" s="88">
        <v>180</v>
      </c>
      <c r="F398" s="88"/>
      <c r="G398" s="88" t="s">
        <v>52</v>
      </c>
    </row>
    <row r="399" spans="1:7" ht="15.75" hidden="1" customHeight="1">
      <c r="A399" s="88" t="s">
        <v>339</v>
      </c>
      <c r="B399" s="88"/>
      <c r="C399" s="88">
        <v>20820</v>
      </c>
      <c r="D399" s="88">
        <v>21000</v>
      </c>
      <c r="E399" s="88">
        <v>180</v>
      </c>
      <c r="F399" s="88"/>
      <c r="G399" s="88" t="s">
        <v>52</v>
      </c>
    </row>
    <row r="400" spans="1:7" ht="15.75" hidden="1" customHeight="1">
      <c r="A400" s="88" t="s">
        <v>339</v>
      </c>
      <c r="B400" s="88"/>
      <c r="C400" s="88">
        <v>28500</v>
      </c>
      <c r="D400" s="88">
        <v>28680</v>
      </c>
      <c r="E400" s="88">
        <v>180</v>
      </c>
      <c r="F400" s="88"/>
      <c r="G400" s="88" t="s">
        <v>52</v>
      </c>
    </row>
    <row r="401" spans="1:7" ht="15.75" hidden="1" customHeight="1">
      <c r="A401" s="88" t="s">
        <v>339</v>
      </c>
      <c r="B401" s="88"/>
      <c r="C401" s="88">
        <v>29340</v>
      </c>
      <c r="D401" s="88">
        <v>29520</v>
      </c>
      <c r="E401" s="88">
        <v>180</v>
      </c>
      <c r="F401" s="88"/>
      <c r="G401" s="88" t="s">
        <v>52</v>
      </c>
    </row>
    <row r="402" spans="1:7" ht="15.75" hidden="1" customHeight="1">
      <c r="A402" s="88" t="s">
        <v>339</v>
      </c>
      <c r="B402" s="88"/>
      <c r="C402" s="88">
        <v>34620</v>
      </c>
      <c r="D402" s="88">
        <v>34800</v>
      </c>
      <c r="E402" s="88">
        <v>180</v>
      </c>
      <c r="F402" s="88"/>
      <c r="G402" s="88" t="s">
        <v>52</v>
      </c>
    </row>
    <row r="403" spans="1:7" ht="15.75" customHeight="1">
      <c r="A403" s="88" t="s">
        <v>191</v>
      </c>
      <c r="B403" s="88" t="s">
        <v>196</v>
      </c>
      <c r="C403" s="88">
        <v>3790.3719999999998</v>
      </c>
      <c r="D403" s="88">
        <v>3790.8339999999998</v>
      </c>
      <c r="E403" s="88">
        <v>0.46200000000000002</v>
      </c>
      <c r="F403" s="88" t="s">
        <v>257</v>
      </c>
      <c r="G403" s="88" t="s">
        <v>52</v>
      </c>
    </row>
    <row r="404" spans="1:7" ht="15.75" customHeight="1">
      <c r="A404" s="88" t="s">
        <v>191</v>
      </c>
      <c r="B404" s="88" t="s">
        <v>196</v>
      </c>
      <c r="C404" s="88">
        <v>3796.252</v>
      </c>
      <c r="D404" s="88">
        <v>3797.2109999999998</v>
      </c>
      <c r="E404" s="88">
        <v>0.95899999999999996</v>
      </c>
      <c r="F404" s="88" t="s">
        <v>257</v>
      </c>
      <c r="G404" s="88" t="s">
        <v>52</v>
      </c>
    </row>
    <row r="405" spans="1:7" ht="15.75" customHeight="1">
      <c r="A405" s="88" t="s">
        <v>191</v>
      </c>
      <c r="B405" s="88" t="s">
        <v>196</v>
      </c>
      <c r="C405" s="88">
        <v>3797.982</v>
      </c>
      <c r="D405" s="88">
        <v>3799.922</v>
      </c>
      <c r="E405" s="88">
        <v>1.94</v>
      </c>
      <c r="F405" s="88" t="s">
        <v>257</v>
      </c>
      <c r="G405" s="88" t="s">
        <v>52</v>
      </c>
    </row>
    <row r="406" spans="1:7" ht="15.75" customHeight="1">
      <c r="A406" s="88" t="s">
        <v>191</v>
      </c>
      <c r="B406" s="88" t="s">
        <v>196</v>
      </c>
      <c r="C406" s="88">
        <v>3800.6640000000002</v>
      </c>
      <c r="D406" s="88">
        <v>3801.3719999999998</v>
      </c>
      <c r="E406" s="88">
        <v>0.70799999999999996</v>
      </c>
      <c r="F406" s="88" t="s">
        <v>257</v>
      </c>
      <c r="G406" s="88" t="s">
        <v>52</v>
      </c>
    </row>
    <row r="407" spans="1:7" ht="15.75" customHeight="1">
      <c r="A407" s="88" t="s">
        <v>191</v>
      </c>
      <c r="B407" s="88" t="s">
        <v>196</v>
      </c>
      <c r="C407" s="88">
        <v>3801.962</v>
      </c>
      <c r="D407" s="88">
        <v>3803.6790000000001</v>
      </c>
      <c r="E407" s="88">
        <v>1.7170000000000001</v>
      </c>
      <c r="F407" s="88" t="s">
        <v>257</v>
      </c>
      <c r="G407" s="88" t="s">
        <v>52</v>
      </c>
    </row>
    <row r="408" spans="1:7" ht="15.75" customHeight="1">
      <c r="A408" s="88" t="s">
        <v>191</v>
      </c>
      <c r="B408" s="88" t="s">
        <v>196</v>
      </c>
      <c r="C408" s="88">
        <v>3808.2040000000002</v>
      </c>
      <c r="D408" s="88">
        <v>3809.2930000000001</v>
      </c>
      <c r="E408" s="88">
        <v>1.089</v>
      </c>
      <c r="F408" s="88" t="s">
        <v>257</v>
      </c>
      <c r="G408" s="88" t="s">
        <v>52</v>
      </c>
    </row>
    <row r="409" spans="1:7" ht="15.75" customHeight="1">
      <c r="A409" s="88" t="s">
        <v>191</v>
      </c>
      <c r="B409" s="88" t="s">
        <v>196</v>
      </c>
      <c r="C409" s="88">
        <v>3809.5419999999999</v>
      </c>
      <c r="D409" s="88">
        <v>3810.3939999999998</v>
      </c>
      <c r="E409" s="88">
        <v>0.85199999999999998</v>
      </c>
      <c r="F409" s="88" t="s">
        <v>257</v>
      </c>
      <c r="G409" s="88" t="s">
        <v>52</v>
      </c>
    </row>
    <row r="410" spans="1:7" ht="15.75" customHeight="1">
      <c r="A410" s="88" t="s">
        <v>191</v>
      </c>
      <c r="B410" s="88" t="s">
        <v>196</v>
      </c>
      <c r="C410" s="88">
        <v>3812.625</v>
      </c>
      <c r="D410" s="88">
        <v>3813.0909999999999</v>
      </c>
      <c r="E410" s="88">
        <v>0.46600000000000003</v>
      </c>
      <c r="F410" s="88" t="s">
        <v>30</v>
      </c>
      <c r="G410" s="88" t="s">
        <v>52</v>
      </c>
    </row>
    <row r="411" spans="1:7" ht="15.75" customHeight="1">
      <c r="A411" s="88" t="s">
        <v>191</v>
      </c>
      <c r="B411" s="88" t="s">
        <v>196</v>
      </c>
      <c r="C411" s="88">
        <v>3817.2139999999999</v>
      </c>
      <c r="D411" s="88">
        <v>3819.3110000000001</v>
      </c>
      <c r="E411" s="88">
        <v>2.097</v>
      </c>
      <c r="F411" s="88" t="s">
        <v>257</v>
      </c>
      <c r="G411" s="88" t="s">
        <v>52</v>
      </c>
    </row>
    <row r="412" spans="1:7" ht="15.75" customHeight="1">
      <c r="A412" s="88" t="s">
        <v>191</v>
      </c>
      <c r="B412" s="88" t="s">
        <v>196</v>
      </c>
      <c r="C412" s="88">
        <v>3820.6469999999999</v>
      </c>
      <c r="D412" s="88">
        <v>3821.1379999999999</v>
      </c>
      <c r="E412" s="88">
        <v>0.49099999999999999</v>
      </c>
      <c r="F412" s="88" t="s">
        <v>257</v>
      </c>
      <c r="G412" s="88" t="s">
        <v>52</v>
      </c>
    </row>
    <row r="413" spans="1:7" ht="15.75" customHeight="1">
      <c r="A413" s="88" t="s">
        <v>191</v>
      </c>
      <c r="B413" s="88" t="s">
        <v>196</v>
      </c>
      <c r="C413" s="88">
        <v>3823.1689999999999</v>
      </c>
      <c r="D413" s="88">
        <v>3824.4659999999999</v>
      </c>
      <c r="E413" s="88">
        <v>1.2969999999999999</v>
      </c>
      <c r="F413" s="88" t="s">
        <v>257</v>
      </c>
      <c r="G413" s="88" t="s">
        <v>52</v>
      </c>
    </row>
    <row r="414" spans="1:7" ht="15.75" customHeight="1">
      <c r="A414" s="88" t="s">
        <v>191</v>
      </c>
      <c r="B414" s="88" t="s">
        <v>196</v>
      </c>
      <c r="C414" s="88">
        <v>3827.88</v>
      </c>
      <c r="D414" s="88">
        <v>3828.55</v>
      </c>
      <c r="E414" s="88">
        <v>0.67</v>
      </c>
      <c r="F414" s="88" t="s">
        <v>257</v>
      </c>
      <c r="G414" s="88" t="s">
        <v>52</v>
      </c>
    </row>
    <row r="415" spans="1:7" ht="15.75" customHeight="1">
      <c r="A415" s="88" t="s">
        <v>191</v>
      </c>
      <c r="B415" s="88" t="s">
        <v>196</v>
      </c>
      <c r="C415" s="88">
        <v>3829.42</v>
      </c>
      <c r="D415" s="88">
        <v>3829.74</v>
      </c>
      <c r="E415" s="88">
        <v>0.32</v>
      </c>
      <c r="F415" s="88" t="s">
        <v>257</v>
      </c>
      <c r="G415" s="88" t="s">
        <v>52</v>
      </c>
    </row>
    <row r="416" spans="1:7" ht="15.75" customHeight="1">
      <c r="A416" s="88" t="s">
        <v>191</v>
      </c>
      <c r="B416" s="88" t="s">
        <v>196</v>
      </c>
      <c r="C416" s="88">
        <v>4281.902</v>
      </c>
      <c r="D416" s="88">
        <v>4282.902</v>
      </c>
      <c r="E416" s="88">
        <v>1</v>
      </c>
      <c r="F416" s="88" t="s">
        <v>257</v>
      </c>
      <c r="G416" s="88" t="s">
        <v>52</v>
      </c>
    </row>
    <row r="417" spans="1:7" ht="15.75" customHeight="1">
      <c r="A417" s="88" t="s">
        <v>191</v>
      </c>
      <c r="B417" s="88" t="s">
        <v>196</v>
      </c>
      <c r="C417" s="88">
        <v>4293.95</v>
      </c>
      <c r="D417" s="88">
        <v>4294.47</v>
      </c>
      <c r="E417" s="88">
        <v>0.52</v>
      </c>
      <c r="F417" s="88" t="s">
        <v>257</v>
      </c>
      <c r="G417" s="88" t="s">
        <v>52</v>
      </c>
    </row>
    <row r="418" spans="1:7" ht="15.75" customHeight="1">
      <c r="A418" s="88" t="s">
        <v>191</v>
      </c>
      <c r="B418" s="88" t="s">
        <v>196</v>
      </c>
      <c r="C418" s="88">
        <v>10621.913</v>
      </c>
      <c r="D418" s="88">
        <v>10622.825000000001</v>
      </c>
      <c r="E418" s="88">
        <v>0.91200000000000003</v>
      </c>
      <c r="F418" s="88" t="s">
        <v>257</v>
      </c>
      <c r="G418" s="88" t="s">
        <v>52</v>
      </c>
    </row>
    <row r="419" spans="1:7" ht="15.75" customHeight="1">
      <c r="A419" s="88" t="s">
        <v>191</v>
      </c>
      <c r="B419" s="88" t="s">
        <v>196</v>
      </c>
      <c r="C419" s="88">
        <v>10623.308999999999</v>
      </c>
      <c r="D419" s="88">
        <v>10623.824000000001</v>
      </c>
      <c r="E419" s="88">
        <v>0.51500000000000001</v>
      </c>
      <c r="F419" s="88" t="s">
        <v>257</v>
      </c>
      <c r="G419" s="88" t="s">
        <v>52</v>
      </c>
    </row>
    <row r="420" spans="1:7" ht="15.75" customHeight="1">
      <c r="A420" s="88" t="s">
        <v>191</v>
      </c>
      <c r="B420" s="88" t="s">
        <v>196</v>
      </c>
      <c r="C420" s="88">
        <v>10627.614</v>
      </c>
      <c r="D420" s="88">
        <v>10629.009</v>
      </c>
      <c r="E420" s="88">
        <v>1.395</v>
      </c>
      <c r="F420" s="88" t="s">
        <v>257</v>
      </c>
      <c r="G420" s="88" t="s">
        <v>52</v>
      </c>
    </row>
    <row r="421" spans="1:7" ht="15.75" customHeight="1">
      <c r="A421" s="88" t="s">
        <v>191</v>
      </c>
      <c r="B421" s="88" t="s">
        <v>196</v>
      </c>
      <c r="C421" s="88">
        <v>10629.951999999999</v>
      </c>
      <c r="D421" s="88">
        <v>10630.589</v>
      </c>
      <c r="E421" s="88">
        <v>0.63700000000000001</v>
      </c>
      <c r="F421" s="88" t="s">
        <v>257</v>
      </c>
      <c r="G421" s="88" t="s">
        <v>52</v>
      </c>
    </row>
    <row r="422" spans="1:7" ht="15.75" customHeight="1">
      <c r="A422" s="88" t="s">
        <v>191</v>
      </c>
      <c r="B422" s="88" t="s">
        <v>196</v>
      </c>
      <c r="C422" s="88">
        <v>10657.317999999999</v>
      </c>
      <c r="D422" s="88">
        <v>10659.007</v>
      </c>
      <c r="E422" s="88">
        <v>1.6890000000000001</v>
      </c>
      <c r="F422" s="88" t="s">
        <v>257</v>
      </c>
      <c r="G422" s="88" t="s">
        <v>52</v>
      </c>
    </row>
    <row r="423" spans="1:7" ht="15.75" customHeight="1">
      <c r="A423" s="88" t="s">
        <v>191</v>
      </c>
      <c r="B423" s="88" t="s">
        <v>196</v>
      </c>
      <c r="C423" s="88">
        <v>10661.058000000001</v>
      </c>
      <c r="D423" s="88">
        <v>10661.79</v>
      </c>
      <c r="E423" s="88">
        <v>0.73199999999999998</v>
      </c>
      <c r="F423" s="88" t="s">
        <v>257</v>
      </c>
      <c r="G423" s="88" t="s">
        <v>52</v>
      </c>
    </row>
    <row r="424" spans="1:7" ht="15.75" customHeight="1">
      <c r="A424" s="88" t="s">
        <v>191</v>
      </c>
      <c r="B424" s="88" t="s">
        <v>196</v>
      </c>
      <c r="C424" s="88">
        <v>10662.651</v>
      </c>
      <c r="D424" s="88">
        <v>10663.61</v>
      </c>
      <c r="E424" s="88">
        <v>0.95899999999999996</v>
      </c>
      <c r="F424" s="88" t="s">
        <v>257</v>
      </c>
      <c r="G424" s="88" t="s">
        <v>52</v>
      </c>
    </row>
    <row r="425" spans="1:7" ht="15.75" customHeight="1">
      <c r="A425" s="88" t="s">
        <v>191</v>
      </c>
      <c r="B425" s="88" t="s">
        <v>196</v>
      </c>
      <c r="C425" s="88">
        <v>10668.689</v>
      </c>
      <c r="D425" s="88">
        <v>10669.231</v>
      </c>
      <c r="E425" s="88">
        <v>0.54200000000000004</v>
      </c>
      <c r="F425" s="88" t="s">
        <v>257</v>
      </c>
      <c r="G425" s="88" t="s">
        <v>52</v>
      </c>
    </row>
    <row r="426" spans="1:7" ht="15.75" customHeight="1">
      <c r="A426" s="88" t="s">
        <v>191</v>
      </c>
      <c r="B426" s="88" t="s">
        <v>196</v>
      </c>
      <c r="C426" s="88">
        <v>10669.751</v>
      </c>
      <c r="D426" s="88">
        <v>10670.058999999999</v>
      </c>
      <c r="E426" s="88">
        <v>0.308</v>
      </c>
      <c r="F426" s="88" t="s">
        <v>257</v>
      </c>
      <c r="G426" s="88" t="s">
        <v>52</v>
      </c>
    </row>
    <row r="427" spans="1:7" ht="15.75" customHeight="1">
      <c r="A427" s="88" t="s">
        <v>191</v>
      </c>
      <c r="B427" s="88" t="s">
        <v>196</v>
      </c>
      <c r="C427" s="88">
        <v>10679.431</v>
      </c>
      <c r="D427" s="88">
        <v>10680.016</v>
      </c>
      <c r="E427" s="88">
        <v>0.58499999999999996</v>
      </c>
      <c r="F427" s="88" t="s">
        <v>257</v>
      </c>
      <c r="G427" s="88" t="s">
        <v>52</v>
      </c>
    </row>
    <row r="428" spans="1:7" ht="15.75" customHeight="1">
      <c r="A428" s="88" t="s">
        <v>191</v>
      </c>
      <c r="B428" s="88" t="s">
        <v>196</v>
      </c>
      <c r="C428" s="88">
        <v>15210.728999999999</v>
      </c>
      <c r="D428" s="88">
        <v>15212.342000000001</v>
      </c>
      <c r="E428" s="88">
        <v>1.613</v>
      </c>
      <c r="F428" s="88" t="s">
        <v>257</v>
      </c>
      <c r="G428" s="88" t="s">
        <v>52</v>
      </c>
    </row>
    <row r="429" spans="1:7" ht="15.75" customHeight="1">
      <c r="A429" s="88" t="s">
        <v>191</v>
      </c>
      <c r="B429" s="88" t="s">
        <v>196</v>
      </c>
      <c r="C429" s="88">
        <v>15216.53</v>
      </c>
      <c r="D429" s="88">
        <v>15217.77</v>
      </c>
      <c r="E429" s="88">
        <v>1.24</v>
      </c>
      <c r="F429" s="88" t="s">
        <v>257</v>
      </c>
      <c r="G429" s="88" t="s">
        <v>52</v>
      </c>
    </row>
    <row r="430" spans="1:7" ht="15.75" customHeight="1">
      <c r="A430" s="88" t="s">
        <v>191</v>
      </c>
      <c r="B430" s="88" t="s">
        <v>196</v>
      </c>
      <c r="C430" s="88">
        <v>15219.003000000001</v>
      </c>
      <c r="D430" s="88">
        <v>15220.55</v>
      </c>
      <c r="E430" s="88">
        <v>1.5469999999999999</v>
      </c>
      <c r="F430" s="88" t="s">
        <v>257</v>
      </c>
      <c r="G430" s="88" t="s">
        <v>52</v>
      </c>
    </row>
    <row r="431" spans="1:7" ht="15.75" customHeight="1">
      <c r="A431" s="88" t="s">
        <v>191</v>
      </c>
      <c r="B431" s="88" t="s">
        <v>196</v>
      </c>
      <c r="C431" s="88">
        <v>15222.937</v>
      </c>
      <c r="D431" s="88">
        <v>15224.89</v>
      </c>
      <c r="E431" s="88">
        <v>1.9530000000000001</v>
      </c>
      <c r="F431" s="88" t="s">
        <v>257</v>
      </c>
      <c r="G431" s="88" t="s">
        <v>52</v>
      </c>
    </row>
    <row r="432" spans="1:7" ht="15.75" customHeight="1">
      <c r="A432" s="88" t="s">
        <v>191</v>
      </c>
      <c r="B432" s="88" t="s">
        <v>196</v>
      </c>
      <c r="C432" s="88">
        <v>15226.876</v>
      </c>
      <c r="D432" s="88">
        <v>15227.637000000001</v>
      </c>
      <c r="E432" s="88">
        <v>0.76100000000000001</v>
      </c>
      <c r="F432" s="88" t="s">
        <v>257</v>
      </c>
      <c r="G432" s="88" t="s">
        <v>52</v>
      </c>
    </row>
    <row r="433" spans="1:7" ht="15.75" customHeight="1">
      <c r="A433" s="88" t="s">
        <v>191</v>
      </c>
      <c r="B433" s="88" t="s">
        <v>196</v>
      </c>
      <c r="C433" s="88">
        <v>15229.93</v>
      </c>
      <c r="D433" s="88">
        <v>15232.228999999999</v>
      </c>
      <c r="E433" s="88">
        <v>2.2989999999999999</v>
      </c>
      <c r="F433" s="88" t="s">
        <v>257</v>
      </c>
      <c r="G433" s="88" t="s">
        <v>52</v>
      </c>
    </row>
    <row r="434" spans="1:7" ht="15.75" customHeight="1">
      <c r="A434" s="88" t="s">
        <v>191</v>
      </c>
      <c r="B434" s="88" t="s">
        <v>196</v>
      </c>
      <c r="C434" s="88">
        <v>15237.838</v>
      </c>
      <c r="D434" s="88">
        <v>15239.7</v>
      </c>
      <c r="E434" s="88">
        <v>1.8620000000000001</v>
      </c>
      <c r="F434" s="88" t="s">
        <v>257</v>
      </c>
      <c r="G434" s="88" t="s">
        <v>52</v>
      </c>
    </row>
    <row r="435" spans="1:7" ht="15.75" customHeight="1">
      <c r="A435" s="88" t="s">
        <v>191</v>
      </c>
      <c r="B435" s="88" t="s">
        <v>196</v>
      </c>
      <c r="C435" s="88">
        <v>20176.282999999999</v>
      </c>
      <c r="D435" s="88">
        <v>20177.178</v>
      </c>
      <c r="E435" s="88">
        <v>0.89500000000000002</v>
      </c>
      <c r="F435" s="88" t="s">
        <v>257</v>
      </c>
      <c r="G435" s="88" t="s">
        <v>52</v>
      </c>
    </row>
    <row r="436" spans="1:7" ht="15.75" customHeight="1">
      <c r="A436" s="88" t="s">
        <v>191</v>
      </c>
      <c r="B436" s="88" t="s">
        <v>196</v>
      </c>
      <c r="C436" s="88">
        <v>20212.050999999999</v>
      </c>
      <c r="D436" s="88">
        <v>20212.995999999999</v>
      </c>
      <c r="E436" s="88">
        <v>0.94499999999999995</v>
      </c>
      <c r="F436" s="88" t="s">
        <v>257</v>
      </c>
      <c r="G436" s="88" t="s">
        <v>52</v>
      </c>
    </row>
    <row r="437" spans="1:7" ht="15.75" customHeight="1">
      <c r="A437" s="88" t="s">
        <v>191</v>
      </c>
      <c r="B437" s="88" t="s">
        <v>196</v>
      </c>
      <c r="C437" s="88">
        <v>20217.063999999998</v>
      </c>
      <c r="D437" s="88">
        <v>20218.826000000001</v>
      </c>
      <c r="E437" s="88">
        <v>1.762</v>
      </c>
      <c r="F437" s="88" t="s">
        <v>257</v>
      </c>
      <c r="G437" s="88" t="s">
        <v>52</v>
      </c>
    </row>
    <row r="438" spans="1:7" ht="15.75" customHeight="1">
      <c r="A438" s="88" t="s">
        <v>191</v>
      </c>
      <c r="B438" s="88" t="s">
        <v>196</v>
      </c>
      <c r="C438" s="88">
        <v>28563.381000000001</v>
      </c>
      <c r="D438" s="88">
        <v>28563.558000000001</v>
      </c>
      <c r="E438" s="88">
        <v>0.17699999999999999</v>
      </c>
      <c r="F438" s="88" t="s">
        <v>257</v>
      </c>
      <c r="G438" s="88" t="s">
        <v>52</v>
      </c>
    </row>
    <row r="439" spans="1:7" ht="15.75" customHeight="1">
      <c r="A439" s="88" t="s">
        <v>191</v>
      </c>
      <c r="B439" s="88" t="s">
        <v>196</v>
      </c>
      <c r="C439" s="88">
        <v>28570.325000000001</v>
      </c>
      <c r="D439" s="88">
        <v>28571.569</v>
      </c>
      <c r="E439" s="88">
        <v>1.244</v>
      </c>
      <c r="F439" s="88" t="s">
        <v>257</v>
      </c>
      <c r="G439" s="88" t="s">
        <v>52</v>
      </c>
    </row>
    <row r="440" spans="1:7" ht="15.75" customHeight="1">
      <c r="A440" s="88" t="s">
        <v>191</v>
      </c>
      <c r="B440" s="88" t="s">
        <v>196</v>
      </c>
      <c r="C440" s="88">
        <v>28572.73</v>
      </c>
      <c r="D440" s="88">
        <v>28573.546999999999</v>
      </c>
      <c r="E440" s="88">
        <v>0.81699999999999995</v>
      </c>
      <c r="F440" s="88" t="s">
        <v>257</v>
      </c>
      <c r="G440" s="88" t="s">
        <v>52</v>
      </c>
    </row>
    <row r="441" spans="1:7" ht="15.75" customHeight="1">
      <c r="A441" s="88" t="s">
        <v>191</v>
      </c>
      <c r="B441" s="88" t="s">
        <v>196</v>
      </c>
      <c r="C441" s="88">
        <v>28574.294999999998</v>
      </c>
      <c r="D441" s="88">
        <v>28575.274000000001</v>
      </c>
      <c r="E441" s="88">
        <v>0.97899999999999998</v>
      </c>
      <c r="F441" s="88" t="s">
        <v>257</v>
      </c>
      <c r="G441" s="88" t="s">
        <v>52</v>
      </c>
    </row>
    <row r="442" spans="1:7" ht="15.75" customHeight="1">
      <c r="A442" s="88" t="s">
        <v>191</v>
      </c>
      <c r="B442" s="88" t="s">
        <v>196</v>
      </c>
      <c r="C442" s="88">
        <v>28577.488000000001</v>
      </c>
      <c r="D442" s="88">
        <v>28578.185000000001</v>
      </c>
      <c r="E442" s="88">
        <v>0.69699999999999995</v>
      </c>
      <c r="F442" s="88" t="s">
        <v>257</v>
      </c>
      <c r="G442" s="88" t="s">
        <v>52</v>
      </c>
    </row>
    <row r="443" spans="1:7" ht="15.75" customHeight="1">
      <c r="A443" s="88" t="s">
        <v>191</v>
      </c>
      <c r="B443" s="88" t="s">
        <v>196</v>
      </c>
      <c r="C443" s="88">
        <v>28590.433000000001</v>
      </c>
      <c r="D443" s="88">
        <v>28591.358</v>
      </c>
      <c r="E443" s="88">
        <v>0.92500000000000004</v>
      </c>
      <c r="F443" s="88" t="s">
        <v>257</v>
      </c>
      <c r="G443" s="88" t="s">
        <v>52</v>
      </c>
    </row>
    <row r="444" spans="1:7" ht="15.75" customHeight="1">
      <c r="A444" s="88" t="s">
        <v>191</v>
      </c>
      <c r="B444" s="88" t="s">
        <v>196</v>
      </c>
      <c r="C444" s="88">
        <v>28594.758000000002</v>
      </c>
      <c r="D444" s="88">
        <v>28595.350999999999</v>
      </c>
      <c r="E444" s="88">
        <v>0.59299999999999997</v>
      </c>
      <c r="F444" s="88" t="s">
        <v>257</v>
      </c>
      <c r="G444" s="88" t="s">
        <v>52</v>
      </c>
    </row>
    <row r="445" spans="1:7" ht="15.75" customHeight="1">
      <c r="A445" s="88" t="s">
        <v>191</v>
      </c>
      <c r="B445" s="88" t="s">
        <v>196</v>
      </c>
      <c r="C445" s="88">
        <v>28595.581999999999</v>
      </c>
      <c r="D445" s="88">
        <v>28596.85</v>
      </c>
      <c r="E445" s="88">
        <v>1.268</v>
      </c>
      <c r="F445" s="88" t="s">
        <v>257</v>
      </c>
      <c r="G445" s="88" t="s">
        <v>52</v>
      </c>
    </row>
    <row r="446" spans="1:7" ht="15.75" customHeight="1">
      <c r="A446" s="88" t="s">
        <v>191</v>
      </c>
      <c r="B446" s="88" t="s">
        <v>196</v>
      </c>
      <c r="C446" s="88">
        <v>28598.276000000002</v>
      </c>
      <c r="D446" s="88">
        <v>28598.685000000001</v>
      </c>
      <c r="E446" s="88">
        <v>0.40899999999999997</v>
      </c>
      <c r="F446" s="88" t="s">
        <v>257</v>
      </c>
      <c r="G446" s="88" t="s">
        <v>52</v>
      </c>
    </row>
    <row r="447" spans="1:7" ht="15.75" customHeight="1">
      <c r="A447" s="88" t="s">
        <v>191</v>
      </c>
      <c r="B447" s="88" t="s">
        <v>196</v>
      </c>
      <c r="C447" s="88">
        <v>28603.62</v>
      </c>
      <c r="D447" s="88">
        <v>28604.128000000001</v>
      </c>
      <c r="E447" s="88">
        <v>0.50800000000000001</v>
      </c>
      <c r="F447" s="88" t="s">
        <v>257</v>
      </c>
      <c r="G447" s="88" t="s">
        <v>52</v>
      </c>
    </row>
    <row r="448" spans="1:7" ht="15.75" customHeight="1">
      <c r="A448" s="88" t="s">
        <v>191</v>
      </c>
      <c r="B448" s="88" t="s">
        <v>196</v>
      </c>
      <c r="C448" s="88">
        <v>28604.769</v>
      </c>
      <c r="D448" s="88">
        <v>28606.124</v>
      </c>
      <c r="E448" s="88">
        <v>1.355</v>
      </c>
      <c r="F448" s="88" t="s">
        <v>257</v>
      </c>
      <c r="G448" s="88" t="s">
        <v>52</v>
      </c>
    </row>
    <row r="449" spans="1:7" ht="15.75" customHeight="1">
      <c r="A449" s="88" t="s">
        <v>191</v>
      </c>
      <c r="B449" s="88" t="s">
        <v>196</v>
      </c>
      <c r="C449" s="88">
        <v>28606.867999999999</v>
      </c>
      <c r="D449" s="88">
        <v>28608.534</v>
      </c>
      <c r="E449" s="88">
        <v>1.6659999999999999</v>
      </c>
      <c r="F449" s="88" t="s">
        <v>257</v>
      </c>
      <c r="G449" s="88" t="s">
        <v>52</v>
      </c>
    </row>
    <row r="450" spans="1:7" ht="15.75" customHeight="1">
      <c r="A450" s="88" t="s">
        <v>191</v>
      </c>
      <c r="B450" s="88" t="s">
        <v>196</v>
      </c>
      <c r="C450" s="88">
        <v>28610.775000000001</v>
      </c>
      <c r="D450" s="88">
        <v>28611.914000000001</v>
      </c>
      <c r="E450" s="88">
        <v>1.139</v>
      </c>
      <c r="F450" s="88" t="s">
        <v>257</v>
      </c>
      <c r="G450" s="88" t="s">
        <v>52</v>
      </c>
    </row>
    <row r="451" spans="1:7" ht="15.75" customHeight="1">
      <c r="A451" s="88" t="s">
        <v>191</v>
      </c>
      <c r="B451" s="88" t="s">
        <v>196</v>
      </c>
      <c r="C451" s="88">
        <v>28614.088</v>
      </c>
      <c r="D451" s="88">
        <v>28614.383999999998</v>
      </c>
      <c r="E451" s="88">
        <v>0.29599999999999999</v>
      </c>
      <c r="F451" s="88" t="s">
        <v>257</v>
      </c>
      <c r="G451" s="88" t="s">
        <v>52</v>
      </c>
    </row>
    <row r="452" spans="1:7" ht="15.75" customHeight="1">
      <c r="A452" s="88" t="s">
        <v>191</v>
      </c>
      <c r="B452" s="88" t="s">
        <v>196</v>
      </c>
      <c r="C452" s="88">
        <v>28614.733</v>
      </c>
      <c r="D452" s="88">
        <v>28615.449000000001</v>
      </c>
      <c r="E452" s="88">
        <v>0.71599999999999997</v>
      </c>
      <c r="F452" s="88" t="s">
        <v>257</v>
      </c>
      <c r="G452" s="88" t="s">
        <v>52</v>
      </c>
    </row>
    <row r="453" spans="1:7" ht="15.75" customHeight="1">
      <c r="A453" s="88" t="s">
        <v>191</v>
      </c>
      <c r="B453" s="88" t="s">
        <v>196</v>
      </c>
      <c r="C453" s="88">
        <v>28617.624</v>
      </c>
      <c r="D453" s="88">
        <v>28618.133000000002</v>
      </c>
      <c r="E453" s="88">
        <v>0.50900000000000001</v>
      </c>
      <c r="F453" s="88" t="s">
        <v>257</v>
      </c>
      <c r="G453" s="88" t="s">
        <v>52</v>
      </c>
    </row>
    <row r="454" spans="1:7" ht="15.75" customHeight="1">
      <c r="A454" s="88" t="s">
        <v>191</v>
      </c>
      <c r="B454" s="88" t="s">
        <v>196</v>
      </c>
      <c r="C454" s="88">
        <v>28618.596000000001</v>
      </c>
      <c r="D454" s="88">
        <v>28619.194</v>
      </c>
      <c r="E454" s="88">
        <v>0.59799999999999998</v>
      </c>
      <c r="F454" s="88" t="s">
        <v>257</v>
      </c>
      <c r="G454" s="88" t="s">
        <v>52</v>
      </c>
    </row>
    <row r="455" spans="1:7" ht="15.75" customHeight="1">
      <c r="A455" s="88" t="s">
        <v>191</v>
      </c>
      <c r="B455" s="88" t="s">
        <v>196</v>
      </c>
      <c r="C455" s="88">
        <v>29409.218000000001</v>
      </c>
      <c r="D455" s="88">
        <v>29410.080999999998</v>
      </c>
      <c r="E455" s="88">
        <v>0.86299999999999999</v>
      </c>
      <c r="F455" s="88" t="s">
        <v>257</v>
      </c>
      <c r="G455" s="88" t="s">
        <v>52</v>
      </c>
    </row>
    <row r="456" spans="1:7" ht="15.75" customHeight="1">
      <c r="A456" s="88" t="s">
        <v>191</v>
      </c>
      <c r="B456" s="88" t="s">
        <v>196</v>
      </c>
      <c r="C456" s="88">
        <v>29423.360000000001</v>
      </c>
      <c r="D456" s="88">
        <v>29424.355</v>
      </c>
      <c r="E456" s="88">
        <v>0.995</v>
      </c>
      <c r="F456" s="88" t="s">
        <v>257</v>
      </c>
      <c r="G456" s="88" t="s">
        <v>52</v>
      </c>
    </row>
    <row r="457" spans="1:7" ht="15.75" customHeight="1">
      <c r="A457" s="88" t="s">
        <v>191</v>
      </c>
      <c r="B457" s="88" t="s">
        <v>196</v>
      </c>
      <c r="C457" s="88">
        <v>29425.34</v>
      </c>
      <c r="D457" s="88">
        <v>29425.743999999999</v>
      </c>
      <c r="E457" s="88">
        <v>0.40400000000000003</v>
      </c>
      <c r="F457" s="88" t="s">
        <v>257</v>
      </c>
      <c r="G457" s="88" t="s">
        <v>52</v>
      </c>
    </row>
    <row r="458" spans="1:7" ht="15.75" customHeight="1">
      <c r="A458" s="88" t="s">
        <v>191</v>
      </c>
      <c r="B458" s="88" t="s">
        <v>196</v>
      </c>
      <c r="C458" s="88">
        <v>29430.712</v>
      </c>
      <c r="D458" s="88">
        <v>29432.062999999998</v>
      </c>
      <c r="E458" s="88">
        <v>1.351</v>
      </c>
      <c r="F458" s="88" t="s">
        <v>257</v>
      </c>
      <c r="G458" s="88" t="s">
        <v>52</v>
      </c>
    </row>
    <row r="459" spans="1:7" ht="15.75" customHeight="1">
      <c r="A459" s="88" t="s">
        <v>191</v>
      </c>
      <c r="B459" s="88" t="s">
        <v>196</v>
      </c>
      <c r="C459" s="88">
        <v>29448.882000000001</v>
      </c>
      <c r="D459" s="88">
        <v>29449.166000000001</v>
      </c>
      <c r="E459" s="88">
        <v>0.28399999999999997</v>
      </c>
      <c r="F459" s="88" t="s">
        <v>30</v>
      </c>
      <c r="G459" s="88" t="s">
        <v>52</v>
      </c>
    </row>
    <row r="460" spans="1:7" ht="15.75" customHeight="1">
      <c r="A460" s="88" t="s">
        <v>191</v>
      </c>
      <c r="B460" s="88" t="s">
        <v>196</v>
      </c>
      <c r="C460" s="88">
        <v>29452.915000000001</v>
      </c>
      <c r="D460" s="88">
        <v>29453.835999999999</v>
      </c>
      <c r="E460" s="88">
        <v>0.92100000000000004</v>
      </c>
      <c r="F460" s="88" t="s">
        <v>257</v>
      </c>
      <c r="G460" s="88" t="s">
        <v>52</v>
      </c>
    </row>
    <row r="461" spans="1:7" ht="15.75" customHeight="1">
      <c r="A461" s="88" t="s">
        <v>191</v>
      </c>
      <c r="B461" s="88" t="s">
        <v>196</v>
      </c>
      <c r="C461" s="88">
        <v>29456.651999999998</v>
      </c>
      <c r="D461" s="88">
        <v>29457.677</v>
      </c>
      <c r="E461" s="88">
        <v>1.0249999999999999</v>
      </c>
      <c r="F461" s="88" t="s">
        <v>257</v>
      </c>
      <c r="G461" s="88" t="s">
        <v>52</v>
      </c>
    </row>
    <row r="462" spans="1:7" ht="15.75" customHeight="1">
      <c r="A462" s="88" t="s">
        <v>191</v>
      </c>
      <c r="B462" s="88" t="s">
        <v>196</v>
      </c>
      <c r="C462" s="88">
        <v>34680.67</v>
      </c>
      <c r="D462" s="88">
        <v>34682.258000000002</v>
      </c>
      <c r="E462" s="88">
        <v>1.5880000000000001</v>
      </c>
      <c r="F462" s="88" t="s">
        <v>257</v>
      </c>
      <c r="G462" s="88" t="s">
        <v>52</v>
      </c>
    </row>
    <row r="463" spans="1:7" ht="15.75" customHeight="1">
      <c r="A463" s="88" t="s">
        <v>191</v>
      </c>
      <c r="B463" s="88" t="s">
        <v>196</v>
      </c>
      <c r="C463" s="88">
        <v>34683.705000000002</v>
      </c>
      <c r="D463" s="88">
        <v>34684.873</v>
      </c>
      <c r="E463" s="88">
        <v>1.1679999999999999</v>
      </c>
      <c r="F463" s="88" t="s">
        <v>257</v>
      </c>
      <c r="G463" s="88" t="s">
        <v>52</v>
      </c>
    </row>
    <row r="464" spans="1:7" ht="15.75" customHeight="1">
      <c r="A464" s="88" t="s">
        <v>191</v>
      </c>
      <c r="B464" s="88" t="s">
        <v>196</v>
      </c>
      <c r="C464" s="88">
        <v>34685.470999999998</v>
      </c>
      <c r="D464" s="88">
        <v>34686.337</v>
      </c>
      <c r="E464" s="88">
        <v>0.86599999999999999</v>
      </c>
      <c r="F464" s="88" t="s">
        <v>257</v>
      </c>
      <c r="G464" s="88" t="s">
        <v>52</v>
      </c>
    </row>
    <row r="465" spans="1:7" ht="15.75" customHeight="1">
      <c r="A465" s="88" t="s">
        <v>191</v>
      </c>
      <c r="B465" s="88" t="s">
        <v>196</v>
      </c>
      <c r="C465" s="88">
        <v>34686.663</v>
      </c>
      <c r="D465" s="88">
        <v>34687.955999999998</v>
      </c>
      <c r="E465" s="88">
        <v>1.2929999999999999</v>
      </c>
      <c r="F465" s="88" t="s">
        <v>257</v>
      </c>
      <c r="G465" s="88" t="s">
        <v>52</v>
      </c>
    </row>
    <row r="466" spans="1:7" ht="15.75" customHeight="1">
      <c r="A466" s="88" t="s">
        <v>191</v>
      </c>
      <c r="B466" s="88" t="s">
        <v>196</v>
      </c>
      <c r="C466" s="88">
        <v>34689.591999999997</v>
      </c>
      <c r="D466" s="88">
        <v>34690.688000000002</v>
      </c>
      <c r="E466" s="88">
        <v>1.0960000000000001</v>
      </c>
      <c r="F466" s="88" t="s">
        <v>257</v>
      </c>
      <c r="G466" s="88" t="s">
        <v>52</v>
      </c>
    </row>
    <row r="467" spans="1:7" ht="15.75" customHeight="1">
      <c r="A467" s="88" t="s">
        <v>191</v>
      </c>
      <c r="B467" s="88" t="s">
        <v>196</v>
      </c>
      <c r="C467" s="88">
        <v>34691.582000000002</v>
      </c>
      <c r="D467" s="88">
        <v>34692.455000000002</v>
      </c>
      <c r="E467" s="88">
        <v>0.873</v>
      </c>
      <c r="F467" s="88" t="s">
        <v>257</v>
      </c>
      <c r="G467" s="88" t="s">
        <v>52</v>
      </c>
    </row>
    <row r="468" spans="1:7" ht="15.75" customHeight="1">
      <c r="A468" s="88" t="s">
        <v>191</v>
      </c>
      <c r="B468" s="88" t="s">
        <v>196</v>
      </c>
      <c r="C468" s="88">
        <v>34693.377</v>
      </c>
      <c r="D468" s="88">
        <v>34694.15</v>
      </c>
      <c r="E468" s="88">
        <v>0.77300000000000002</v>
      </c>
      <c r="F468" s="88" t="s">
        <v>257</v>
      </c>
      <c r="G468" s="88" t="s">
        <v>52</v>
      </c>
    </row>
    <row r="469" spans="1:7" ht="15.75" customHeight="1">
      <c r="A469" s="88" t="s">
        <v>191</v>
      </c>
      <c r="B469" s="88" t="s">
        <v>196</v>
      </c>
      <c r="C469" s="88">
        <v>34694.648999999998</v>
      </c>
      <c r="D469" s="88">
        <v>34695.421000000002</v>
      </c>
      <c r="E469" s="88">
        <v>0.77200000000000002</v>
      </c>
      <c r="F469" s="88" t="s">
        <v>257</v>
      </c>
      <c r="G469" s="88" t="s">
        <v>52</v>
      </c>
    </row>
    <row r="470" spans="1:7" ht="15.75" customHeight="1">
      <c r="A470" s="88" t="s">
        <v>191</v>
      </c>
      <c r="B470" s="88" t="s">
        <v>196</v>
      </c>
      <c r="C470" s="88">
        <v>34695.771000000001</v>
      </c>
      <c r="D470" s="88">
        <v>34697.461000000003</v>
      </c>
      <c r="E470" s="88">
        <v>1.69</v>
      </c>
      <c r="F470" s="88" t="s">
        <v>257</v>
      </c>
      <c r="G470" s="88" t="s">
        <v>52</v>
      </c>
    </row>
    <row r="471" spans="1:7" ht="15.75" customHeight="1">
      <c r="A471" s="88" t="s">
        <v>191</v>
      </c>
      <c r="B471" s="88" t="s">
        <v>196</v>
      </c>
      <c r="C471" s="88">
        <v>34699.15</v>
      </c>
      <c r="D471" s="88">
        <v>34699.959000000003</v>
      </c>
      <c r="E471" s="88">
        <v>0.80900000000000005</v>
      </c>
      <c r="F471" s="88" t="s">
        <v>257</v>
      </c>
      <c r="G471" s="88" t="s">
        <v>52</v>
      </c>
    </row>
    <row r="472" spans="1:7" ht="15.75" customHeight="1">
      <c r="A472" s="88" t="s">
        <v>191</v>
      </c>
      <c r="B472" s="88" t="s">
        <v>196</v>
      </c>
      <c r="C472" s="88">
        <v>34700.777000000002</v>
      </c>
      <c r="D472" s="88">
        <v>34701.862000000001</v>
      </c>
      <c r="E472" s="88">
        <v>1.085</v>
      </c>
      <c r="F472" s="88" t="s">
        <v>257</v>
      </c>
      <c r="G472" s="88" t="s">
        <v>52</v>
      </c>
    </row>
    <row r="473" spans="1:7" ht="15.75" customHeight="1">
      <c r="A473" s="88" t="s">
        <v>191</v>
      </c>
      <c r="B473" s="88" t="s">
        <v>196</v>
      </c>
      <c r="C473" s="88">
        <v>34706.642</v>
      </c>
      <c r="D473" s="88">
        <v>34707.582999999999</v>
      </c>
      <c r="E473" s="88">
        <v>0.94099999999999995</v>
      </c>
      <c r="F473" s="88" t="s">
        <v>257</v>
      </c>
      <c r="G473" s="88" t="s">
        <v>52</v>
      </c>
    </row>
    <row r="474" spans="1:7" ht="15.75" customHeight="1">
      <c r="A474" s="88" t="s">
        <v>191</v>
      </c>
      <c r="B474" s="88" t="s">
        <v>196</v>
      </c>
      <c r="C474" s="88">
        <v>34709.633000000002</v>
      </c>
      <c r="D474" s="88">
        <v>34710.834999999999</v>
      </c>
      <c r="E474" s="88">
        <v>1.202</v>
      </c>
      <c r="F474" s="88" t="s">
        <v>257</v>
      </c>
      <c r="G474" s="88" t="s">
        <v>52</v>
      </c>
    </row>
    <row r="475" spans="1:7" ht="15.75" customHeight="1">
      <c r="A475" s="88" t="s">
        <v>191</v>
      </c>
      <c r="B475" s="88" t="s">
        <v>196</v>
      </c>
      <c r="C475" s="88">
        <v>34715.913999999997</v>
      </c>
      <c r="D475" s="88">
        <v>34716.794000000002</v>
      </c>
      <c r="E475" s="88">
        <v>0.88</v>
      </c>
      <c r="F475" s="88" t="s">
        <v>257</v>
      </c>
      <c r="G475" s="88" t="s">
        <v>52</v>
      </c>
    </row>
    <row r="476" spans="1:7" ht="15.75" customHeight="1">
      <c r="A476" s="88" t="s">
        <v>191</v>
      </c>
      <c r="B476" s="88" t="s">
        <v>196</v>
      </c>
      <c r="C476" s="88">
        <v>34719.300000000003</v>
      </c>
      <c r="D476" s="88">
        <v>34721.887999999999</v>
      </c>
      <c r="E476" s="88">
        <v>2.5880000000000001</v>
      </c>
      <c r="F476" s="88" t="s">
        <v>257</v>
      </c>
      <c r="G476" s="88" t="s">
        <v>52</v>
      </c>
    </row>
    <row r="477" spans="1:7" ht="15.75" customHeight="1">
      <c r="A477" s="88" t="s">
        <v>191</v>
      </c>
      <c r="B477" s="88" t="s">
        <v>196</v>
      </c>
      <c r="C477" s="88">
        <v>34723.392</v>
      </c>
      <c r="D477" s="88">
        <v>34725.199999999997</v>
      </c>
      <c r="E477" s="88">
        <v>1.8080000000000001</v>
      </c>
      <c r="F477" s="88" t="s">
        <v>257</v>
      </c>
      <c r="G477" s="88" t="s">
        <v>52</v>
      </c>
    </row>
    <row r="478" spans="1:7" ht="15.75" customHeight="1">
      <c r="A478" s="88" t="s">
        <v>191</v>
      </c>
      <c r="B478" s="88" t="s">
        <v>196</v>
      </c>
      <c r="C478" s="88">
        <v>34725.372000000003</v>
      </c>
      <c r="D478" s="88">
        <v>34728.123</v>
      </c>
      <c r="E478" s="88">
        <v>2.7509999999999999</v>
      </c>
      <c r="F478" s="88" t="s">
        <v>257</v>
      </c>
      <c r="G478" s="88" t="s">
        <v>52</v>
      </c>
    </row>
    <row r="479" spans="1:7" ht="15.75" customHeight="1">
      <c r="A479" s="88" t="s">
        <v>191</v>
      </c>
      <c r="B479" s="88" t="s">
        <v>196</v>
      </c>
      <c r="C479" s="88">
        <v>34730.186000000002</v>
      </c>
      <c r="D479" s="88">
        <v>34731.928</v>
      </c>
      <c r="E479" s="88">
        <v>1.742</v>
      </c>
      <c r="F479" s="88" t="s">
        <v>257</v>
      </c>
      <c r="G479" s="88" t="s">
        <v>52</v>
      </c>
    </row>
    <row r="480" spans="1:7" ht="15.75" customHeight="1">
      <c r="A480" s="88" t="s">
        <v>191</v>
      </c>
      <c r="B480" s="88" t="s">
        <v>196</v>
      </c>
      <c r="C480" s="88">
        <v>34735.362000000001</v>
      </c>
      <c r="D480" s="88">
        <v>34737.760000000002</v>
      </c>
      <c r="E480" s="88">
        <v>2.3980000000000001</v>
      </c>
      <c r="F480" s="88" t="s">
        <v>257</v>
      </c>
      <c r="G480" s="88" t="s">
        <v>52</v>
      </c>
    </row>
    <row r="481" spans="1:7" ht="15.75" hidden="1" customHeight="1">
      <c r="A481" s="88" t="s">
        <v>340</v>
      </c>
      <c r="B481" s="88"/>
      <c r="C481" s="88">
        <v>3780</v>
      </c>
      <c r="D481" s="88">
        <v>3840</v>
      </c>
      <c r="E481" s="88">
        <v>60</v>
      </c>
      <c r="F481" s="88" t="s">
        <v>341</v>
      </c>
      <c r="G481" s="88" t="s">
        <v>52</v>
      </c>
    </row>
    <row r="482" spans="1:7" ht="15.75" hidden="1" customHeight="1">
      <c r="A482" s="88" t="s">
        <v>340</v>
      </c>
      <c r="B482" s="88"/>
      <c r="C482" s="88">
        <v>4260</v>
      </c>
      <c r="D482" s="88">
        <v>4320</v>
      </c>
      <c r="E482" s="88">
        <v>60</v>
      </c>
      <c r="F482" s="88" t="s">
        <v>342</v>
      </c>
      <c r="G482" s="88" t="s">
        <v>52</v>
      </c>
    </row>
    <row r="483" spans="1:7" ht="15.75" hidden="1" customHeight="1">
      <c r="A483" s="88" t="s">
        <v>340</v>
      </c>
      <c r="B483" s="88"/>
      <c r="C483" s="88">
        <v>6900</v>
      </c>
      <c r="D483" s="88">
        <v>6960</v>
      </c>
      <c r="E483" s="88">
        <v>60</v>
      </c>
      <c r="F483" s="88" t="s">
        <v>343</v>
      </c>
      <c r="G483" s="88" t="s">
        <v>52</v>
      </c>
    </row>
    <row r="484" spans="1:7" ht="15.75" hidden="1" customHeight="1">
      <c r="A484" s="88" t="s">
        <v>340</v>
      </c>
      <c r="B484" s="88"/>
      <c r="C484" s="88">
        <v>10620</v>
      </c>
      <c r="D484" s="88">
        <v>10680</v>
      </c>
      <c r="E484" s="88">
        <v>60</v>
      </c>
      <c r="F484" s="88" t="s">
        <v>344</v>
      </c>
      <c r="G484" s="88" t="s">
        <v>52</v>
      </c>
    </row>
    <row r="485" spans="1:7" ht="15.75" hidden="1" customHeight="1">
      <c r="A485" s="88" t="s">
        <v>340</v>
      </c>
      <c r="B485" s="88"/>
      <c r="C485" s="88">
        <v>15180</v>
      </c>
      <c r="D485" s="88">
        <v>15240</v>
      </c>
      <c r="E485" s="88">
        <v>60</v>
      </c>
      <c r="F485" s="88" t="s">
        <v>345</v>
      </c>
      <c r="G485" s="88" t="s">
        <v>52</v>
      </c>
    </row>
    <row r="486" spans="1:7" ht="15.75" hidden="1" customHeight="1">
      <c r="A486" s="88" t="s">
        <v>340</v>
      </c>
      <c r="B486" s="88"/>
      <c r="C486" s="88">
        <v>20160</v>
      </c>
      <c r="D486" s="88">
        <v>20220</v>
      </c>
      <c r="E486" s="88">
        <v>60</v>
      </c>
      <c r="F486" s="88" t="s">
        <v>346</v>
      </c>
      <c r="G486" s="88" t="s">
        <v>52</v>
      </c>
    </row>
    <row r="487" spans="1:7" ht="15.75" hidden="1" customHeight="1">
      <c r="A487" s="88" t="s">
        <v>340</v>
      </c>
      <c r="B487" s="88"/>
      <c r="C487" s="88">
        <v>20880</v>
      </c>
      <c r="D487" s="88">
        <v>20940</v>
      </c>
      <c r="E487" s="88">
        <v>60</v>
      </c>
      <c r="F487" s="88" t="s">
        <v>347</v>
      </c>
      <c r="G487" s="88" t="s">
        <v>52</v>
      </c>
    </row>
    <row r="488" spans="1:7" ht="15.75" hidden="1" customHeight="1">
      <c r="A488" s="88" t="s">
        <v>340</v>
      </c>
      <c r="B488" s="88"/>
      <c r="C488" s="88">
        <v>28560</v>
      </c>
      <c r="D488" s="88">
        <v>28620</v>
      </c>
      <c r="E488" s="88">
        <v>60</v>
      </c>
      <c r="F488" s="88" t="s">
        <v>348</v>
      </c>
      <c r="G488" s="88" t="s">
        <v>52</v>
      </c>
    </row>
    <row r="489" spans="1:7" ht="15.75" hidden="1" customHeight="1">
      <c r="A489" s="88" t="s">
        <v>340</v>
      </c>
      <c r="B489" s="88"/>
      <c r="C489" s="88">
        <v>29400</v>
      </c>
      <c r="D489" s="88">
        <v>29460</v>
      </c>
      <c r="E489" s="88">
        <v>60</v>
      </c>
      <c r="F489" s="88" t="s">
        <v>349</v>
      </c>
      <c r="G489" s="88" t="s">
        <v>52</v>
      </c>
    </row>
    <row r="490" spans="1:7" ht="15.75" hidden="1" customHeight="1">
      <c r="A490" s="88" t="s">
        <v>340</v>
      </c>
      <c r="B490" s="88"/>
      <c r="C490" s="88">
        <v>34680</v>
      </c>
      <c r="D490" s="88">
        <v>34740</v>
      </c>
      <c r="E490" s="88">
        <v>60</v>
      </c>
      <c r="F490" s="88" t="s">
        <v>350</v>
      </c>
      <c r="G490" s="88" t="s">
        <v>52</v>
      </c>
    </row>
    <row r="491" spans="1:7" ht="15.75" customHeight="1">
      <c r="A491" s="88" t="s">
        <v>198</v>
      </c>
      <c r="B491" s="88" t="s">
        <v>198</v>
      </c>
      <c r="C491" s="88">
        <v>3790.1909999999998</v>
      </c>
      <c r="D491" s="88">
        <v>3790.8229999999999</v>
      </c>
      <c r="E491" s="88">
        <v>0.63200000000000001</v>
      </c>
      <c r="F491" s="88" t="s">
        <v>351</v>
      </c>
      <c r="G491" s="88" t="s">
        <v>52</v>
      </c>
    </row>
    <row r="492" spans="1:7" ht="15.75" customHeight="1">
      <c r="A492" s="88" t="s">
        <v>198</v>
      </c>
      <c r="B492" s="88" t="s">
        <v>198</v>
      </c>
      <c r="C492" s="88">
        <v>3795.7379999999998</v>
      </c>
      <c r="D492" s="88">
        <v>3796.2869999999998</v>
      </c>
      <c r="E492" s="88">
        <v>0.54900000000000004</v>
      </c>
      <c r="F492" s="88" t="s">
        <v>273</v>
      </c>
      <c r="G492" s="88" t="s">
        <v>52</v>
      </c>
    </row>
    <row r="493" spans="1:7" ht="15.75" customHeight="1">
      <c r="A493" s="88" t="s">
        <v>198</v>
      </c>
      <c r="B493" s="88" t="s">
        <v>198</v>
      </c>
      <c r="C493" s="88">
        <v>3806.3029999999999</v>
      </c>
      <c r="D493" s="88">
        <v>3807.3220000000001</v>
      </c>
      <c r="E493" s="88">
        <v>1.0189999999999999</v>
      </c>
      <c r="F493" s="88" t="s">
        <v>295</v>
      </c>
      <c r="G493" s="88" t="s">
        <v>52</v>
      </c>
    </row>
    <row r="494" spans="1:7" ht="15.75" customHeight="1">
      <c r="A494" s="88" t="s">
        <v>198</v>
      </c>
      <c r="B494" s="88" t="s">
        <v>198</v>
      </c>
      <c r="C494" s="88">
        <v>4283.28</v>
      </c>
      <c r="D494" s="88">
        <v>4283.8440000000001</v>
      </c>
      <c r="E494" s="88">
        <v>0.56399999999999995</v>
      </c>
      <c r="F494" s="88" t="s">
        <v>352</v>
      </c>
      <c r="G494" s="88" t="s">
        <v>52</v>
      </c>
    </row>
    <row r="495" spans="1:7" ht="15.75" customHeight="1">
      <c r="A495" s="88" t="s">
        <v>198</v>
      </c>
      <c r="B495" s="88" t="s">
        <v>198</v>
      </c>
      <c r="C495" s="88">
        <v>4284.1450000000004</v>
      </c>
      <c r="D495" s="88">
        <v>4284.9480000000003</v>
      </c>
      <c r="E495" s="88">
        <v>0.80300000000000005</v>
      </c>
      <c r="F495" s="88" t="s">
        <v>286</v>
      </c>
      <c r="G495" s="88" t="s">
        <v>52</v>
      </c>
    </row>
    <row r="496" spans="1:7" ht="15.75" customHeight="1">
      <c r="A496" s="88" t="s">
        <v>198</v>
      </c>
      <c r="B496" s="88" t="s">
        <v>198</v>
      </c>
      <c r="C496" s="88">
        <v>10624.761</v>
      </c>
      <c r="D496" s="88">
        <v>10625.846</v>
      </c>
      <c r="E496" s="88">
        <v>1.085</v>
      </c>
      <c r="F496" s="88" t="s">
        <v>286</v>
      </c>
      <c r="G496" s="88" t="s">
        <v>52</v>
      </c>
    </row>
    <row r="497" spans="1:7" ht="15.75" customHeight="1">
      <c r="A497" s="88" t="s">
        <v>198</v>
      </c>
      <c r="B497" s="88" t="s">
        <v>198</v>
      </c>
      <c r="C497" s="88">
        <v>10631.569</v>
      </c>
      <c r="D497" s="88">
        <v>10634.619000000001</v>
      </c>
      <c r="E497" s="88">
        <v>3.05</v>
      </c>
      <c r="F497" s="88" t="s">
        <v>286</v>
      </c>
      <c r="G497" s="88" t="s">
        <v>52</v>
      </c>
    </row>
    <row r="498" spans="1:7" ht="15.75" customHeight="1">
      <c r="A498" s="88" t="s">
        <v>198</v>
      </c>
      <c r="B498" s="88" t="s">
        <v>198</v>
      </c>
      <c r="C498" s="88">
        <v>10637.472</v>
      </c>
      <c r="D498" s="88">
        <v>10637.781000000001</v>
      </c>
      <c r="E498" s="88">
        <v>0.309</v>
      </c>
      <c r="F498" s="88" t="s">
        <v>286</v>
      </c>
      <c r="G498" s="88" t="s">
        <v>52</v>
      </c>
    </row>
    <row r="499" spans="1:7" ht="15.75" customHeight="1">
      <c r="A499" s="88" t="s">
        <v>198</v>
      </c>
      <c r="B499" s="88" t="s">
        <v>198</v>
      </c>
      <c r="C499" s="88">
        <v>10658.92</v>
      </c>
      <c r="D499" s="88">
        <v>10660.351000000001</v>
      </c>
      <c r="E499" s="88">
        <v>1.431</v>
      </c>
      <c r="F499" s="88" t="s">
        <v>353</v>
      </c>
      <c r="G499" s="88" t="s">
        <v>52</v>
      </c>
    </row>
    <row r="500" spans="1:7" ht="15.75" customHeight="1">
      <c r="A500" s="88" t="s">
        <v>198</v>
      </c>
      <c r="B500" s="88" t="s">
        <v>198</v>
      </c>
      <c r="C500" s="88">
        <v>10664.963</v>
      </c>
      <c r="D500" s="88">
        <v>10665.548000000001</v>
      </c>
      <c r="E500" s="88">
        <v>0.58499999999999996</v>
      </c>
      <c r="F500" s="88" t="s">
        <v>354</v>
      </c>
      <c r="G500" s="88" t="s">
        <v>52</v>
      </c>
    </row>
    <row r="501" spans="1:7" ht="15.75" customHeight="1">
      <c r="A501" s="88" t="s">
        <v>198</v>
      </c>
      <c r="B501" s="88" t="s">
        <v>198</v>
      </c>
      <c r="C501" s="88">
        <v>10665.994000000001</v>
      </c>
      <c r="D501" s="88">
        <v>10666.88</v>
      </c>
      <c r="E501" s="88">
        <v>0.88600000000000001</v>
      </c>
      <c r="F501" s="88" t="s">
        <v>355</v>
      </c>
      <c r="G501" s="88" t="s">
        <v>52</v>
      </c>
    </row>
    <row r="502" spans="1:7" ht="15.75" customHeight="1">
      <c r="A502" s="88" t="s">
        <v>198</v>
      </c>
      <c r="B502" s="88" t="s">
        <v>198</v>
      </c>
      <c r="C502" s="88">
        <v>10667.266</v>
      </c>
      <c r="D502" s="88">
        <v>10668.343000000001</v>
      </c>
      <c r="E502" s="88">
        <v>1.077</v>
      </c>
      <c r="F502" s="88" t="s">
        <v>356</v>
      </c>
      <c r="G502" s="88" t="s">
        <v>52</v>
      </c>
    </row>
    <row r="503" spans="1:7" ht="15.75" customHeight="1">
      <c r="A503" s="88" t="s">
        <v>198</v>
      </c>
      <c r="B503" s="88" t="s">
        <v>198</v>
      </c>
      <c r="C503" s="88">
        <v>10670.439</v>
      </c>
      <c r="D503" s="88">
        <v>10671.246999999999</v>
      </c>
      <c r="E503" s="88">
        <v>0.80800000000000005</v>
      </c>
      <c r="F503" s="88" t="s">
        <v>357</v>
      </c>
      <c r="G503" s="88" t="s">
        <v>52</v>
      </c>
    </row>
    <row r="504" spans="1:7" ht="15.75" customHeight="1">
      <c r="A504" s="88" t="s">
        <v>198</v>
      </c>
      <c r="B504" s="88" t="s">
        <v>198</v>
      </c>
      <c r="C504" s="88">
        <v>10672.236000000001</v>
      </c>
      <c r="D504" s="88">
        <v>10672.844999999999</v>
      </c>
      <c r="E504" s="88">
        <v>0.60899999999999999</v>
      </c>
      <c r="F504" s="88" t="s">
        <v>358</v>
      </c>
      <c r="G504" s="88" t="s">
        <v>52</v>
      </c>
    </row>
    <row r="505" spans="1:7" ht="15.75" customHeight="1">
      <c r="A505" s="88" t="s">
        <v>198</v>
      </c>
      <c r="B505" s="88" t="s">
        <v>198</v>
      </c>
      <c r="C505" s="88">
        <v>10673.272999999999</v>
      </c>
      <c r="D505" s="88">
        <v>10673.950999999999</v>
      </c>
      <c r="E505" s="88">
        <v>0.67800000000000005</v>
      </c>
      <c r="F505" s="88" t="s">
        <v>359</v>
      </c>
      <c r="G505" s="88" t="s">
        <v>52</v>
      </c>
    </row>
    <row r="506" spans="1:7" ht="15.75" customHeight="1">
      <c r="A506" s="88" t="s">
        <v>198</v>
      </c>
      <c r="B506" s="88" t="s">
        <v>198</v>
      </c>
      <c r="C506" s="88">
        <v>10675.588</v>
      </c>
      <c r="D506" s="88">
        <v>10677.16</v>
      </c>
      <c r="E506" s="88">
        <v>1.5720000000000001</v>
      </c>
      <c r="F506" s="88" t="s">
        <v>360</v>
      </c>
      <c r="G506" s="88" t="s">
        <v>52</v>
      </c>
    </row>
    <row r="507" spans="1:7" ht="15.75" customHeight="1">
      <c r="A507" s="88" t="s">
        <v>198</v>
      </c>
      <c r="B507" s="88" t="s">
        <v>198</v>
      </c>
      <c r="C507" s="88">
        <v>10677.707</v>
      </c>
      <c r="D507" s="88">
        <v>10678.578</v>
      </c>
      <c r="E507" s="88">
        <v>0.871</v>
      </c>
      <c r="F507" s="88" t="s">
        <v>361</v>
      </c>
      <c r="G507" s="88" t="s">
        <v>52</v>
      </c>
    </row>
    <row r="508" spans="1:7" ht="15.75" customHeight="1">
      <c r="A508" s="88" t="s">
        <v>198</v>
      </c>
      <c r="B508" s="88" t="s">
        <v>198</v>
      </c>
      <c r="C508" s="88">
        <v>15184.422</v>
      </c>
      <c r="D508" s="88">
        <v>15184.977000000001</v>
      </c>
      <c r="E508" s="88">
        <v>0.55500000000000005</v>
      </c>
      <c r="F508" s="88" t="s">
        <v>362</v>
      </c>
      <c r="G508" s="88" t="s">
        <v>52</v>
      </c>
    </row>
    <row r="509" spans="1:7" ht="15.75" customHeight="1">
      <c r="A509" s="88" t="s">
        <v>198</v>
      </c>
      <c r="B509" s="88" t="s">
        <v>198</v>
      </c>
      <c r="C509" s="88">
        <v>15188.295</v>
      </c>
      <c r="D509" s="88">
        <v>15190.039000000001</v>
      </c>
      <c r="E509" s="88">
        <v>1.744</v>
      </c>
      <c r="F509" s="88" t="s">
        <v>286</v>
      </c>
      <c r="G509" s="88" t="s">
        <v>52</v>
      </c>
    </row>
    <row r="510" spans="1:7" ht="15.75" customHeight="1">
      <c r="A510" s="88" t="s">
        <v>198</v>
      </c>
      <c r="B510" s="88" t="s">
        <v>198</v>
      </c>
      <c r="C510" s="88">
        <v>15191.465</v>
      </c>
      <c r="D510" s="88">
        <v>15192.652</v>
      </c>
      <c r="E510" s="88">
        <v>1.1870000000000001</v>
      </c>
      <c r="F510" s="88" t="s">
        <v>363</v>
      </c>
      <c r="G510" s="88" t="s">
        <v>52</v>
      </c>
    </row>
    <row r="511" spans="1:7" ht="15.75" customHeight="1">
      <c r="A511" s="88" t="s">
        <v>198</v>
      </c>
      <c r="B511" s="88" t="s">
        <v>198</v>
      </c>
      <c r="C511" s="88">
        <v>15193.163</v>
      </c>
      <c r="D511" s="88">
        <v>15194.59</v>
      </c>
      <c r="E511" s="88">
        <v>1.427</v>
      </c>
      <c r="F511" s="88" t="s">
        <v>364</v>
      </c>
      <c r="G511" s="88" t="s">
        <v>52</v>
      </c>
    </row>
    <row r="512" spans="1:7" ht="15.75" customHeight="1">
      <c r="A512" s="88" t="s">
        <v>198</v>
      </c>
      <c r="B512" s="88" t="s">
        <v>198</v>
      </c>
      <c r="C512" s="88">
        <v>15195.391</v>
      </c>
      <c r="D512" s="88">
        <v>15196.98</v>
      </c>
      <c r="E512" s="88">
        <v>1.589</v>
      </c>
      <c r="F512" s="88" t="s">
        <v>286</v>
      </c>
      <c r="G512" s="88" t="s">
        <v>52</v>
      </c>
    </row>
    <row r="513" spans="1:7" ht="15.75" customHeight="1">
      <c r="A513" s="88" t="s">
        <v>198</v>
      </c>
      <c r="B513" s="88" t="s">
        <v>198</v>
      </c>
      <c r="C513" s="88">
        <v>15197.311</v>
      </c>
      <c r="D513" s="88">
        <v>15198.76</v>
      </c>
      <c r="E513" s="88">
        <v>1.4490000000000001</v>
      </c>
      <c r="F513" s="88" t="s">
        <v>365</v>
      </c>
      <c r="G513" s="88" t="s">
        <v>52</v>
      </c>
    </row>
    <row r="514" spans="1:7" ht="15.75" customHeight="1">
      <c r="A514" s="88" t="s">
        <v>198</v>
      </c>
      <c r="B514" s="88" t="s">
        <v>198</v>
      </c>
      <c r="C514" s="88">
        <v>15201.045</v>
      </c>
      <c r="D514" s="88">
        <v>15202.046</v>
      </c>
      <c r="E514" s="88">
        <v>1.0009999999999999</v>
      </c>
      <c r="F514" s="88" t="s">
        <v>366</v>
      </c>
      <c r="G514" s="88" t="s">
        <v>52</v>
      </c>
    </row>
    <row r="515" spans="1:7" ht="15.75" customHeight="1">
      <c r="A515" s="88" t="s">
        <v>198</v>
      </c>
      <c r="B515" s="88" t="s">
        <v>198</v>
      </c>
      <c r="C515" s="88">
        <v>15235.374</v>
      </c>
      <c r="D515" s="88">
        <v>15236.843000000001</v>
      </c>
      <c r="E515" s="88">
        <v>1.4690000000000001</v>
      </c>
      <c r="F515" s="88" t="s">
        <v>286</v>
      </c>
      <c r="G515" s="88" t="s">
        <v>52</v>
      </c>
    </row>
    <row r="516" spans="1:7" ht="15.75" customHeight="1">
      <c r="A516" s="88" t="s">
        <v>198</v>
      </c>
      <c r="B516" s="88" t="s">
        <v>198</v>
      </c>
      <c r="C516" s="88">
        <v>20190.900000000001</v>
      </c>
      <c r="D516" s="88">
        <v>20191.272000000001</v>
      </c>
      <c r="E516" s="88">
        <v>0.372</v>
      </c>
      <c r="F516" s="88" t="s">
        <v>367</v>
      </c>
      <c r="G516" s="88" t="s">
        <v>52</v>
      </c>
    </row>
    <row r="517" spans="1:7" ht="15.75" customHeight="1">
      <c r="A517" s="88" t="s">
        <v>198</v>
      </c>
      <c r="B517" s="88" t="s">
        <v>198</v>
      </c>
      <c r="C517" s="88">
        <v>20191.833999999999</v>
      </c>
      <c r="D517" s="88">
        <v>20192.109</v>
      </c>
      <c r="E517" s="88">
        <v>0.27500000000000002</v>
      </c>
      <c r="F517" s="88" t="s">
        <v>368</v>
      </c>
      <c r="G517" s="88" t="s">
        <v>52</v>
      </c>
    </row>
    <row r="518" spans="1:7" ht="15.75" customHeight="1">
      <c r="A518" s="88" t="s">
        <v>198</v>
      </c>
      <c r="B518" s="88" t="s">
        <v>198</v>
      </c>
      <c r="C518" s="88">
        <v>20192.718000000001</v>
      </c>
      <c r="D518" s="88">
        <v>20193.782999999999</v>
      </c>
      <c r="E518" s="88">
        <v>1.0649999999999999</v>
      </c>
      <c r="F518" s="88" t="s">
        <v>369</v>
      </c>
      <c r="G518" s="88" t="s">
        <v>52</v>
      </c>
    </row>
    <row r="519" spans="1:7" ht="15.75" customHeight="1">
      <c r="A519" s="88" t="s">
        <v>198</v>
      </c>
      <c r="B519" s="88" t="s">
        <v>198</v>
      </c>
      <c r="C519" s="88">
        <v>20199.376</v>
      </c>
      <c r="D519" s="88">
        <v>20199.84</v>
      </c>
      <c r="E519" s="88">
        <v>0.46400000000000002</v>
      </c>
      <c r="F519" s="88" t="s">
        <v>370</v>
      </c>
      <c r="G519" s="88" t="s">
        <v>52</v>
      </c>
    </row>
    <row r="520" spans="1:7" ht="15.75" customHeight="1">
      <c r="A520" s="88" t="s">
        <v>198</v>
      </c>
      <c r="B520" s="88" t="s">
        <v>198</v>
      </c>
      <c r="C520" s="88">
        <v>20200.47</v>
      </c>
      <c r="D520" s="88">
        <v>20201.248</v>
      </c>
      <c r="E520" s="88">
        <v>0.77800000000000002</v>
      </c>
      <c r="F520" s="88" t="s">
        <v>371</v>
      </c>
      <c r="G520" s="88" t="s">
        <v>52</v>
      </c>
    </row>
    <row r="521" spans="1:7" ht="15.75" customHeight="1">
      <c r="A521" s="88" t="s">
        <v>198</v>
      </c>
      <c r="B521" s="88" t="s">
        <v>198</v>
      </c>
      <c r="C521" s="88">
        <v>20202.294000000002</v>
      </c>
      <c r="D521" s="88">
        <v>20202.741000000002</v>
      </c>
      <c r="E521" s="88">
        <v>0.44700000000000001</v>
      </c>
      <c r="F521" s="88" t="s">
        <v>372</v>
      </c>
      <c r="G521" s="88" t="s">
        <v>52</v>
      </c>
    </row>
    <row r="522" spans="1:7" ht="15.75" customHeight="1">
      <c r="A522" s="88" t="s">
        <v>198</v>
      </c>
      <c r="B522" s="88" t="s">
        <v>198</v>
      </c>
      <c r="C522" s="88">
        <v>20204.392</v>
      </c>
      <c r="D522" s="88">
        <v>20207.026999999998</v>
      </c>
      <c r="E522" s="88">
        <v>2.6349999999999998</v>
      </c>
      <c r="F522" s="88" t="s">
        <v>373</v>
      </c>
      <c r="G522" s="88" t="s">
        <v>52</v>
      </c>
    </row>
    <row r="523" spans="1:7" ht="15.75" customHeight="1">
      <c r="A523" s="88" t="s">
        <v>198</v>
      </c>
      <c r="B523" s="88" t="s">
        <v>198</v>
      </c>
      <c r="C523" s="88">
        <v>20208.532999999999</v>
      </c>
      <c r="D523" s="88">
        <v>20209.63</v>
      </c>
      <c r="E523" s="88">
        <v>1.097</v>
      </c>
      <c r="F523" s="88" t="s">
        <v>374</v>
      </c>
      <c r="G523" s="88" t="s">
        <v>52</v>
      </c>
    </row>
    <row r="524" spans="1:7" ht="15.75" customHeight="1">
      <c r="A524" s="88" t="s">
        <v>198</v>
      </c>
      <c r="B524" s="88" t="s">
        <v>198</v>
      </c>
      <c r="C524" s="88">
        <v>20210.287</v>
      </c>
      <c r="D524" s="88">
        <v>20211.152999999998</v>
      </c>
      <c r="E524" s="88">
        <v>0.86599999999999999</v>
      </c>
      <c r="F524" s="88" t="s">
        <v>286</v>
      </c>
      <c r="G524" s="88" t="s">
        <v>52</v>
      </c>
    </row>
    <row r="525" spans="1:7" ht="15.75" customHeight="1">
      <c r="A525" s="88" t="s">
        <v>198</v>
      </c>
      <c r="B525" s="88" t="s">
        <v>198</v>
      </c>
      <c r="C525" s="88">
        <v>20212.72</v>
      </c>
      <c r="D525" s="88">
        <v>20213.008000000002</v>
      </c>
      <c r="E525" s="88">
        <v>0.28799999999999998</v>
      </c>
      <c r="F525" s="88" t="s">
        <v>375</v>
      </c>
      <c r="G525" s="88" t="s">
        <v>52</v>
      </c>
    </row>
    <row r="526" spans="1:7" ht="15.75" customHeight="1">
      <c r="A526" s="88" t="s">
        <v>198</v>
      </c>
      <c r="B526" s="88" t="s">
        <v>198</v>
      </c>
      <c r="C526" s="88">
        <v>20219.155999999999</v>
      </c>
      <c r="D526" s="88">
        <v>20219.7</v>
      </c>
      <c r="E526" s="88">
        <v>0.54400000000000004</v>
      </c>
      <c r="F526" s="88" t="s">
        <v>376</v>
      </c>
      <c r="G526" s="88" t="s">
        <v>52</v>
      </c>
    </row>
    <row r="527" spans="1:7" ht="15.75" customHeight="1">
      <c r="A527" s="88" t="s">
        <v>198</v>
      </c>
      <c r="B527" s="88" t="s">
        <v>198</v>
      </c>
      <c r="C527" s="88">
        <v>20886.760999999999</v>
      </c>
      <c r="D527" s="88">
        <v>20888.326000000001</v>
      </c>
      <c r="E527" s="88">
        <v>1.5649999999999999</v>
      </c>
      <c r="F527" s="88" t="s">
        <v>377</v>
      </c>
      <c r="G527" s="88" t="s">
        <v>52</v>
      </c>
    </row>
    <row r="528" spans="1:7" ht="15.75" customHeight="1">
      <c r="A528" s="88" t="s">
        <v>198</v>
      </c>
      <c r="B528" s="88" t="s">
        <v>198</v>
      </c>
      <c r="C528" s="88">
        <v>20889.152999999998</v>
      </c>
      <c r="D528" s="88">
        <v>20889.53</v>
      </c>
      <c r="E528" s="88">
        <v>0.377</v>
      </c>
      <c r="F528" s="88" t="s">
        <v>286</v>
      </c>
      <c r="G528" s="88" t="s">
        <v>52</v>
      </c>
    </row>
    <row r="529" spans="1:7" ht="15.75" customHeight="1">
      <c r="A529" s="88" t="s">
        <v>198</v>
      </c>
      <c r="B529" s="88" t="s">
        <v>198</v>
      </c>
      <c r="C529" s="88">
        <v>20908.399000000001</v>
      </c>
      <c r="D529" s="88">
        <v>20909.214</v>
      </c>
      <c r="E529" s="88">
        <v>0.81499999999999995</v>
      </c>
      <c r="F529" s="88" t="s">
        <v>286</v>
      </c>
      <c r="G529" s="88" t="s">
        <v>52</v>
      </c>
    </row>
    <row r="530" spans="1:7" ht="15.75" customHeight="1">
      <c r="A530" s="88" t="s">
        <v>198</v>
      </c>
      <c r="B530" s="88" t="s">
        <v>198</v>
      </c>
      <c r="C530" s="88">
        <v>20909.537</v>
      </c>
      <c r="D530" s="88">
        <v>20910.232</v>
      </c>
      <c r="E530" s="88">
        <v>0.69499999999999995</v>
      </c>
      <c r="F530" s="88">
        <v>0</v>
      </c>
      <c r="G530" s="88" t="s">
        <v>52</v>
      </c>
    </row>
    <row r="531" spans="1:7" ht="15.75" customHeight="1">
      <c r="A531" s="88" t="s">
        <v>198</v>
      </c>
      <c r="B531" s="88" t="s">
        <v>198</v>
      </c>
      <c r="C531" s="88">
        <v>20915.71</v>
      </c>
      <c r="D531" s="88">
        <v>20916.642</v>
      </c>
      <c r="E531" s="88">
        <v>0.93200000000000005</v>
      </c>
      <c r="F531" s="88" t="s">
        <v>378</v>
      </c>
      <c r="G531" s="88" t="s">
        <v>52</v>
      </c>
    </row>
    <row r="532" spans="1:7" ht="15.75" customHeight="1">
      <c r="A532" s="88" t="s">
        <v>198</v>
      </c>
      <c r="B532" s="88" t="s">
        <v>198</v>
      </c>
      <c r="C532" s="88">
        <v>20917.530999999999</v>
      </c>
      <c r="D532" s="88">
        <v>20918.107</v>
      </c>
      <c r="E532" s="88">
        <v>0.57599999999999996</v>
      </c>
      <c r="F532" s="88" t="s">
        <v>379</v>
      </c>
      <c r="G532" s="88" t="s">
        <v>52</v>
      </c>
    </row>
    <row r="533" spans="1:7" ht="15.75" customHeight="1">
      <c r="A533" s="88" t="s">
        <v>198</v>
      </c>
      <c r="B533" s="88" t="s">
        <v>198</v>
      </c>
      <c r="C533" s="88">
        <v>20921.362000000001</v>
      </c>
      <c r="D533" s="88">
        <v>20922.222000000002</v>
      </c>
      <c r="E533" s="88">
        <v>0.86</v>
      </c>
      <c r="F533" s="88" t="s">
        <v>380</v>
      </c>
      <c r="G533" s="88" t="s">
        <v>52</v>
      </c>
    </row>
    <row r="534" spans="1:7" ht="15.75" customHeight="1">
      <c r="A534" s="88" t="s">
        <v>198</v>
      </c>
      <c r="B534" s="88" t="s">
        <v>198</v>
      </c>
      <c r="C534" s="88">
        <v>20924.445</v>
      </c>
      <c r="D534" s="88">
        <v>20925.578000000001</v>
      </c>
      <c r="E534" s="88">
        <v>1.133</v>
      </c>
      <c r="F534" s="88" t="s">
        <v>381</v>
      </c>
      <c r="G534" s="88" t="s">
        <v>52</v>
      </c>
    </row>
    <row r="535" spans="1:7" ht="15.75" customHeight="1">
      <c r="A535" s="88" t="s">
        <v>198</v>
      </c>
      <c r="B535" s="88" t="s">
        <v>198</v>
      </c>
      <c r="C535" s="88">
        <v>20925.91</v>
      </c>
      <c r="D535" s="88">
        <v>20927.199000000001</v>
      </c>
      <c r="E535" s="88">
        <v>1.2889999999999999</v>
      </c>
      <c r="F535" s="88" t="s">
        <v>382</v>
      </c>
      <c r="G535" s="88" t="s">
        <v>52</v>
      </c>
    </row>
    <row r="536" spans="1:7" ht="15.75" customHeight="1">
      <c r="A536" s="88" t="s">
        <v>198</v>
      </c>
      <c r="B536" s="88" t="s">
        <v>198</v>
      </c>
      <c r="C536" s="88">
        <v>29444.43</v>
      </c>
      <c r="D536" s="88">
        <v>29446.492999999999</v>
      </c>
      <c r="E536" s="88">
        <v>2.0630000000000002</v>
      </c>
      <c r="F536" s="88" t="s">
        <v>383</v>
      </c>
      <c r="G536" s="88" t="s">
        <v>52</v>
      </c>
    </row>
    <row r="537" spans="1:7" ht="15.75" customHeight="1">
      <c r="A537" s="88" t="s">
        <v>198</v>
      </c>
      <c r="B537" s="88" t="s">
        <v>198</v>
      </c>
      <c r="C537" s="88">
        <v>29451.004000000001</v>
      </c>
      <c r="D537" s="88">
        <v>29451.203000000001</v>
      </c>
      <c r="E537" s="88">
        <v>0.19900000000000001</v>
      </c>
      <c r="F537" s="88" t="s">
        <v>384</v>
      </c>
      <c r="G537" s="88" t="s">
        <v>52</v>
      </c>
    </row>
    <row r="538" spans="1:7" ht="15.75" customHeight="1">
      <c r="A538" s="88" t="s">
        <v>198</v>
      </c>
      <c r="B538" s="88" t="s">
        <v>198</v>
      </c>
      <c r="C538" s="88">
        <v>29451.558000000001</v>
      </c>
      <c r="D538" s="88">
        <v>29451.83</v>
      </c>
      <c r="E538" s="88">
        <v>0.27200000000000002</v>
      </c>
      <c r="F538" s="88" t="s">
        <v>385</v>
      </c>
      <c r="G538" s="88" t="s">
        <v>52</v>
      </c>
    </row>
    <row r="539" spans="1:7" ht="15.75" customHeight="1">
      <c r="A539" s="88" t="s">
        <v>198</v>
      </c>
      <c r="B539" s="88" t="s">
        <v>198</v>
      </c>
      <c r="C539" s="88">
        <v>29459.152999999998</v>
      </c>
      <c r="D539" s="88">
        <v>29459.353999999999</v>
      </c>
      <c r="E539" s="88">
        <v>0.20100000000000001</v>
      </c>
      <c r="F539" s="88" t="s">
        <v>384</v>
      </c>
      <c r="G539" s="88" t="s">
        <v>52</v>
      </c>
    </row>
    <row r="540" spans="1:7" ht="15.75" hidden="1" customHeight="1">
      <c r="A540" s="88" t="s">
        <v>386</v>
      </c>
      <c r="B540" s="88" t="s">
        <v>196</v>
      </c>
      <c r="C540" s="88">
        <v>3790.3719999999998</v>
      </c>
      <c r="D540" s="88">
        <v>3790.8339999999998</v>
      </c>
      <c r="E540" s="88">
        <v>0.46200000000000002</v>
      </c>
      <c r="F540" s="88" t="s">
        <v>255</v>
      </c>
      <c r="G540" s="88" t="s">
        <v>52</v>
      </c>
    </row>
    <row r="541" spans="1:7" ht="15.75" hidden="1" customHeight="1">
      <c r="A541" s="88" t="s">
        <v>386</v>
      </c>
      <c r="B541" s="88" t="s">
        <v>196</v>
      </c>
      <c r="C541" s="88">
        <v>3796.252</v>
      </c>
      <c r="D541" s="88">
        <v>3797.2109999999998</v>
      </c>
      <c r="E541" s="88">
        <v>0.95899999999999996</v>
      </c>
      <c r="F541" s="88" t="s">
        <v>254</v>
      </c>
      <c r="G541" s="88" t="s">
        <v>52</v>
      </c>
    </row>
    <row r="542" spans="1:7" ht="15.75" hidden="1" customHeight="1">
      <c r="A542" s="88" t="s">
        <v>386</v>
      </c>
      <c r="B542" s="88" t="s">
        <v>196</v>
      </c>
      <c r="C542" s="88">
        <v>3797.982</v>
      </c>
      <c r="D542" s="88">
        <v>3799.922</v>
      </c>
      <c r="E542" s="88">
        <v>1.94</v>
      </c>
      <c r="F542" s="88" t="s">
        <v>257</v>
      </c>
      <c r="G542" s="88" t="s">
        <v>52</v>
      </c>
    </row>
    <row r="543" spans="1:7" ht="15.75" hidden="1" customHeight="1">
      <c r="A543" s="88" t="s">
        <v>386</v>
      </c>
      <c r="B543" s="88" t="s">
        <v>196</v>
      </c>
      <c r="C543" s="88">
        <v>3800.6640000000002</v>
      </c>
      <c r="D543" s="88">
        <v>3801.3719999999998</v>
      </c>
      <c r="E543" s="88">
        <v>0.70799999999999996</v>
      </c>
      <c r="F543" s="88" t="s">
        <v>257</v>
      </c>
      <c r="G543" s="88" t="s">
        <v>52</v>
      </c>
    </row>
    <row r="544" spans="1:7" ht="15.75" hidden="1" customHeight="1">
      <c r="A544" s="88" t="s">
        <v>386</v>
      </c>
      <c r="B544" s="88" t="s">
        <v>196</v>
      </c>
      <c r="C544" s="88">
        <v>3801.962</v>
      </c>
      <c r="D544" s="88">
        <v>3803.6790000000001</v>
      </c>
      <c r="E544" s="88">
        <v>1.7170000000000001</v>
      </c>
      <c r="F544" s="88" t="s">
        <v>257</v>
      </c>
      <c r="G544" s="88" t="s">
        <v>52</v>
      </c>
    </row>
    <row r="545" spans="1:7" ht="15.75" hidden="1" customHeight="1">
      <c r="A545" s="88" t="s">
        <v>386</v>
      </c>
      <c r="B545" s="88" t="s">
        <v>196</v>
      </c>
      <c r="C545" s="88">
        <v>3808.2040000000002</v>
      </c>
      <c r="D545" s="88">
        <v>3809.2930000000001</v>
      </c>
      <c r="E545" s="88">
        <v>1.089</v>
      </c>
      <c r="F545" s="88" t="s">
        <v>257</v>
      </c>
      <c r="G545" s="88" t="s">
        <v>52</v>
      </c>
    </row>
    <row r="546" spans="1:7" ht="15.75" hidden="1" customHeight="1">
      <c r="A546" s="88" t="s">
        <v>386</v>
      </c>
      <c r="B546" s="88" t="s">
        <v>196</v>
      </c>
      <c r="C546" s="88">
        <v>3809.5419999999999</v>
      </c>
      <c r="D546" s="88">
        <v>3810.3939999999998</v>
      </c>
      <c r="E546" s="88">
        <v>0.85199999999999998</v>
      </c>
      <c r="F546" s="88" t="s">
        <v>257</v>
      </c>
      <c r="G546" s="88" t="s">
        <v>52</v>
      </c>
    </row>
    <row r="547" spans="1:7" ht="15.75" hidden="1" customHeight="1">
      <c r="A547" s="88" t="s">
        <v>386</v>
      </c>
      <c r="B547" s="88" t="s">
        <v>196</v>
      </c>
      <c r="C547" s="88">
        <v>3812.625</v>
      </c>
      <c r="D547" s="88">
        <v>3813.0909999999999</v>
      </c>
      <c r="E547" s="88">
        <v>0.46600000000000003</v>
      </c>
      <c r="F547" s="88" t="s">
        <v>257</v>
      </c>
      <c r="G547" s="88" t="s">
        <v>52</v>
      </c>
    </row>
    <row r="548" spans="1:7" ht="15.75" hidden="1" customHeight="1">
      <c r="A548" s="88" t="s">
        <v>386</v>
      </c>
      <c r="B548" s="88" t="s">
        <v>196</v>
      </c>
      <c r="C548" s="88">
        <v>3817.2139999999999</v>
      </c>
      <c r="D548" s="88">
        <v>3819.3110000000001</v>
      </c>
      <c r="E548" s="88">
        <v>2.097</v>
      </c>
      <c r="F548" s="88" t="s">
        <v>257</v>
      </c>
      <c r="G548" s="88" t="s">
        <v>52</v>
      </c>
    </row>
    <row r="549" spans="1:7" ht="15.75" hidden="1" customHeight="1">
      <c r="A549" s="88" t="s">
        <v>386</v>
      </c>
      <c r="B549" s="88" t="s">
        <v>196</v>
      </c>
      <c r="C549" s="88">
        <v>3820.6469999999999</v>
      </c>
      <c r="D549" s="88">
        <v>3821.1379999999999</v>
      </c>
      <c r="E549" s="88">
        <v>0.49099999999999999</v>
      </c>
      <c r="F549" s="88" t="s">
        <v>257</v>
      </c>
      <c r="G549" s="88" t="s">
        <v>52</v>
      </c>
    </row>
    <row r="550" spans="1:7" ht="15.75" hidden="1" customHeight="1">
      <c r="A550" s="88" t="s">
        <v>386</v>
      </c>
      <c r="B550" s="88" t="s">
        <v>196</v>
      </c>
      <c r="C550" s="88">
        <v>3823.1689999999999</v>
      </c>
      <c r="D550" s="88">
        <v>3824.4659999999999</v>
      </c>
      <c r="E550" s="88">
        <v>1.2969999999999999</v>
      </c>
      <c r="F550" s="88" t="s">
        <v>257</v>
      </c>
      <c r="G550" s="88" t="s">
        <v>52</v>
      </c>
    </row>
    <row r="551" spans="1:7" ht="15.75" hidden="1" customHeight="1">
      <c r="A551" s="88" t="s">
        <v>386</v>
      </c>
      <c r="B551" s="88" t="s">
        <v>196</v>
      </c>
      <c r="C551" s="88">
        <v>3827.88</v>
      </c>
      <c r="D551" s="88">
        <v>3828.55</v>
      </c>
      <c r="E551" s="88">
        <v>0.67</v>
      </c>
      <c r="F551" s="88" t="s">
        <v>257</v>
      </c>
      <c r="G551" s="88" t="s">
        <v>52</v>
      </c>
    </row>
    <row r="552" spans="1:7" ht="15.75" hidden="1" customHeight="1">
      <c r="A552" s="88" t="s">
        <v>386</v>
      </c>
      <c r="B552" s="88" t="s">
        <v>196</v>
      </c>
      <c r="C552" s="88">
        <v>3829.42</v>
      </c>
      <c r="D552" s="88">
        <v>3829.74</v>
      </c>
      <c r="E552" s="88">
        <v>0.32</v>
      </c>
      <c r="F552" s="88" t="s">
        <v>257</v>
      </c>
      <c r="G552" s="88" t="s">
        <v>52</v>
      </c>
    </row>
    <row r="553" spans="1:7" ht="15.75" hidden="1" customHeight="1">
      <c r="A553" s="88" t="s">
        <v>386</v>
      </c>
      <c r="B553" s="88" t="s">
        <v>196</v>
      </c>
      <c r="C553" s="88">
        <v>4281.902</v>
      </c>
      <c r="D553" s="88">
        <v>4282.902</v>
      </c>
      <c r="E553" s="88">
        <v>1</v>
      </c>
      <c r="F553" s="88" t="s">
        <v>254</v>
      </c>
      <c r="G553" s="88" t="s">
        <v>52</v>
      </c>
    </row>
    <row r="554" spans="1:7" ht="15.75" hidden="1" customHeight="1">
      <c r="A554" s="88" t="s">
        <v>386</v>
      </c>
      <c r="B554" s="88" t="s">
        <v>196</v>
      </c>
      <c r="C554" s="88">
        <v>4293.95</v>
      </c>
      <c r="D554" s="88">
        <v>4294.47</v>
      </c>
      <c r="E554" s="88">
        <v>0.52</v>
      </c>
      <c r="F554" s="88" t="s">
        <v>254</v>
      </c>
      <c r="G554" s="88" t="s">
        <v>52</v>
      </c>
    </row>
    <row r="555" spans="1:7" ht="15.75" hidden="1" customHeight="1">
      <c r="A555" s="88" t="s">
        <v>386</v>
      </c>
      <c r="B555" s="88" t="s">
        <v>196</v>
      </c>
      <c r="C555" s="88">
        <v>10621.913</v>
      </c>
      <c r="D555" s="88">
        <v>10622.825000000001</v>
      </c>
      <c r="E555" s="88">
        <v>0.91200000000000003</v>
      </c>
      <c r="F555" s="88" t="s">
        <v>254</v>
      </c>
      <c r="G555" s="88" t="s">
        <v>52</v>
      </c>
    </row>
    <row r="556" spans="1:7" ht="15.75" hidden="1" customHeight="1">
      <c r="A556" s="88" t="s">
        <v>386</v>
      </c>
      <c r="B556" s="88" t="s">
        <v>196</v>
      </c>
      <c r="C556" s="88">
        <v>10623.308999999999</v>
      </c>
      <c r="D556" s="88">
        <v>10623.824000000001</v>
      </c>
      <c r="E556" s="88">
        <v>0.51500000000000001</v>
      </c>
      <c r="F556" s="88" t="s">
        <v>254</v>
      </c>
      <c r="G556" s="88" t="s">
        <v>52</v>
      </c>
    </row>
    <row r="557" spans="1:7" ht="15.75" hidden="1" customHeight="1">
      <c r="A557" s="88" t="s">
        <v>386</v>
      </c>
      <c r="B557" s="88" t="s">
        <v>196</v>
      </c>
      <c r="C557" s="88">
        <v>10627.614</v>
      </c>
      <c r="D557" s="88">
        <v>10629.009</v>
      </c>
      <c r="E557" s="88">
        <v>1.395</v>
      </c>
      <c r="F557" s="88" t="s">
        <v>254</v>
      </c>
      <c r="G557" s="88" t="s">
        <v>52</v>
      </c>
    </row>
    <row r="558" spans="1:7" ht="15.75" hidden="1" customHeight="1">
      <c r="A558" s="88" t="s">
        <v>386</v>
      </c>
      <c r="B558" s="88" t="s">
        <v>196</v>
      </c>
      <c r="C558" s="88">
        <v>10629.951999999999</v>
      </c>
      <c r="D558" s="88">
        <v>10630.589</v>
      </c>
      <c r="E558" s="88">
        <v>0.63700000000000001</v>
      </c>
      <c r="F558" s="88" t="s">
        <v>254</v>
      </c>
      <c r="G558" s="88" t="s">
        <v>52</v>
      </c>
    </row>
    <row r="559" spans="1:7" ht="15.75" hidden="1" customHeight="1">
      <c r="A559" s="88" t="s">
        <v>386</v>
      </c>
      <c r="B559" s="88" t="s">
        <v>196</v>
      </c>
      <c r="C559" s="88">
        <v>10657.317999999999</v>
      </c>
      <c r="D559" s="88">
        <v>10659.007</v>
      </c>
      <c r="E559" s="88">
        <v>1.6890000000000001</v>
      </c>
      <c r="F559" s="88" t="s">
        <v>257</v>
      </c>
      <c r="G559" s="88" t="s">
        <v>52</v>
      </c>
    </row>
    <row r="560" spans="1:7" ht="15.75" hidden="1" customHeight="1">
      <c r="A560" s="88" t="s">
        <v>386</v>
      </c>
      <c r="B560" s="88" t="s">
        <v>196</v>
      </c>
      <c r="C560" s="88">
        <v>10661.058000000001</v>
      </c>
      <c r="D560" s="88">
        <v>10661.79</v>
      </c>
      <c r="E560" s="88">
        <v>0.73199999999999998</v>
      </c>
      <c r="F560" s="88" t="s">
        <v>257</v>
      </c>
      <c r="G560" s="88" t="s">
        <v>52</v>
      </c>
    </row>
    <row r="561" spans="1:7" ht="15.75" hidden="1" customHeight="1">
      <c r="A561" s="88" t="s">
        <v>386</v>
      </c>
      <c r="B561" s="88" t="s">
        <v>196</v>
      </c>
      <c r="C561" s="88">
        <v>10662.651</v>
      </c>
      <c r="D561" s="88">
        <v>10663.61</v>
      </c>
      <c r="E561" s="88">
        <v>0.95899999999999996</v>
      </c>
      <c r="F561" s="88" t="s">
        <v>257</v>
      </c>
      <c r="G561" s="88" t="s">
        <v>52</v>
      </c>
    </row>
    <row r="562" spans="1:7" ht="15.75" hidden="1" customHeight="1">
      <c r="A562" s="88" t="s">
        <v>386</v>
      </c>
      <c r="B562" s="88" t="s">
        <v>196</v>
      </c>
      <c r="C562" s="88">
        <v>10668.689</v>
      </c>
      <c r="D562" s="88">
        <v>10669.231</v>
      </c>
      <c r="E562" s="88">
        <v>0.54200000000000004</v>
      </c>
      <c r="F562" s="88" t="s">
        <v>257</v>
      </c>
      <c r="G562" s="88" t="s">
        <v>52</v>
      </c>
    </row>
    <row r="563" spans="1:7" ht="15.75" hidden="1" customHeight="1">
      <c r="A563" s="88" t="s">
        <v>386</v>
      </c>
      <c r="B563" s="88" t="s">
        <v>196</v>
      </c>
      <c r="C563" s="88">
        <v>10669.751</v>
      </c>
      <c r="D563" s="88">
        <v>10670.058999999999</v>
      </c>
      <c r="E563" s="88">
        <v>0.308</v>
      </c>
      <c r="F563" s="88" t="s">
        <v>257</v>
      </c>
      <c r="G563" s="88" t="s">
        <v>52</v>
      </c>
    </row>
    <row r="564" spans="1:7" ht="15.75" hidden="1" customHeight="1">
      <c r="A564" s="88" t="s">
        <v>386</v>
      </c>
      <c r="B564" s="88" t="s">
        <v>196</v>
      </c>
      <c r="C564" s="88">
        <v>10679.431</v>
      </c>
      <c r="D564" s="88">
        <v>10680.016</v>
      </c>
      <c r="E564" s="88">
        <v>0.58499999999999996</v>
      </c>
      <c r="F564" s="88" t="s">
        <v>257</v>
      </c>
      <c r="G564" s="88" t="s">
        <v>52</v>
      </c>
    </row>
    <row r="565" spans="1:7" ht="15.75" hidden="1" customHeight="1">
      <c r="A565" s="88" t="s">
        <v>386</v>
      </c>
      <c r="B565" s="88" t="s">
        <v>196</v>
      </c>
      <c r="C565" s="88">
        <v>15210.728999999999</v>
      </c>
      <c r="D565" s="88">
        <v>15212.342000000001</v>
      </c>
      <c r="E565" s="88">
        <v>1.613</v>
      </c>
      <c r="F565" s="88" t="s">
        <v>254</v>
      </c>
      <c r="G565" s="88" t="s">
        <v>52</v>
      </c>
    </row>
    <row r="566" spans="1:7" ht="15.75" hidden="1" customHeight="1">
      <c r="A566" s="88" t="s">
        <v>386</v>
      </c>
      <c r="B566" s="88" t="s">
        <v>196</v>
      </c>
      <c r="C566" s="88">
        <v>15216.53</v>
      </c>
      <c r="D566" s="88">
        <v>15217.77</v>
      </c>
      <c r="E566" s="88">
        <v>1.24</v>
      </c>
      <c r="F566" s="88" t="s">
        <v>254</v>
      </c>
      <c r="G566" s="88" t="s">
        <v>52</v>
      </c>
    </row>
    <row r="567" spans="1:7" ht="15.75" hidden="1" customHeight="1">
      <c r="A567" s="88" t="s">
        <v>386</v>
      </c>
      <c r="B567" s="88" t="s">
        <v>196</v>
      </c>
      <c r="C567" s="88">
        <v>15219.003000000001</v>
      </c>
      <c r="D567" s="88">
        <v>15220.55</v>
      </c>
      <c r="E567" s="88">
        <v>1.5469999999999999</v>
      </c>
      <c r="F567" s="88" t="s">
        <v>254</v>
      </c>
      <c r="G567" s="88" t="s">
        <v>52</v>
      </c>
    </row>
    <row r="568" spans="1:7" ht="15.75" hidden="1" customHeight="1">
      <c r="A568" s="88" t="s">
        <v>386</v>
      </c>
      <c r="B568" s="88" t="s">
        <v>196</v>
      </c>
      <c r="C568" s="88">
        <v>15222.937</v>
      </c>
      <c r="D568" s="88">
        <v>15224.89</v>
      </c>
      <c r="E568" s="88">
        <v>1.9530000000000001</v>
      </c>
      <c r="F568" s="88" t="s">
        <v>254</v>
      </c>
      <c r="G568" s="88" t="s">
        <v>52</v>
      </c>
    </row>
    <row r="569" spans="1:7" ht="15.75" hidden="1" customHeight="1">
      <c r="A569" s="88" t="s">
        <v>386</v>
      </c>
      <c r="B569" s="88" t="s">
        <v>196</v>
      </c>
      <c r="C569" s="88">
        <v>15226.876</v>
      </c>
      <c r="D569" s="88">
        <v>15227.637000000001</v>
      </c>
      <c r="E569" s="88">
        <v>0.76100000000000001</v>
      </c>
      <c r="F569" s="88" t="s">
        <v>255</v>
      </c>
      <c r="G569" s="88" t="s">
        <v>52</v>
      </c>
    </row>
    <row r="570" spans="1:7" ht="15.75" hidden="1" customHeight="1">
      <c r="A570" s="88" t="s">
        <v>386</v>
      </c>
      <c r="B570" s="88" t="s">
        <v>196</v>
      </c>
      <c r="C570" s="88">
        <v>15229.93</v>
      </c>
      <c r="D570" s="88">
        <v>15232.228999999999</v>
      </c>
      <c r="E570" s="88">
        <v>2.2989999999999999</v>
      </c>
      <c r="F570" s="88" t="s">
        <v>254</v>
      </c>
      <c r="G570" s="88" t="s">
        <v>52</v>
      </c>
    </row>
    <row r="571" spans="1:7" ht="15.75" hidden="1" customHeight="1">
      <c r="A571" s="88" t="s">
        <v>386</v>
      </c>
      <c r="B571" s="88" t="s">
        <v>196</v>
      </c>
      <c r="C571" s="88">
        <v>15237.838</v>
      </c>
      <c r="D571" s="88">
        <v>15239.7</v>
      </c>
      <c r="E571" s="88">
        <v>1.8620000000000001</v>
      </c>
      <c r="F571" s="88" t="s">
        <v>254</v>
      </c>
      <c r="G571" s="88" t="s">
        <v>52</v>
      </c>
    </row>
    <row r="572" spans="1:7" ht="15.75" hidden="1" customHeight="1">
      <c r="A572" s="88" t="s">
        <v>386</v>
      </c>
      <c r="B572" s="88" t="s">
        <v>196</v>
      </c>
      <c r="C572" s="88">
        <v>20176.282999999999</v>
      </c>
      <c r="D572" s="88">
        <v>20177.178</v>
      </c>
      <c r="E572" s="88">
        <v>0.89500000000000002</v>
      </c>
      <c r="F572" s="88" t="s">
        <v>254</v>
      </c>
      <c r="G572" s="88" t="s">
        <v>52</v>
      </c>
    </row>
    <row r="573" spans="1:7" ht="15.75" hidden="1" customHeight="1">
      <c r="A573" s="88" t="s">
        <v>386</v>
      </c>
      <c r="B573" s="88" t="s">
        <v>196</v>
      </c>
      <c r="C573" s="88">
        <v>20212.050999999999</v>
      </c>
      <c r="D573" s="88">
        <v>20212.995999999999</v>
      </c>
      <c r="E573" s="88">
        <v>0.94499999999999995</v>
      </c>
      <c r="F573" s="88" t="s">
        <v>254</v>
      </c>
      <c r="G573" s="88" t="s">
        <v>52</v>
      </c>
    </row>
    <row r="574" spans="1:7" ht="15.75" hidden="1" customHeight="1">
      <c r="A574" s="88" t="s">
        <v>386</v>
      </c>
      <c r="B574" s="88" t="s">
        <v>196</v>
      </c>
      <c r="C574" s="88">
        <v>20217.063999999998</v>
      </c>
      <c r="D574" s="88">
        <v>20218.826000000001</v>
      </c>
      <c r="E574" s="88">
        <v>1.762</v>
      </c>
      <c r="F574" s="88" t="s">
        <v>254</v>
      </c>
      <c r="G574" s="88" t="s">
        <v>52</v>
      </c>
    </row>
    <row r="575" spans="1:7" ht="15.75" hidden="1" customHeight="1">
      <c r="A575" s="88" t="s">
        <v>386</v>
      </c>
      <c r="B575" s="88" t="s">
        <v>196</v>
      </c>
      <c r="C575" s="88">
        <v>28563.381000000001</v>
      </c>
      <c r="D575" s="88">
        <v>28563.558000000001</v>
      </c>
      <c r="E575" s="88">
        <v>0.17699999999999999</v>
      </c>
      <c r="F575" s="88" t="s">
        <v>257</v>
      </c>
      <c r="G575" s="88" t="s">
        <v>52</v>
      </c>
    </row>
    <row r="576" spans="1:7" ht="15.75" hidden="1" customHeight="1">
      <c r="A576" s="88" t="s">
        <v>386</v>
      </c>
      <c r="B576" s="88" t="s">
        <v>196</v>
      </c>
      <c r="C576" s="88">
        <v>28570.325000000001</v>
      </c>
      <c r="D576" s="88">
        <v>28571.569</v>
      </c>
      <c r="E576" s="88">
        <v>1.244</v>
      </c>
      <c r="F576" s="88" t="s">
        <v>257</v>
      </c>
      <c r="G576" s="88" t="s">
        <v>52</v>
      </c>
    </row>
    <row r="577" spans="1:7" ht="15.75" hidden="1" customHeight="1">
      <c r="A577" s="88" t="s">
        <v>386</v>
      </c>
      <c r="B577" s="88" t="s">
        <v>196</v>
      </c>
      <c r="C577" s="88">
        <v>28572.73</v>
      </c>
      <c r="D577" s="88">
        <v>28573.546999999999</v>
      </c>
      <c r="E577" s="88">
        <v>0.81699999999999995</v>
      </c>
      <c r="F577" s="88" t="s">
        <v>257</v>
      </c>
      <c r="G577" s="88" t="s">
        <v>52</v>
      </c>
    </row>
    <row r="578" spans="1:7" ht="15.75" hidden="1" customHeight="1">
      <c r="A578" s="88" t="s">
        <v>386</v>
      </c>
      <c r="B578" s="88" t="s">
        <v>196</v>
      </c>
      <c r="C578" s="88">
        <v>28574.294999999998</v>
      </c>
      <c r="D578" s="88">
        <v>28575.274000000001</v>
      </c>
      <c r="E578" s="88">
        <v>0.97899999999999998</v>
      </c>
      <c r="F578" s="88" t="s">
        <v>257</v>
      </c>
      <c r="G578" s="88" t="s">
        <v>52</v>
      </c>
    </row>
    <row r="579" spans="1:7" ht="15.75" hidden="1" customHeight="1">
      <c r="A579" s="88" t="s">
        <v>386</v>
      </c>
      <c r="B579" s="88" t="s">
        <v>196</v>
      </c>
      <c r="C579" s="88">
        <v>28577.488000000001</v>
      </c>
      <c r="D579" s="88">
        <v>28578.185000000001</v>
      </c>
      <c r="E579" s="88">
        <v>0.69699999999999995</v>
      </c>
      <c r="F579" s="88" t="s">
        <v>257</v>
      </c>
      <c r="G579" s="88" t="s">
        <v>52</v>
      </c>
    </row>
    <row r="580" spans="1:7" ht="15.75" hidden="1" customHeight="1">
      <c r="A580" s="88" t="s">
        <v>386</v>
      </c>
      <c r="B580" s="88" t="s">
        <v>196</v>
      </c>
      <c r="C580" s="88">
        <v>28590.433000000001</v>
      </c>
      <c r="D580" s="88">
        <v>28591.358</v>
      </c>
      <c r="E580" s="88">
        <v>0.92500000000000004</v>
      </c>
      <c r="F580" s="88" t="s">
        <v>257</v>
      </c>
      <c r="G580" s="88" t="s">
        <v>52</v>
      </c>
    </row>
    <row r="581" spans="1:7" ht="15.75" hidden="1" customHeight="1">
      <c r="A581" s="88" t="s">
        <v>386</v>
      </c>
      <c r="B581" s="88" t="s">
        <v>196</v>
      </c>
      <c r="C581" s="88">
        <v>28594.758000000002</v>
      </c>
      <c r="D581" s="88">
        <v>28595.350999999999</v>
      </c>
      <c r="E581" s="88">
        <v>0.59299999999999997</v>
      </c>
      <c r="F581" s="88" t="s">
        <v>257</v>
      </c>
      <c r="G581" s="88" t="s">
        <v>52</v>
      </c>
    </row>
    <row r="582" spans="1:7" ht="15.75" hidden="1" customHeight="1">
      <c r="A582" s="88" t="s">
        <v>386</v>
      </c>
      <c r="B582" s="88" t="s">
        <v>196</v>
      </c>
      <c r="C582" s="88">
        <v>28595.581999999999</v>
      </c>
      <c r="D582" s="88">
        <v>28596.85</v>
      </c>
      <c r="E582" s="88">
        <v>1.268</v>
      </c>
      <c r="F582" s="88" t="s">
        <v>257</v>
      </c>
      <c r="G582" s="88" t="s">
        <v>52</v>
      </c>
    </row>
    <row r="583" spans="1:7" ht="15.75" hidden="1" customHeight="1">
      <c r="A583" s="88" t="s">
        <v>386</v>
      </c>
      <c r="B583" s="88" t="s">
        <v>196</v>
      </c>
      <c r="C583" s="88">
        <v>28598.276000000002</v>
      </c>
      <c r="D583" s="88">
        <v>28598.685000000001</v>
      </c>
      <c r="E583" s="88">
        <v>0.40899999999999997</v>
      </c>
      <c r="F583" s="88" t="s">
        <v>257</v>
      </c>
      <c r="G583" s="88" t="s">
        <v>52</v>
      </c>
    </row>
    <row r="584" spans="1:7" ht="15.75" hidden="1" customHeight="1">
      <c r="A584" s="88" t="s">
        <v>386</v>
      </c>
      <c r="B584" s="88" t="s">
        <v>196</v>
      </c>
      <c r="C584" s="88">
        <v>28603.62</v>
      </c>
      <c r="D584" s="88">
        <v>28604.128000000001</v>
      </c>
      <c r="E584" s="88">
        <v>0.50800000000000001</v>
      </c>
      <c r="F584" s="88" t="s">
        <v>257</v>
      </c>
      <c r="G584" s="88" t="s">
        <v>52</v>
      </c>
    </row>
    <row r="585" spans="1:7" ht="15.75" hidden="1" customHeight="1">
      <c r="A585" s="88" t="s">
        <v>386</v>
      </c>
      <c r="B585" s="88" t="s">
        <v>196</v>
      </c>
      <c r="C585" s="88">
        <v>28604.769</v>
      </c>
      <c r="D585" s="88">
        <v>28606.124</v>
      </c>
      <c r="E585" s="88">
        <v>1.355</v>
      </c>
      <c r="F585" s="88" t="s">
        <v>257</v>
      </c>
      <c r="G585" s="88" t="s">
        <v>52</v>
      </c>
    </row>
    <row r="586" spans="1:7" ht="15.75" hidden="1" customHeight="1">
      <c r="A586" s="88" t="s">
        <v>386</v>
      </c>
      <c r="B586" s="88" t="s">
        <v>196</v>
      </c>
      <c r="C586" s="88">
        <v>28606.867999999999</v>
      </c>
      <c r="D586" s="88">
        <v>28608.534</v>
      </c>
      <c r="E586" s="88">
        <v>1.6659999999999999</v>
      </c>
      <c r="F586" s="88" t="s">
        <v>257</v>
      </c>
      <c r="G586" s="88" t="s">
        <v>52</v>
      </c>
    </row>
    <row r="587" spans="1:7" ht="15.75" hidden="1" customHeight="1">
      <c r="A587" s="88" t="s">
        <v>386</v>
      </c>
      <c r="B587" s="88" t="s">
        <v>196</v>
      </c>
      <c r="C587" s="88">
        <v>28610.775000000001</v>
      </c>
      <c r="D587" s="88">
        <v>28611.914000000001</v>
      </c>
      <c r="E587" s="88">
        <v>1.139</v>
      </c>
      <c r="F587" s="88" t="s">
        <v>257</v>
      </c>
      <c r="G587" s="88" t="s">
        <v>52</v>
      </c>
    </row>
    <row r="588" spans="1:7" ht="15.75" hidden="1" customHeight="1">
      <c r="A588" s="88" t="s">
        <v>386</v>
      </c>
      <c r="B588" s="88" t="s">
        <v>196</v>
      </c>
      <c r="C588" s="88">
        <v>28614.088</v>
      </c>
      <c r="D588" s="88">
        <v>28614.383999999998</v>
      </c>
      <c r="E588" s="88">
        <v>0.29599999999999999</v>
      </c>
      <c r="F588" s="88" t="s">
        <v>257</v>
      </c>
      <c r="G588" s="88" t="s">
        <v>52</v>
      </c>
    </row>
    <row r="589" spans="1:7" ht="15.75" hidden="1" customHeight="1">
      <c r="A589" s="88" t="s">
        <v>386</v>
      </c>
      <c r="B589" s="88" t="s">
        <v>196</v>
      </c>
      <c r="C589" s="88">
        <v>28614.733</v>
      </c>
      <c r="D589" s="88">
        <v>28615.449000000001</v>
      </c>
      <c r="E589" s="88">
        <v>0.71599999999999997</v>
      </c>
      <c r="F589" s="88" t="s">
        <v>257</v>
      </c>
      <c r="G589" s="88" t="s">
        <v>52</v>
      </c>
    </row>
    <row r="590" spans="1:7" ht="15.75" hidden="1" customHeight="1">
      <c r="A590" s="88" t="s">
        <v>386</v>
      </c>
      <c r="B590" s="88" t="s">
        <v>196</v>
      </c>
      <c r="C590" s="88">
        <v>28617.624</v>
      </c>
      <c r="D590" s="88">
        <v>28618.133000000002</v>
      </c>
      <c r="E590" s="88">
        <v>0.50900000000000001</v>
      </c>
      <c r="F590" s="88" t="s">
        <v>257</v>
      </c>
      <c r="G590" s="88" t="s">
        <v>52</v>
      </c>
    </row>
    <row r="591" spans="1:7" ht="15.75" hidden="1" customHeight="1">
      <c r="A591" s="88" t="s">
        <v>386</v>
      </c>
      <c r="B591" s="88" t="s">
        <v>196</v>
      </c>
      <c r="C591" s="88">
        <v>28618.596000000001</v>
      </c>
      <c r="D591" s="88">
        <v>28619.194</v>
      </c>
      <c r="E591" s="88">
        <v>0.59799999999999998</v>
      </c>
      <c r="F591" s="88" t="s">
        <v>257</v>
      </c>
      <c r="G591" s="88" t="s">
        <v>52</v>
      </c>
    </row>
    <row r="592" spans="1:7" ht="15.75" hidden="1" customHeight="1">
      <c r="A592" s="88" t="s">
        <v>386</v>
      </c>
      <c r="B592" s="88" t="s">
        <v>196</v>
      </c>
      <c r="C592" s="88">
        <v>29409.218000000001</v>
      </c>
      <c r="D592" s="88">
        <v>29410.080999999998</v>
      </c>
      <c r="E592" s="88">
        <v>0.86299999999999999</v>
      </c>
      <c r="F592" s="88" t="s">
        <v>257</v>
      </c>
      <c r="G592" s="88" t="s">
        <v>52</v>
      </c>
    </row>
    <row r="593" spans="1:7" ht="15.75" hidden="1" customHeight="1">
      <c r="A593" s="88" t="s">
        <v>386</v>
      </c>
      <c r="B593" s="88" t="s">
        <v>196</v>
      </c>
      <c r="C593" s="88">
        <v>29423.360000000001</v>
      </c>
      <c r="D593" s="88">
        <v>29424.355</v>
      </c>
      <c r="E593" s="88">
        <v>0.995</v>
      </c>
      <c r="F593" s="88" t="s">
        <v>257</v>
      </c>
      <c r="G593" s="88" t="s">
        <v>52</v>
      </c>
    </row>
    <row r="594" spans="1:7" ht="15.75" hidden="1" customHeight="1">
      <c r="A594" s="88" t="s">
        <v>386</v>
      </c>
      <c r="B594" s="88" t="s">
        <v>196</v>
      </c>
      <c r="C594" s="88">
        <v>29425.34</v>
      </c>
      <c r="D594" s="88">
        <v>29425.743999999999</v>
      </c>
      <c r="E594" s="88">
        <v>0.40400000000000003</v>
      </c>
      <c r="F594" s="88" t="s">
        <v>257</v>
      </c>
      <c r="G594" s="88" t="s">
        <v>52</v>
      </c>
    </row>
    <row r="595" spans="1:7" ht="15.75" hidden="1" customHeight="1">
      <c r="A595" s="88" t="s">
        <v>386</v>
      </c>
      <c r="B595" s="88" t="s">
        <v>196</v>
      </c>
      <c r="C595" s="88">
        <v>29430.712</v>
      </c>
      <c r="D595" s="88">
        <v>29432.062999999998</v>
      </c>
      <c r="E595" s="88">
        <v>1.351</v>
      </c>
      <c r="F595" s="88" t="s">
        <v>257</v>
      </c>
      <c r="G595" s="88" t="s">
        <v>52</v>
      </c>
    </row>
    <row r="596" spans="1:7" ht="15.75" hidden="1" customHeight="1">
      <c r="A596" s="88" t="s">
        <v>386</v>
      </c>
      <c r="B596" s="88" t="s">
        <v>196</v>
      </c>
      <c r="C596" s="88">
        <v>29448.882000000001</v>
      </c>
      <c r="D596" s="88">
        <v>29449.166000000001</v>
      </c>
      <c r="E596" s="88">
        <v>0.28399999999999997</v>
      </c>
      <c r="F596" s="88" t="s">
        <v>255</v>
      </c>
      <c r="G596" s="88" t="s">
        <v>52</v>
      </c>
    </row>
    <row r="597" spans="1:7" ht="15.75" hidden="1" customHeight="1">
      <c r="A597" s="88" t="s">
        <v>386</v>
      </c>
      <c r="B597" s="88" t="s">
        <v>196</v>
      </c>
      <c r="C597" s="88">
        <v>29452.915000000001</v>
      </c>
      <c r="D597" s="88">
        <v>29453.835999999999</v>
      </c>
      <c r="E597" s="88">
        <v>0.92100000000000004</v>
      </c>
      <c r="F597" s="88" t="s">
        <v>254</v>
      </c>
      <c r="G597" s="88" t="s">
        <v>52</v>
      </c>
    </row>
    <row r="598" spans="1:7" ht="15.75" hidden="1" customHeight="1">
      <c r="A598" s="88" t="s">
        <v>386</v>
      </c>
      <c r="B598" s="88" t="s">
        <v>196</v>
      </c>
      <c r="C598" s="88">
        <v>29456.651999999998</v>
      </c>
      <c r="D598" s="88">
        <v>29457.677</v>
      </c>
      <c r="E598" s="88">
        <v>1.0249999999999999</v>
      </c>
      <c r="F598" s="88" t="s">
        <v>254</v>
      </c>
      <c r="G598" s="88" t="s">
        <v>52</v>
      </c>
    </row>
    <row r="599" spans="1:7" ht="15.75" hidden="1" customHeight="1">
      <c r="A599" s="88" t="s">
        <v>386</v>
      </c>
      <c r="B599" s="88" t="s">
        <v>196</v>
      </c>
      <c r="C599" s="88">
        <v>34680.67</v>
      </c>
      <c r="D599" s="88">
        <v>34682.258000000002</v>
      </c>
      <c r="E599" s="88">
        <v>1.5880000000000001</v>
      </c>
      <c r="F599" s="88" t="s">
        <v>257</v>
      </c>
      <c r="G599" s="88" t="s">
        <v>52</v>
      </c>
    </row>
    <row r="600" spans="1:7" ht="15.75" hidden="1" customHeight="1">
      <c r="A600" s="88" t="s">
        <v>386</v>
      </c>
      <c r="B600" s="88" t="s">
        <v>196</v>
      </c>
      <c r="C600" s="88">
        <v>34683.705000000002</v>
      </c>
      <c r="D600" s="88">
        <v>34684.873</v>
      </c>
      <c r="E600" s="88">
        <v>1.1679999999999999</v>
      </c>
      <c r="F600" s="88" t="s">
        <v>257</v>
      </c>
      <c r="G600" s="88" t="s">
        <v>52</v>
      </c>
    </row>
    <row r="601" spans="1:7" ht="15.75" hidden="1" customHeight="1">
      <c r="A601" s="88" t="s">
        <v>386</v>
      </c>
      <c r="B601" s="88" t="s">
        <v>196</v>
      </c>
      <c r="C601" s="88">
        <v>34685.470999999998</v>
      </c>
      <c r="D601" s="88">
        <v>34686.337</v>
      </c>
      <c r="E601" s="88">
        <v>0.86599999999999999</v>
      </c>
      <c r="F601" s="88" t="s">
        <v>257</v>
      </c>
      <c r="G601" s="88" t="s">
        <v>52</v>
      </c>
    </row>
    <row r="602" spans="1:7" ht="15.75" hidden="1" customHeight="1">
      <c r="A602" s="88" t="s">
        <v>386</v>
      </c>
      <c r="B602" s="88" t="s">
        <v>196</v>
      </c>
      <c r="C602" s="88">
        <v>34686.663</v>
      </c>
      <c r="D602" s="88">
        <v>34687.955999999998</v>
      </c>
      <c r="E602" s="88">
        <v>1.2929999999999999</v>
      </c>
      <c r="F602" s="88" t="s">
        <v>257</v>
      </c>
      <c r="G602" s="88" t="s">
        <v>52</v>
      </c>
    </row>
    <row r="603" spans="1:7" ht="15.75" hidden="1" customHeight="1">
      <c r="A603" s="88" t="s">
        <v>386</v>
      </c>
      <c r="B603" s="88" t="s">
        <v>196</v>
      </c>
      <c r="C603" s="88">
        <v>34689.591999999997</v>
      </c>
      <c r="D603" s="88">
        <v>34690.688000000002</v>
      </c>
      <c r="E603" s="88">
        <v>1.0960000000000001</v>
      </c>
      <c r="F603" s="88" t="s">
        <v>257</v>
      </c>
      <c r="G603" s="88" t="s">
        <v>52</v>
      </c>
    </row>
    <row r="604" spans="1:7" ht="15.75" hidden="1" customHeight="1">
      <c r="A604" s="88" t="s">
        <v>386</v>
      </c>
      <c r="B604" s="88" t="s">
        <v>196</v>
      </c>
      <c r="C604" s="88">
        <v>34691.582000000002</v>
      </c>
      <c r="D604" s="88">
        <v>34692.455000000002</v>
      </c>
      <c r="E604" s="88">
        <v>0.873</v>
      </c>
      <c r="F604" s="88" t="s">
        <v>257</v>
      </c>
      <c r="G604" s="88" t="s">
        <v>52</v>
      </c>
    </row>
    <row r="605" spans="1:7" ht="15.75" hidden="1" customHeight="1">
      <c r="A605" s="88" t="s">
        <v>386</v>
      </c>
      <c r="B605" s="88" t="s">
        <v>196</v>
      </c>
      <c r="C605" s="88">
        <v>34693.377</v>
      </c>
      <c r="D605" s="88">
        <v>34694.15</v>
      </c>
      <c r="E605" s="88">
        <v>0.77300000000000002</v>
      </c>
      <c r="F605" s="88" t="s">
        <v>257</v>
      </c>
      <c r="G605" s="88" t="s">
        <v>52</v>
      </c>
    </row>
    <row r="606" spans="1:7" ht="15.75" hidden="1" customHeight="1">
      <c r="A606" s="88" t="s">
        <v>386</v>
      </c>
      <c r="B606" s="88" t="s">
        <v>196</v>
      </c>
      <c r="C606" s="88">
        <v>34694.648999999998</v>
      </c>
      <c r="D606" s="88">
        <v>34695.421000000002</v>
      </c>
      <c r="E606" s="88">
        <v>0.77200000000000002</v>
      </c>
      <c r="F606" s="88" t="s">
        <v>257</v>
      </c>
      <c r="G606" s="88" t="s">
        <v>52</v>
      </c>
    </row>
    <row r="607" spans="1:7" ht="15.75" hidden="1" customHeight="1">
      <c r="A607" s="88" t="s">
        <v>386</v>
      </c>
      <c r="B607" s="88" t="s">
        <v>196</v>
      </c>
      <c r="C607" s="88">
        <v>34695.771000000001</v>
      </c>
      <c r="D607" s="88">
        <v>34697.461000000003</v>
      </c>
      <c r="E607" s="88">
        <v>1.69</v>
      </c>
      <c r="F607" s="88" t="s">
        <v>257</v>
      </c>
      <c r="G607" s="88" t="s">
        <v>52</v>
      </c>
    </row>
    <row r="608" spans="1:7" ht="15.75" hidden="1" customHeight="1">
      <c r="A608" s="88" t="s">
        <v>386</v>
      </c>
      <c r="B608" s="88" t="s">
        <v>196</v>
      </c>
      <c r="C608" s="88">
        <v>34699.15</v>
      </c>
      <c r="D608" s="88">
        <v>34699.959000000003</v>
      </c>
      <c r="E608" s="88">
        <v>0.80900000000000005</v>
      </c>
      <c r="F608" s="88" t="s">
        <v>257</v>
      </c>
      <c r="G608" s="88" t="s">
        <v>52</v>
      </c>
    </row>
    <row r="609" spans="1:7" ht="15.75" hidden="1" customHeight="1">
      <c r="A609" s="88" t="s">
        <v>386</v>
      </c>
      <c r="B609" s="88" t="s">
        <v>196</v>
      </c>
      <c r="C609" s="88">
        <v>34700.777000000002</v>
      </c>
      <c r="D609" s="88">
        <v>34701.862000000001</v>
      </c>
      <c r="E609" s="88">
        <v>1.085</v>
      </c>
      <c r="F609" s="88" t="s">
        <v>257</v>
      </c>
      <c r="G609" s="88" t="s">
        <v>52</v>
      </c>
    </row>
    <row r="610" spans="1:7" ht="15.75" hidden="1" customHeight="1">
      <c r="A610" s="88" t="s">
        <v>386</v>
      </c>
      <c r="B610" s="88" t="s">
        <v>196</v>
      </c>
      <c r="C610" s="88">
        <v>34706.642</v>
      </c>
      <c r="D610" s="88">
        <v>34707.582999999999</v>
      </c>
      <c r="E610" s="88">
        <v>0.94099999999999995</v>
      </c>
      <c r="F610" s="88" t="s">
        <v>257</v>
      </c>
      <c r="G610" s="88" t="s">
        <v>52</v>
      </c>
    </row>
    <row r="611" spans="1:7" ht="15.75" hidden="1" customHeight="1">
      <c r="A611" s="88" t="s">
        <v>386</v>
      </c>
      <c r="B611" s="88" t="s">
        <v>196</v>
      </c>
      <c r="C611" s="88">
        <v>34709.633000000002</v>
      </c>
      <c r="D611" s="88">
        <v>34710.834999999999</v>
      </c>
      <c r="E611" s="88">
        <v>1.202</v>
      </c>
      <c r="F611" s="88" t="s">
        <v>257</v>
      </c>
      <c r="G611" s="88" t="s">
        <v>52</v>
      </c>
    </row>
    <row r="612" spans="1:7" ht="15.75" hidden="1" customHeight="1">
      <c r="A612" s="88" t="s">
        <v>386</v>
      </c>
      <c r="B612" s="88" t="s">
        <v>196</v>
      </c>
      <c r="C612" s="88">
        <v>34715.913999999997</v>
      </c>
      <c r="D612" s="88">
        <v>34716.794000000002</v>
      </c>
      <c r="E612" s="88">
        <v>0.88</v>
      </c>
      <c r="F612" s="88" t="s">
        <v>257</v>
      </c>
      <c r="G612" s="88" t="s">
        <v>52</v>
      </c>
    </row>
    <row r="613" spans="1:7" ht="15.75" hidden="1" customHeight="1">
      <c r="A613" s="88" t="s">
        <v>386</v>
      </c>
      <c r="B613" s="88" t="s">
        <v>196</v>
      </c>
      <c r="C613" s="88">
        <v>34719.300000000003</v>
      </c>
      <c r="D613" s="88">
        <v>34721.887999999999</v>
      </c>
      <c r="E613" s="88">
        <v>2.5880000000000001</v>
      </c>
      <c r="F613" s="88" t="s">
        <v>257</v>
      </c>
      <c r="G613" s="88" t="s">
        <v>52</v>
      </c>
    </row>
    <row r="614" spans="1:7" ht="15.75" hidden="1" customHeight="1">
      <c r="A614" s="88" t="s">
        <v>386</v>
      </c>
      <c r="B614" s="88" t="s">
        <v>196</v>
      </c>
      <c r="C614" s="88">
        <v>34723.392</v>
      </c>
      <c r="D614" s="88">
        <v>34725.199999999997</v>
      </c>
      <c r="E614" s="88">
        <v>1.8080000000000001</v>
      </c>
      <c r="F614" s="88" t="s">
        <v>257</v>
      </c>
      <c r="G614" s="88" t="s">
        <v>52</v>
      </c>
    </row>
    <row r="615" spans="1:7" ht="15.75" hidden="1" customHeight="1">
      <c r="A615" s="88" t="s">
        <v>386</v>
      </c>
      <c r="B615" s="88" t="s">
        <v>196</v>
      </c>
      <c r="C615" s="88">
        <v>34725.372000000003</v>
      </c>
      <c r="D615" s="88">
        <v>34728.123</v>
      </c>
      <c r="E615" s="88">
        <v>2.7509999999999999</v>
      </c>
      <c r="F615" s="88" t="s">
        <v>257</v>
      </c>
      <c r="G615" s="88" t="s">
        <v>52</v>
      </c>
    </row>
    <row r="616" spans="1:7" ht="15.75" hidden="1" customHeight="1">
      <c r="A616" s="88" t="s">
        <v>386</v>
      </c>
      <c r="B616" s="88" t="s">
        <v>196</v>
      </c>
      <c r="C616" s="88">
        <v>34730.186000000002</v>
      </c>
      <c r="D616" s="88">
        <v>34731.928</v>
      </c>
      <c r="E616" s="88">
        <v>1.742</v>
      </c>
      <c r="F616" s="88" t="s">
        <v>257</v>
      </c>
      <c r="G616" s="88" t="s">
        <v>52</v>
      </c>
    </row>
    <row r="617" spans="1:7" ht="15.75" hidden="1" customHeight="1">
      <c r="A617" s="88" t="s">
        <v>386</v>
      </c>
      <c r="B617" s="88" t="s">
        <v>196</v>
      </c>
      <c r="C617" s="88">
        <v>34735.362000000001</v>
      </c>
      <c r="D617" s="88">
        <v>34737.760000000002</v>
      </c>
      <c r="E617" s="88">
        <v>2.3980000000000001</v>
      </c>
      <c r="F617" s="88" t="s">
        <v>257</v>
      </c>
      <c r="G617" s="88" t="s">
        <v>52</v>
      </c>
    </row>
    <row r="618" spans="1:7" ht="15.75" hidden="1" customHeight="1">
      <c r="A618" s="88" t="s">
        <v>184</v>
      </c>
      <c r="B618" s="88"/>
      <c r="C618" s="88">
        <v>2460</v>
      </c>
      <c r="D618" s="88">
        <v>2520</v>
      </c>
      <c r="E618" s="88">
        <v>60</v>
      </c>
      <c r="F618" s="88"/>
      <c r="G618" s="88" t="s">
        <v>49</v>
      </c>
    </row>
    <row r="619" spans="1:7" ht="15.75" hidden="1" customHeight="1">
      <c r="A619" s="88" t="s">
        <v>184</v>
      </c>
      <c r="B619" s="88"/>
      <c r="C619" s="88">
        <v>2700</v>
      </c>
      <c r="D619" s="88">
        <v>2760</v>
      </c>
      <c r="E619" s="88">
        <v>60</v>
      </c>
      <c r="F619" s="88"/>
      <c r="G619" s="88" t="s">
        <v>49</v>
      </c>
    </row>
    <row r="620" spans="1:7" ht="15.75" hidden="1" customHeight="1">
      <c r="A620" s="88" t="s">
        <v>184</v>
      </c>
      <c r="B620" s="88"/>
      <c r="C620" s="88">
        <v>11520</v>
      </c>
      <c r="D620" s="88">
        <v>11580</v>
      </c>
      <c r="E620" s="88">
        <v>60</v>
      </c>
      <c r="F620" s="88"/>
      <c r="G620" s="88" t="s">
        <v>49</v>
      </c>
    </row>
    <row r="621" spans="1:7" ht="15.75" hidden="1" customHeight="1">
      <c r="A621" s="88" t="s">
        <v>184</v>
      </c>
      <c r="B621" s="88"/>
      <c r="C621" s="88">
        <v>12240</v>
      </c>
      <c r="D621" s="88">
        <v>12300</v>
      </c>
      <c r="E621" s="88">
        <v>60</v>
      </c>
      <c r="F621" s="88"/>
      <c r="G621" s="88" t="s">
        <v>49</v>
      </c>
    </row>
    <row r="622" spans="1:7" ht="15.75" hidden="1" customHeight="1">
      <c r="A622" s="88" t="s">
        <v>184</v>
      </c>
      <c r="B622" s="88"/>
      <c r="C622" s="88">
        <v>13800</v>
      </c>
      <c r="D622" s="88">
        <v>13860</v>
      </c>
      <c r="E622" s="88">
        <v>60</v>
      </c>
      <c r="F622" s="88"/>
      <c r="G622" s="88" t="s">
        <v>49</v>
      </c>
    </row>
    <row r="623" spans="1:7" ht="15.75" hidden="1" customHeight="1">
      <c r="A623" s="88" t="s">
        <v>184</v>
      </c>
      <c r="B623" s="88"/>
      <c r="C623" s="88">
        <v>15000</v>
      </c>
      <c r="D623" s="88">
        <v>15060</v>
      </c>
      <c r="E623" s="88">
        <v>60</v>
      </c>
      <c r="F623" s="88"/>
      <c r="G623" s="88" t="s">
        <v>49</v>
      </c>
    </row>
    <row r="624" spans="1:7" ht="15.75" hidden="1" customHeight="1">
      <c r="A624" s="88" t="s">
        <v>184</v>
      </c>
      <c r="B624" s="88"/>
      <c r="C624" s="88">
        <v>23640</v>
      </c>
      <c r="D624" s="88">
        <v>23700</v>
      </c>
      <c r="E624" s="88">
        <v>60</v>
      </c>
      <c r="F624" s="88"/>
      <c r="G624" s="88" t="s">
        <v>49</v>
      </c>
    </row>
    <row r="625" spans="1:7" ht="15.75" hidden="1" customHeight="1">
      <c r="A625" s="88" t="s">
        <v>184</v>
      </c>
      <c r="B625" s="88"/>
      <c r="C625" s="88">
        <v>24000</v>
      </c>
      <c r="D625" s="88">
        <v>24060</v>
      </c>
      <c r="E625" s="88">
        <v>60</v>
      </c>
      <c r="F625" s="88"/>
      <c r="G625" s="88" t="s">
        <v>49</v>
      </c>
    </row>
    <row r="626" spans="1:7" ht="15.75" hidden="1" customHeight="1">
      <c r="A626" s="88" t="s">
        <v>184</v>
      </c>
      <c r="B626" s="88"/>
      <c r="C626" s="88">
        <v>25200</v>
      </c>
      <c r="D626" s="88">
        <v>25260</v>
      </c>
      <c r="E626" s="88">
        <v>60</v>
      </c>
      <c r="F626" s="88"/>
      <c r="G626" s="88" t="s">
        <v>49</v>
      </c>
    </row>
    <row r="627" spans="1:7" ht="15.75" hidden="1" customHeight="1">
      <c r="A627" s="88" t="s">
        <v>184</v>
      </c>
      <c r="B627" s="88"/>
      <c r="C627" s="88">
        <v>28260</v>
      </c>
      <c r="D627" s="88">
        <v>28320</v>
      </c>
      <c r="E627" s="88">
        <v>60</v>
      </c>
      <c r="F627" s="88"/>
      <c r="G627" s="88" t="s">
        <v>49</v>
      </c>
    </row>
    <row r="628" spans="1:7" ht="15.75" hidden="1" customHeight="1">
      <c r="A628" s="88" t="s">
        <v>186</v>
      </c>
      <c r="B628" s="88"/>
      <c r="C628" s="88">
        <v>2454.4879999999998</v>
      </c>
      <c r="D628" s="88">
        <v>2457.6379999999999</v>
      </c>
      <c r="E628" s="88">
        <v>3.15</v>
      </c>
      <c r="F628" s="88" t="s">
        <v>387</v>
      </c>
      <c r="G628" s="88" t="s">
        <v>49</v>
      </c>
    </row>
    <row r="629" spans="1:7" ht="15.75" hidden="1" customHeight="1">
      <c r="A629" s="88" t="s">
        <v>186</v>
      </c>
      <c r="B629" s="88"/>
      <c r="C629" s="88">
        <v>2705.5810000000001</v>
      </c>
      <c r="D629" s="88">
        <v>2706.3969999999999</v>
      </c>
      <c r="E629" s="88">
        <v>0.81599999999999995</v>
      </c>
      <c r="F629" s="88" t="s">
        <v>388</v>
      </c>
      <c r="G629" s="88" t="s">
        <v>49</v>
      </c>
    </row>
    <row r="630" spans="1:7" ht="15.75" hidden="1" customHeight="1">
      <c r="A630" s="88" t="s">
        <v>186</v>
      </c>
      <c r="B630" s="88"/>
      <c r="C630" s="88">
        <v>12240</v>
      </c>
      <c r="D630" s="88">
        <v>12300</v>
      </c>
      <c r="E630" s="88">
        <v>60</v>
      </c>
      <c r="F630" s="88" t="s">
        <v>389</v>
      </c>
      <c r="G630" s="88" t="s">
        <v>49</v>
      </c>
    </row>
    <row r="631" spans="1:7" ht="15.75" hidden="1" customHeight="1">
      <c r="A631" s="88" t="s">
        <v>186</v>
      </c>
      <c r="B631" s="88"/>
      <c r="C631" s="88">
        <v>24000</v>
      </c>
      <c r="D631" s="88">
        <v>24060</v>
      </c>
      <c r="E631" s="88">
        <v>60</v>
      </c>
      <c r="F631" s="88" t="s">
        <v>390</v>
      </c>
      <c r="G631" s="88" t="s">
        <v>49</v>
      </c>
    </row>
    <row r="632" spans="1:7" ht="15.75" customHeight="1">
      <c r="A632" s="88" t="s">
        <v>188</v>
      </c>
      <c r="B632" s="88" t="s">
        <v>188</v>
      </c>
      <c r="C632" s="88">
        <v>2470.9679999999998</v>
      </c>
      <c r="D632" s="88">
        <v>2471.56</v>
      </c>
      <c r="E632" s="88">
        <v>0.59199999999999997</v>
      </c>
      <c r="F632" s="88">
        <v>0</v>
      </c>
      <c r="G632" s="88" t="s">
        <v>49</v>
      </c>
    </row>
    <row r="633" spans="1:7" ht="15.75" customHeight="1">
      <c r="A633" s="88" t="s">
        <v>188</v>
      </c>
      <c r="B633" s="88" t="s">
        <v>188</v>
      </c>
      <c r="C633" s="88">
        <v>2487.98</v>
      </c>
      <c r="D633" s="88">
        <v>2489.6109999999999</v>
      </c>
      <c r="E633" s="88">
        <v>1.631</v>
      </c>
      <c r="F633" s="88">
        <v>0</v>
      </c>
      <c r="G633" s="88" t="s">
        <v>49</v>
      </c>
    </row>
    <row r="634" spans="1:7" ht="15.75" customHeight="1">
      <c r="A634" s="88" t="s">
        <v>188</v>
      </c>
      <c r="B634" s="88" t="s">
        <v>188</v>
      </c>
      <c r="C634" s="88">
        <v>2490.85</v>
      </c>
      <c r="D634" s="88">
        <v>2491.66</v>
      </c>
      <c r="E634" s="88">
        <v>0.81</v>
      </c>
      <c r="F634" s="88" t="s">
        <v>391</v>
      </c>
      <c r="G634" s="88" t="s">
        <v>49</v>
      </c>
    </row>
    <row r="635" spans="1:7" ht="15.75" customHeight="1">
      <c r="A635" s="88" t="s">
        <v>188</v>
      </c>
      <c r="B635" s="88" t="s">
        <v>188</v>
      </c>
      <c r="C635" s="88">
        <v>2496.3049999999998</v>
      </c>
      <c r="D635" s="88">
        <v>2497.3130000000001</v>
      </c>
      <c r="E635" s="88">
        <v>1.008</v>
      </c>
      <c r="F635" s="88" t="s">
        <v>392</v>
      </c>
      <c r="G635" s="88" t="s">
        <v>49</v>
      </c>
    </row>
    <row r="636" spans="1:7" ht="15.75" customHeight="1">
      <c r="A636" s="88" t="s">
        <v>188</v>
      </c>
      <c r="B636" s="88" t="s">
        <v>188</v>
      </c>
      <c r="C636" s="88">
        <v>2497.9459999999999</v>
      </c>
      <c r="D636" s="88">
        <v>2499.049</v>
      </c>
      <c r="E636" s="88">
        <v>1.103</v>
      </c>
      <c r="F636" s="88">
        <v>0</v>
      </c>
      <c r="G636" s="88" t="s">
        <v>49</v>
      </c>
    </row>
    <row r="637" spans="1:7" ht="15.75" customHeight="1">
      <c r="A637" s="88" t="s">
        <v>188</v>
      </c>
      <c r="B637" s="88" t="s">
        <v>188</v>
      </c>
      <c r="C637" s="88">
        <v>2499.7170000000001</v>
      </c>
      <c r="D637" s="88">
        <v>2500.4560000000001</v>
      </c>
      <c r="E637" s="88">
        <v>0.73899999999999999</v>
      </c>
      <c r="F637" s="88" t="s">
        <v>393</v>
      </c>
      <c r="G637" s="88" t="s">
        <v>49</v>
      </c>
    </row>
    <row r="638" spans="1:7" ht="15.75" customHeight="1">
      <c r="A638" s="88" t="s">
        <v>188</v>
      </c>
      <c r="B638" s="88" t="s">
        <v>188</v>
      </c>
      <c r="C638" s="88">
        <v>2501.297</v>
      </c>
      <c r="D638" s="88">
        <v>2501.9879999999998</v>
      </c>
      <c r="E638" s="88">
        <v>0.69099999999999995</v>
      </c>
      <c r="F638" s="88">
        <v>0</v>
      </c>
      <c r="G638" s="88" t="s">
        <v>49</v>
      </c>
    </row>
    <row r="639" spans="1:7" ht="15.75" customHeight="1">
      <c r="A639" s="88" t="s">
        <v>188</v>
      </c>
      <c r="B639" s="88" t="s">
        <v>188</v>
      </c>
      <c r="C639" s="88">
        <v>2516.6819999999998</v>
      </c>
      <c r="D639" s="88">
        <v>2517.174</v>
      </c>
      <c r="E639" s="88">
        <v>0.49199999999999999</v>
      </c>
      <c r="F639" s="88">
        <v>0</v>
      </c>
      <c r="G639" s="88" t="s">
        <v>49</v>
      </c>
    </row>
    <row r="640" spans="1:7" ht="15.75" customHeight="1">
      <c r="A640" s="88" t="s">
        <v>188</v>
      </c>
      <c r="B640" s="88" t="s">
        <v>188</v>
      </c>
      <c r="C640" s="88">
        <v>2518.2060000000001</v>
      </c>
      <c r="D640" s="88">
        <v>2519.0129999999999</v>
      </c>
      <c r="E640" s="88">
        <v>0.80700000000000005</v>
      </c>
      <c r="F640" s="88">
        <v>0</v>
      </c>
      <c r="G640" s="88" t="s">
        <v>49</v>
      </c>
    </row>
    <row r="641" spans="1:7" ht="15.75" customHeight="1">
      <c r="A641" s="88" t="s">
        <v>188</v>
      </c>
      <c r="B641" s="88" t="s">
        <v>188</v>
      </c>
      <c r="C641" s="88">
        <v>2702.96</v>
      </c>
      <c r="D641" s="88">
        <v>2703.21</v>
      </c>
      <c r="E641" s="88">
        <v>0.25</v>
      </c>
      <c r="F641" s="88">
        <v>0</v>
      </c>
      <c r="G641" s="88" t="s">
        <v>49</v>
      </c>
    </row>
    <row r="642" spans="1:7" ht="15.75" customHeight="1">
      <c r="A642" s="88" t="s">
        <v>188</v>
      </c>
      <c r="B642" s="88" t="s">
        <v>188</v>
      </c>
      <c r="C642" s="88">
        <v>2713.0949999999998</v>
      </c>
      <c r="D642" s="88">
        <v>2714.5030000000002</v>
      </c>
      <c r="E642" s="88">
        <v>1.4079999999999999</v>
      </c>
      <c r="F642" s="88">
        <v>0</v>
      </c>
      <c r="G642" s="88" t="s">
        <v>49</v>
      </c>
    </row>
    <row r="643" spans="1:7" ht="15.75" customHeight="1">
      <c r="A643" s="88" t="s">
        <v>188</v>
      </c>
      <c r="B643" s="88" t="s">
        <v>188</v>
      </c>
      <c r="C643" s="88">
        <v>2719.797</v>
      </c>
      <c r="D643" s="88">
        <v>2720.0320000000002</v>
      </c>
      <c r="E643" s="88">
        <v>0.23499999999999999</v>
      </c>
      <c r="F643" s="88">
        <v>0</v>
      </c>
      <c r="G643" s="88" t="s">
        <v>49</v>
      </c>
    </row>
    <row r="644" spans="1:7" ht="15.75" customHeight="1">
      <c r="A644" s="88" t="s">
        <v>188</v>
      </c>
      <c r="B644" s="88" t="s">
        <v>188</v>
      </c>
      <c r="C644" s="88">
        <v>2721.509</v>
      </c>
      <c r="D644" s="88">
        <v>2721.971</v>
      </c>
      <c r="E644" s="88">
        <v>0.46200000000000002</v>
      </c>
      <c r="F644" s="88">
        <v>0</v>
      </c>
      <c r="G644" s="88" t="s">
        <v>49</v>
      </c>
    </row>
    <row r="645" spans="1:7" ht="15.75" customHeight="1">
      <c r="A645" s="88" t="s">
        <v>188</v>
      </c>
      <c r="B645" s="88" t="s">
        <v>188</v>
      </c>
      <c r="C645" s="88">
        <v>2722.9839999999999</v>
      </c>
      <c r="D645" s="88">
        <v>2723.38</v>
      </c>
      <c r="E645" s="88">
        <v>0.39600000000000002</v>
      </c>
      <c r="F645" s="88">
        <v>0</v>
      </c>
      <c r="G645" s="88" t="s">
        <v>49</v>
      </c>
    </row>
    <row r="646" spans="1:7" ht="15.75" customHeight="1">
      <c r="A646" s="88" t="s">
        <v>188</v>
      </c>
      <c r="B646" s="88" t="s">
        <v>188</v>
      </c>
      <c r="C646" s="88">
        <v>2724.1610000000001</v>
      </c>
      <c r="D646" s="88">
        <v>2725.105</v>
      </c>
      <c r="E646" s="88">
        <v>0.94399999999999995</v>
      </c>
      <c r="F646" s="88" t="s">
        <v>394</v>
      </c>
      <c r="G646" s="88" t="s">
        <v>49</v>
      </c>
    </row>
    <row r="647" spans="1:7" ht="15.75" customHeight="1">
      <c r="A647" s="88" t="s">
        <v>188</v>
      </c>
      <c r="B647" s="88" t="s">
        <v>188</v>
      </c>
      <c r="C647" s="88">
        <v>2727.0880000000002</v>
      </c>
      <c r="D647" s="88">
        <v>2727.4409999999998</v>
      </c>
      <c r="E647" s="88">
        <v>0.35299999999999998</v>
      </c>
      <c r="F647" s="88">
        <v>0</v>
      </c>
      <c r="G647" s="88" t="s">
        <v>49</v>
      </c>
    </row>
    <row r="648" spans="1:7" ht="15.75" customHeight="1">
      <c r="A648" s="88" t="s">
        <v>188</v>
      </c>
      <c r="B648" s="88" t="s">
        <v>188</v>
      </c>
      <c r="C648" s="88">
        <v>2728.1709999999998</v>
      </c>
      <c r="D648" s="88">
        <v>2728.6849999999999</v>
      </c>
      <c r="E648" s="88">
        <v>0.51400000000000001</v>
      </c>
      <c r="F648" s="88">
        <v>0</v>
      </c>
      <c r="G648" s="88" t="s">
        <v>49</v>
      </c>
    </row>
    <row r="649" spans="1:7" ht="15.75" customHeight="1">
      <c r="A649" s="88" t="s">
        <v>188</v>
      </c>
      <c r="B649" s="88" t="s">
        <v>188</v>
      </c>
      <c r="C649" s="88">
        <v>2729.636</v>
      </c>
      <c r="D649" s="88">
        <v>2730.2930000000001</v>
      </c>
      <c r="E649" s="88">
        <v>0.65700000000000003</v>
      </c>
      <c r="F649" s="88">
        <v>0</v>
      </c>
      <c r="G649" s="88" t="s">
        <v>49</v>
      </c>
    </row>
    <row r="650" spans="1:7" ht="15.75" customHeight="1">
      <c r="A650" s="88" t="s">
        <v>188</v>
      </c>
      <c r="B650" s="88" t="s">
        <v>188</v>
      </c>
      <c r="C650" s="88">
        <v>2731.9389999999999</v>
      </c>
      <c r="D650" s="88">
        <v>2732.491</v>
      </c>
      <c r="E650" s="88">
        <v>0.55200000000000005</v>
      </c>
      <c r="F650" s="88">
        <v>0</v>
      </c>
      <c r="G650" s="88" t="s">
        <v>49</v>
      </c>
    </row>
    <row r="651" spans="1:7" ht="15.75" customHeight="1">
      <c r="A651" s="88" t="s">
        <v>188</v>
      </c>
      <c r="B651" s="88" t="s">
        <v>188</v>
      </c>
      <c r="C651" s="88">
        <v>2734.75</v>
      </c>
      <c r="D651" s="88">
        <v>2735.4720000000002</v>
      </c>
      <c r="E651" s="88">
        <v>0.72199999999999998</v>
      </c>
      <c r="F651" s="88">
        <v>0</v>
      </c>
      <c r="G651" s="88" t="s">
        <v>49</v>
      </c>
    </row>
    <row r="652" spans="1:7" ht="15.75" customHeight="1">
      <c r="A652" s="88" t="s">
        <v>188</v>
      </c>
      <c r="B652" s="88" t="s">
        <v>188</v>
      </c>
      <c r="C652" s="88">
        <v>2736.6819999999998</v>
      </c>
      <c r="D652" s="88">
        <v>2737.0909999999999</v>
      </c>
      <c r="E652" s="88">
        <v>0.40899999999999997</v>
      </c>
      <c r="F652" s="88">
        <v>0</v>
      </c>
      <c r="G652" s="88" t="s">
        <v>49</v>
      </c>
    </row>
    <row r="653" spans="1:7" ht="15.75" customHeight="1">
      <c r="A653" s="88" t="s">
        <v>188</v>
      </c>
      <c r="B653" s="88" t="s">
        <v>188</v>
      </c>
      <c r="C653" s="88">
        <v>2737.895</v>
      </c>
      <c r="D653" s="88">
        <v>2738.4270000000001</v>
      </c>
      <c r="E653" s="88">
        <v>0.53200000000000003</v>
      </c>
      <c r="F653" s="88">
        <v>0</v>
      </c>
      <c r="G653" s="88" t="s">
        <v>49</v>
      </c>
    </row>
    <row r="654" spans="1:7" ht="15.75" customHeight="1">
      <c r="A654" s="88" t="s">
        <v>188</v>
      </c>
      <c r="B654" s="88" t="s">
        <v>188</v>
      </c>
      <c r="C654" s="88">
        <v>2739.5239999999999</v>
      </c>
      <c r="D654" s="88">
        <v>2740.1590000000001</v>
      </c>
      <c r="E654" s="88">
        <v>0.63500000000000001</v>
      </c>
      <c r="F654" s="88">
        <v>0</v>
      </c>
      <c r="G654" s="88" t="s">
        <v>49</v>
      </c>
    </row>
    <row r="655" spans="1:7" ht="15.75" customHeight="1">
      <c r="A655" s="88" t="s">
        <v>188</v>
      </c>
      <c r="B655" s="88" t="s">
        <v>188</v>
      </c>
      <c r="C655" s="88">
        <v>2741.1970000000001</v>
      </c>
      <c r="D655" s="88">
        <v>2741.701</v>
      </c>
      <c r="E655" s="88">
        <v>0.504</v>
      </c>
      <c r="F655" s="88">
        <v>0</v>
      </c>
      <c r="G655" s="88" t="s">
        <v>49</v>
      </c>
    </row>
    <row r="656" spans="1:7" ht="15.75" customHeight="1">
      <c r="A656" s="88" t="s">
        <v>188</v>
      </c>
      <c r="B656" s="88" t="s">
        <v>188</v>
      </c>
      <c r="C656" s="88">
        <v>2745.68</v>
      </c>
      <c r="D656" s="88">
        <v>2746.0990000000002</v>
      </c>
      <c r="E656" s="88">
        <v>0.41899999999999998</v>
      </c>
      <c r="F656" s="88">
        <v>0</v>
      </c>
      <c r="G656" s="88" t="s">
        <v>49</v>
      </c>
    </row>
    <row r="657" spans="1:7" ht="15.75" customHeight="1">
      <c r="A657" s="88" t="s">
        <v>188</v>
      </c>
      <c r="B657" s="88" t="s">
        <v>188</v>
      </c>
      <c r="C657" s="88">
        <v>2749.3690000000001</v>
      </c>
      <c r="D657" s="88">
        <v>2749.7930000000001</v>
      </c>
      <c r="E657" s="88">
        <v>0.42399999999999999</v>
      </c>
      <c r="F657" s="88">
        <v>0</v>
      </c>
      <c r="G657" s="88" t="s">
        <v>49</v>
      </c>
    </row>
    <row r="658" spans="1:7" ht="15.75" customHeight="1">
      <c r="A658" s="88" t="s">
        <v>188</v>
      </c>
      <c r="B658" s="88" t="s">
        <v>188</v>
      </c>
      <c r="C658" s="88">
        <v>2751.4380000000001</v>
      </c>
      <c r="D658" s="88">
        <v>2751.81</v>
      </c>
      <c r="E658" s="88">
        <v>0.372</v>
      </c>
      <c r="F658" s="88">
        <v>0</v>
      </c>
      <c r="G658" s="88" t="s">
        <v>49</v>
      </c>
    </row>
    <row r="659" spans="1:7" ht="15.75" customHeight="1">
      <c r="A659" s="88" t="s">
        <v>188</v>
      </c>
      <c r="B659" s="88" t="s">
        <v>188</v>
      </c>
      <c r="C659" s="88">
        <v>2755.4780000000001</v>
      </c>
      <c r="D659" s="88">
        <v>2756.34</v>
      </c>
      <c r="E659" s="88">
        <v>0.86199999999999999</v>
      </c>
      <c r="F659" s="88">
        <v>0</v>
      </c>
      <c r="G659" s="88" t="s">
        <v>49</v>
      </c>
    </row>
    <row r="660" spans="1:7" ht="15.75" customHeight="1">
      <c r="A660" s="88" t="s">
        <v>188</v>
      </c>
      <c r="B660" s="88" t="s">
        <v>188</v>
      </c>
      <c r="C660" s="88">
        <v>2757.4870000000001</v>
      </c>
      <c r="D660" s="88">
        <v>2758.0219999999999</v>
      </c>
      <c r="E660" s="88">
        <v>0.53500000000000003</v>
      </c>
      <c r="F660" s="88">
        <v>0</v>
      </c>
      <c r="G660" s="88" t="s">
        <v>49</v>
      </c>
    </row>
    <row r="661" spans="1:7" ht="15.75" customHeight="1">
      <c r="A661" s="88" t="s">
        <v>188</v>
      </c>
      <c r="B661" s="88" t="s">
        <v>188</v>
      </c>
      <c r="C661" s="88">
        <v>2759.28</v>
      </c>
      <c r="D661" s="88">
        <v>2759.6</v>
      </c>
      <c r="E661" s="88">
        <v>0.32</v>
      </c>
      <c r="F661" s="88">
        <v>0</v>
      </c>
      <c r="G661" s="88" t="s">
        <v>49</v>
      </c>
    </row>
    <row r="662" spans="1:7" ht="15.75" customHeight="1">
      <c r="A662" s="88" t="s">
        <v>188</v>
      </c>
      <c r="B662" s="88" t="s">
        <v>188</v>
      </c>
      <c r="C662" s="88">
        <v>11525.68</v>
      </c>
      <c r="D662" s="88">
        <v>11526.264999999999</v>
      </c>
      <c r="E662" s="88">
        <v>0.58499999999999996</v>
      </c>
      <c r="F662" s="88">
        <v>0</v>
      </c>
      <c r="G662" s="88" t="s">
        <v>49</v>
      </c>
    </row>
    <row r="663" spans="1:7" ht="15.75" customHeight="1">
      <c r="A663" s="88" t="s">
        <v>188</v>
      </c>
      <c r="B663" s="88" t="s">
        <v>188</v>
      </c>
      <c r="C663" s="88">
        <v>11526.971</v>
      </c>
      <c r="D663" s="88">
        <v>11527.653</v>
      </c>
      <c r="E663" s="88">
        <v>0.68200000000000005</v>
      </c>
      <c r="F663" s="88">
        <v>0</v>
      </c>
      <c r="G663" s="88" t="s">
        <v>49</v>
      </c>
    </row>
    <row r="664" spans="1:7" ht="15.75" customHeight="1">
      <c r="A664" s="88" t="s">
        <v>188</v>
      </c>
      <c r="B664" s="88" t="s">
        <v>188</v>
      </c>
      <c r="C664" s="88">
        <v>11544.941000000001</v>
      </c>
      <c r="D664" s="88">
        <v>11545.376</v>
      </c>
      <c r="E664" s="88">
        <v>0.435</v>
      </c>
      <c r="F664" s="88">
        <v>0</v>
      </c>
      <c r="G664" s="88" t="s">
        <v>49</v>
      </c>
    </row>
    <row r="665" spans="1:7" ht="15.75" customHeight="1">
      <c r="A665" s="88" t="s">
        <v>188</v>
      </c>
      <c r="B665" s="88" t="s">
        <v>188</v>
      </c>
      <c r="C665" s="88">
        <v>11547.271000000001</v>
      </c>
      <c r="D665" s="88">
        <v>11547.748</v>
      </c>
      <c r="E665" s="88">
        <v>0.47699999999999998</v>
      </c>
      <c r="F665" s="88">
        <v>0</v>
      </c>
      <c r="G665" s="88" t="s">
        <v>49</v>
      </c>
    </row>
    <row r="666" spans="1:7" ht="15.75" customHeight="1">
      <c r="A666" s="88" t="s">
        <v>188</v>
      </c>
      <c r="B666" s="88" t="s">
        <v>188</v>
      </c>
      <c r="C666" s="88">
        <v>11550.543</v>
      </c>
      <c r="D666" s="88">
        <v>11551.083000000001</v>
      </c>
      <c r="E666" s="88">
        <v>0.54</v>
      </c>
      <c r="F666" s="88">
        <v>0</v>
      </c>
      <c r="G666" s="88" t="s">
        <v>49</v>
      </c>
    </row>
    <row r="667" spans="1:7" ht="15.75" customHeight="1">
      <c r="A667" s="88" t="s">
        <v>188</v>
      </c>
      <c r="B667" s="88" t="s">
        <v>188</v>
      </c>
      <c r="C667" s="88">
        <v>11568.065000000001</v>
      </c>
      <c r="D667" s="88">
        <v>11568.865</v>
      </c>
      <c r="E667" s="88">
        <v>0.8</v>
      </c>
      <c r="F667" s="88">
        <v>0</v>
      </c>
      <c r="G667" s="88" t="s">
        <v>49</v>
      </c>
    </row>
    <row r="668" spans="1:7" ht="15.75" customHeight="1">
      <c r="A668" s="88" t="s">
        <v>188</v>
      </c>
      <c r="B668" s="88" t="s">
        <v>188</v>
      </c>
      <c r="C668" s="88">
        <v>12246.084999999999</v>
      </c>
      <c r="D668" s="88">
        <v>12247.529</v>
      </c>
      <c r="E668" s="88">
        <v>1.444</v>
      </c>
      <c r="F668" s="88">
        <v>0</v>
      </c>
      <c r="G668" s="88" t="s">
        <v>49</v>
      </c>
    </row>
    <row r="669" spans="1:7" ht="15.75" customHeight="1">
      <c r="A669" s="88" t="s">
        <v>188</v>
      </c>
      <c r="B669" s="88" t="s">
        <v>188</v>
      </c>
      <c r="C669" s="88">
        <v>12247.937</v>
      </c>
      <c r="D669" s="88">
        <v>12249.496999999999</v>
      </c>
      <c r="E669" s="88">
        <v>1.56</v>
      </c>
      <c r="F669" s="88">
        <v>0</v>
      </c>
      <c r="G669" s="88" t="s">
        <v>49</v>
      </c>
    </row>
    <row r="670" spans="1:7" ht="15.75" customHeight="1">
      <c r="A670" s="88" t="s">
        <v>188</v>
      </c>
      <c r="B670" s="88" t="s">
        <v>188</v>
      </c>
      <c r="C670" s="88">
        <v>12251.303</v>
      </c>
      <c r="D670" s="88">
        <v>12251.794</v>
      </c>
      <c r="E670" s="88">
        <v>0.49099999999999999</v>
      </c>
      <c r="F670" s="88">
        <v>0</v>
      </c>
      <c r="G670" s="88" t="s">
        <v>49</v>
      </c>
    </row>
    <row r="671" spans="1:7" ht="15.75" customHeight="1">
      <c r="A671" s="88" t="s">
        <v>188</v>
      </c>
      <c r="B671" s="88" t="s">
        <v>188</v>
      </c>
      <c r="C671" s="88">
        <v>12258.084999999999</v>
      </c>
      <c r="D671" s="88">
        <v>12258.91</v>
      </c>
      <c r="E671" s="88">
        <v>0.82499999999999996</v>
      </c>
      <c r="F671" s="88">
        <v>0</v>
      </c>
      <c r="G671" s="88" t="s">
        <v>49</v>
      </c>
    </row>
    <row r="672" spans="1:7" ht="15.75" customHeight="1">
      <c r="A672" s="88" t="s">
        <v>188</v>
      </c>
      <c r="B672" s="88" t="s">
        <v>188</v>
      </c>
      <c r="C672" s="88">
        <v>12259.377</v>
      </c>
      <c r="D672" s="88">
        <v>12259.712</v>
      </c>
      <c r="E672" s="88">
        <v>0.33500000000000002</v>
      </c>
      <c r="F672" s="88">
        <v>0</v>
      </c>
      <c r="G672" s="88" t="s">
        <v>49</v>
      </c>
    </row>
    <row r="673" spans="1:7" ht="15.75" customHeight="1">
      <c r="A673" s="88" t="s">
        <v>188</v>
      </c>
      <c r="B673" s="88" t="s">
        <v>188</v>
      </c>
      <c r="C673" s="88">
        <v>12260.168</v>
      </c>
      <c r="D673" s="88">
        <v>12261.4</v>
      </c>
      <c r="E673" s="88">
        <v>1.232</v>
      </c>
      <c r="F673" s="88">
        <v>0</v>
      </c>
      <c r="G673" s="88" t="s">
        <v>49</v>
      </c>
    </row>
    <row r="674" spans="1:7" ht="15.75" customHeight="1">
      <c r="A674" s="88" t="s">
        <v>188</v>
      </c>
      <c r="B674" s="88" t="s">
        <v>188</v>
      </c>
      <c r="C674" s="88">
        <v>13819.858</v>
      </c>
      <c r="D674" s="88">
        <v>13820.298000000001</v>
      </c>
      <c r="E674" s="88">
        <v>0.44</v>
      </c>
      <c r="F674" s="88">
        <v>0</v>
      </c>
      <c r="G674" s="88" t="s">
        <v>49</v>
      </c>
    </row>
    <row r="675" spans="1:7" ht="15.75" customHeight="1">
      <c r="A675" s="88" t="s">
        <v>188</v>
      </c>
      <c r="B675" s="88" t="s">
        <v>188</v>
      </c>
      <c r="C675" s="88">
        <v>15009.138999999999</v>
      </c>
      <c r="D675" s="88">
        <v>15009.328</v>
      </c>
      <c r="E675" s="88">
        <v>0.189</v>
      </c>
      <c r="F675" s="88">
        <v>0</v>
      </c>
      <c r="G675" s="88" t="s">
        <v>49</v>
      </c>
    </row>
    <row r="676" spans="1:7" ht="15.75" customHeight="1">
      <c r="A676" s="88" t="s">
        <v>188</v>
      </c>
      <c r="B676" s="88" t="s">
        <v>188</v>
      </c>
      <c r="C676" s="88">
        <v>15031.164000000001</v>
      </c>
      <c r="D676" s="88">
        <v>15031.698</v>
      </c>
      <c r="E676" s="88">
        <v>0.53400000000000003</v>
      </c>
      <c r="F676" s="88">
        <v>0</v>
      </c>
      <c r="G676" s="88" t="s">
        <v>49</v>
      </c>
    </row>
    <row r="677" spans="1:7" ht="15.75" customHeight="1">
      <c r="A677" s="88" t="s">
        <v>188</v>
      </c>
      <c r="B677" s="88" t="s">
        <v>188</v>
      </c>
      <c r="C677" s="88">
        <v>15035.1</v>
      </c>
      <c r="D677" s="88">
        <v>15035.59</v>
      </c>
      <c r="E677" s="88">
        <v>0.49</v>
      </c>
      <c r="F677" s="88">
        <v>0</v>
      </c>
      <c r="G677" s="88" t="s">
        <v>49</v>
      </c>
    </row>
    <row r="678" spans="1:7" ht="15.75" customHeight="1">
      <c r="A678" s="88" t="s">
        <v>188</v>
      </c>
      <c r="B678" s="88" t="s">
        <v>188</v>
      </c>
      <c r="C678" s="88">
        <v>15044.4</v>
      </c>
      <c r="D678" s="88">
        <v>15044.731</v>
      </c>
      <c r="E678" s="88">
        <v>0.33100000000000002</v>
      </c>
      <c r="F678" s="88">
        <v>0</v>
      </c>
      <c r="G678" s="88" t="s">
        <v>49</v>
      </c>
    </row>
    <row r="679" spans="1:7" ht="15.75" customHeight="1">
      <c r="A679" s="88" t="s">
        <v>188</v>
      </c>
      <c r="B679" s="88" t="s">
        <v>188</v>
      </c>
      <c r="C679" s="88">
        <v>15046.687</v>
      </c>
      <c r="D679" s="88">
        <v>15046.972</v>
      </c>
      <c r="E679" s="88">
        <v>0.28499999999999998</v>
      </c>
      <c r="F679" s="88">
        <v>0</v>
      </c>
      <c r="G679" s="88" t="s">
        <v>49</v>
      </c>
    </row>
    <row r="680" spans="1:7" ht="15.75" customHeight="1">
      <c r="A680" s="88" t="s">
        <v>188</v>
      </c>
      <c r="B680" s="88" t="s">
        <v>188</v>
      </c>
      <c r="C680" s="88">
        <v>23669.421999999999</v>
      </c>
      <c r="D680" s="88">
        <v>23670.309000000001</v>
      </c>
      <c r="E680" s="88">
        <v>0.88700000000000001</v>
      </c>
      <c r="F680" s="88" t="s">
        <v>395</v>
      </c>
      <c r="G680" s="88" t="s">
        <v>49</v>
      </c>
    </row>
    <row r="681" spans="1:7" ht="15.75" customHeight="1">
      <c r="A681" s="88" t="s">
        <v>188</v>
      </c>
      <c r="B681" s="88" t="s">
        <v>188</v>
      </c>
      <c r="C681" s="88">
        <v>23683.401000000002</v>
      </c>
      <c r="D681" s="88">
        <v>23686.723000000002</v>
      </c>
      <c r="E681" s="88">
        <v>3.3220000000000001</v>
      </c>
      <c r="F681" s="88">
        <v>0</v>
      </c>
      <c r="G681" s="88" t="s">
        <v>49</v>
      </c>
    </row>
    <row r="682" spans="1:7" ht="15.75" customHeight="1">
      <c r="A682" s="88" t="s">
        <v>188</v>
      </c>
      <c r="B682" s="88" t="s">
        <v>188</v>
      </c>
      <c r="C682" s="88">
        <v>23687.053</v>
      </c>
      <c r="D682" s="88">
        <v>23688.795999999998</v>
      </c>
      <c r="E682" s="88">
        <v>1.7430000000000001</v>
      </c>
      <c r="F682" s="88">
        <v>0</v>
      </c>
      <c r="G682" s="88" t="s">
        <v>49</v>
      </c>
    </row>
    <row r="683" spans="1:7" ht="15.75" customHeight="1">
      <c r="A683" s="88" t="s">
        <v>188</v>
      </c>
      <c r="B683" s="88" t="s">
        <v>188</v>
      </c>
      <c r="C683" s="88">
        <v>23690.288</v>
      </c>
      <c r="D683" s="88">
        <v>23691.72</v>
      </c>
      <c r="E683" s="88">
        <v>1.4319999999999999</v>
      </c>
      <c r="F683" s="88">
        <v>0</v>
      </c>
      <c r="G683" s="88" t="s">
        <v>49</v>
      </c>
    </row>
    <row r="684" spans="1:7" ht="15.75" hidden="1" customHeight="1">
      <c r="A684" s="88" t="s">
        <v>253</v>
      </c>
      <c r="B684" s="88" t="s">
        <v>198</v>
      </c>
      <c r="C684" s="88">
        <v>2464.5520000000001</v>
      </c>
      <c r="D684" s="88">
        <v>2464.9659999999999</v>
      </c>
      <c r="E684" s="88">
        <v>0.41399999999999998</v>
      </c>
      <c r="F684" s="88" t="s">
        <v>257</v>
      </c>
      <c r="G684" s="88" t="s">
        <v>49</v>
      </c>
    </row>
    <row r="685" spans="1:7" ht="15.75" hidden="1" customHeight="1">
      <c r="A685" s="88" t="s">
        <v>253</v>
      </c>
      <c r="B685" s="88" t="s">
        <v>198</v>
      </c>
      <c r="C685" s="88">
        <v>2475.5300000000002</v>
      </c>
      <c r="D685" s="88">
        <v>2476.0219999999999</v>
      </c>
      <c r="E685" s="88">
        <v>0.49199999999999999</v>
      </c>
      <c r="F685" s="88" t="s">
        <v>257</v>
      </c>
      <c r="G685" s="88" t="s">
        <v>49</v>
      </c>
    </row>
    <row r="686" spans="1:7" ht="15.75" hidden="1" customHeight="1">
      <c r="A686" s="88" t="s">
        <v>253</v>
      </c>
      <c r="B686" s="88" t="s">
        <v>198</v>
      </c>
      <c r="C686" s="88">
        <v>2490.8139999999999</v>
      </c>
      <c r="D686" s="88">
        <v>2491.598</v>
      </c>
      <c r="E686" s="88">
        <v>0.78400000000000003</v>
      </c>
      <c r="F686" s="88" t="s">
        <v>257</v>
      </c>
      <c r="G686" s="88" t="s">
        <v>49</v>
      </c>
    </row>
    <row r="687" spans="1:7" ht="15.75" hidden="1" customHeight="1">
      <c r="A687" s="88" t="s">
        <v>253</v>
      </c>
      <c r="B687" s="88" t="s">
        <v>198</v>
      </c>
      <c r="C687" s="88">
        <v>2700.9850000000001</v>
      </c>
      <c r="D687" s="88">
        <v>2701.9929999999999</v>
      </c>
      <c r="E687" s="88">
        <v>1.008</v>
      </c>
      <c r="F687" s="88" t="s">
        <v>254</v>
      </c>
      <c r="G687" s="88" t="s">
        <v>49</v>
      </c>
    </row>
    <row r="688" spans="1:7" ht="15.75" hidden="1" customHeight="1">
      <c r="A688" s="88" t="s">
        <v>253</v>
      </c>
      <c r="B688" s="88" t="s">
        <v>198</v>
      </c>
      <c r="C688" s="88">
        <v>2715.2890000000002</v>
      </c>
      <c r="D688" s="88">
        <v>2716.6489999999999</v>
      </c>
      <c r="E688" s="88">
        <v>1.36</v>
      </c>
      <c r="F688" s="88" t="s">
        <v>254</v>
      </c>
      <c r="G688" s="88" t="s">
        <v>49</v>
      </c>
    </row>
    <row r="689" spans="1:7" ht="15.75" hidden="1" customHeight="1">
      <c r="A689" s="88" t="s">
        <v>253</v>
      </c>
      <c r="B689" s="88" t="s">
        <v>198</v>
      </c>
      <c r="C689" s="88">
        <v>2717.46</v>
      </c>
      <c r="D689" s="88">
        <v>2719.1120000000001</v>
      </c>
      <c r="E689" s="88">
        <v>1.6519999999999999</v>
      </c>
      <c r="F689" s="88" t="s">
        <v>257</v>
      </c>
      <c r="G689" s="88" t="s">
        <v>49</v>
      </c>
    </row>
    <row r="690" spans="1:7" ht="15.75" hidden="1" customHeight="1">
      <c r="A690" s="88" t="s">
        <v>253</v>
      </c>
      <c r="B690" s="88" t="s">
        <v>198</v>
      </c>
      <c r="C690" s="88">
        <v>2720.5720000000001</v>
      </c>
      <c r="D690" s="88">
        <v>2720.7669999999998</v>
      </c>
      <c r="E690" s="88">
        <v>0.19500000000000001</v>
      </c>
      <c r="F690" s="88" t="s">
        <v>257</v>
      </c>
      <c r="G690" s="88" t="s">
        <v>49</v>
      </c>
    </row>
    <row r="691" spans="1:7" ht="15.75" hidden="1" customHeight="1">
      <c r="A691" s="88" t="s">
        <v>253</v>
      </c>
      <c r="B691" s="88" t="s">
        <v>198</v>
      </c>
      <c r="C691" s="88">
        <v>2722.06</v>
      </c>
      <c r="D691" s="88">
        <v>2722.605</v>
      </c>
      <c r="E691" s="88">
        <v>0.54500000000000004</v>
      </c>
      <c r="F691" s="88" t="s">
        <v>257</v>
      </c>
      <c r="G691" s="88" t="s">
        <v>49</v>
      </c>
    </row>
    <row r="692" spans="1:7" ht="15.75" hidden="1" customHeight="1">
      <c r="A692" s="88" t="s">
        <v>253</v>
      </c>
      <c r="B692" s="88" t="s">
        <v>198</v>
      </c>
      <c r="C692" s="88">
        <v>2723.4549999999999</v>
      </c>
      <c r="D692" s="88">
        <v>2723.9769999999999</v>
      </c>
      <c r="E692" s="88">
        <v>0.52200000000000002</v>
      </c>
      <c r="F692" s="88" t="s">
        <v>257</v>
      </c>
      <c r="G692" s="88" t="s">
        <v>49</v>
      </c>
    </row>
    <row r="693" spans="1:7" ht="15.75" hidden="1" customHeight="1">
      <c r="A693" s="88" t="s">
        <v>253</v>
      </c>
      <c r="B693" s="88" t="s">
        <v>198</v>
      </c>
      <c r="C693" s="88">
        <v>2725.4360000000001</v>
      </c>
      <c r="D693" s="88">
        <v>2726.136</v>
      </c>
      <c r="E693" s="88">
        <v>0.7</v>
      </c>
      <c r="F693" s="88" t="s">
        <v>257</v>
      </c>
      <c r="G693" s="88" t="s">
        <v>49</v>
      </c>
    </row>
    <row r="694" spans="1:7" ht="15.75" hidden="1" customHeight="1">
      <c r="A694" s="88" t="s">
        <v>253</v>
      </c>
      <c r="B694" s="88" t="s">
        <v>198</v>
      </c>
      <c r="C694" s="88">
        <v>2746.4160000000002</v>
      </c>
      <c r="D694" s="88">
        <v>2747.623</v>
      </c>
      <c r="E694" s="88">
        <v>1.2070000000000001</v>
      </c>
      <c r="F694" s="88" t="s">
        <v>257</v>
      </c>
      <c r="G694" s="88" t="s">
        <v>49</v>
      </c>
    </row>
    <row r="695" spans="1:7" ht="15.75" hidden="1" customHeight="1">
      <c r="A695" s="88" t="s">
        <v>253</v>
      </c>
      <c r="B695" s="88" t="s">
        <v>198</v>
      </c>
      <c r="C695" s="88">
        <v>2748.652</v>
      </c>
      <c r="D695" s="88">
        <v>2749.4969999999998</v>
      </c>
      <c r="E695" s="88">
        <v>0.84499999999999997</v>
      </c>
      <c r="F695" s="88" t="s">
        <v>257</v>
      </c>
      <c r="G695" s="88" t="s">
        <v>49</v>
      </c>
    </row>
    <row r="696" spans="1:7" ht="15.75" hidden="1" customHeight="1">
      <c r="A696" s="88" t="s">
        <v>253</v>
      </c>
      <c r="B696" s="88" t="s">
        <v>198</v>
      </c>
      <c r="C696" s="88">
        <v>2750.7930000000001</v>
      </c>
      <c r="D696" s="88">
        <v>2751.5720000000001</v>
      </c>
      <c r="E696" s="88">
        <v>0.77900000000000003</v>
      </c>
      <c r="F696" s="88" t="s">
        <v>257</v>
      </c>
      <c r="G696" s="88" t="s">
        <v>49</v>
      </c>
    </row>
    <row r="697" spans="1:7" ht="15.75" hidden="1" customHeight="1">
      <c r="A697" s="88" t="s">
        <v>253</v>
      </c>
      <c r="B697" s="88" t="s">
        <v>198</v>
      </c>
      <c r="C697" s="88">
        <v>2752.5529999999999</v>
      </c>
      <c r="D697" s="88">
        <v>2753.799</v>
      </c>
      <c r="E697" s="88">
        <v>1.246</v>
      </c>
      <c r="F697" s="88" t="s">
        <v>254</v>
      </c>
      <c r="G697" s="88" t="s">
        <v>49</v>
      </c>
    </row>
    <row r="698" spans="1:7" ht="15.75" hidden="1" customHeight="1">
      <c r="A698" s="88" t="s">
        <v>253</v>
      </c>
      <c r="B698" s="88" t="s">
        <v>198</v>
      </c>
      <c r="C698" s="88">
        <v>2754.7710000000002</v>
      </c>
      <c r="D698" s="88">
        <v>2755.89</v>
      </c>
      <c r="E698" s="88">
        <v>1.119</v>
      </c>
      <c r="F698" s="88" t="s">
        <v>254</v>
      </c>
      <c r="G698" s="88" t="s">
        <v>49</v>
      </c>
    </row>
    <row r="699" spans="1:7" ht="15.75" hidden="1" customHeight="1">
      <c r="A699" s="88" t="s">
        <v>253</v>
      </c>
      <c r="B699" s="88" t="s">
        <v>198</v>
      </c>
      <c r="C699" s="88">
        <v>2757.1559999999999</v>
      </c>
      <c r="D699" s="88">
        <v>2757.7890000000002</v>
      </c>
      <c r="E699" s="88">
        <v>0.63300000000000001</v>
      </c>
      <c r="F699" s="88" t="s">
        <v>257</v>
      </c>
      <c r="G699" s="88" t="s">
        <v>49</v>
      </c>
    </row>
    <row r="700" spans="1:7" ht="15.75" hidden="1" customHeight="1">
      <c r="A700" s="88" t="s">
        <v>253</v>
      </c>
      <c r="B700" s="88" t="s">
        <v>198</v>
      </c>
      <c r="C700" s="88">
        <v>11519.965</v>
      </c>
      <c r="D700" s="88">
        <v>11521.78</v>
      </c>
      <c r="E700" s="88">
        <v>1.8149999999999999</v>
      </c>
      <c r="F700" s="88" t="s">
        <v>396</v>
      </c>
      <c r="G700" s="88" t="s">
        <v>49</v>
      </c>
    </row>
    <row r="701" spans="1:7" ht="15.75" hidden="1" customHeight="1">
      <c r="A701" s="88" t="s">
        <v>253</v>
      </c>
      <c r="B701" s="88" t="s">
        <v>198</v>
      </c>
      <c r="C701" s="88">
        <v>11523.797</v>
      </c>
      <c r="D701" s="88">
        <v>11525.994000000001</v>
      </c>
      <c r="E701" s="88">
        <v>2.1970000000000001</v>
      </c>
      <c r="F701" s="88" t="s">
        <v>396</v>
      </c>
      <c r="G701" s="88" t="s">
        <v>49</v>
      </c>
    </row>
    <row r="702" spans="1:7" ht="15.75" hidden="1" customHeight="1">
      <c r="A702" s="88" t="s">
        <v>253</v>
      </c>
      <c r="B702" s="88" t="s">
        <v>198</v>
      </c>
      <c r="C702" s="88">
        <v>11529.262000000001</v>
      </c>
      <c r="D702" s="88">
        <v>11529.737999999999</v>
      </c>
      <c r="E702" s="88">
        <v>0.47599999999999998</v>
      </c>
      <c r="F702" s="88" t="s">
        <v>396</v>
      </c>
      <c r="G702" s="88" t="s">
        <v>49</v>
      </c>
    </row>
    <row r="703" spans="1:7" ht="15.75" hidden="1" customHeight="1">
      <c r="A703" s="88" t="s">
        <v>253</v>
      </c>
      <c r="B703" s="88" t="s">
        <v>198</v>
      </c>
      <c r="C703" s="88">
        <v>11530.454</v>
      </c>
      <c r="D703" s="88">
        <v>11532.957</v>
      </c>
      <c r="E703" s="88">
        <v>2.5030000000000001</v>
      </c>
      <c r="F703" s="88" t="s">
        <v>396</v>
      </c>
      <c r="G703" s="88" t="s">
        <v>49</v>
      </c>
    </row>
    <row r="704" spans="1:7" ht="15.75" hidden="1" customHeight="1">
      <c r="A704" s="88" t="s">
        <v>253</v>
      </c>
      <c r="B704" s="88" t="s">
        <v>198</v>
      </c>
      <c r="C704" s="88">
        <v>11533.421</v>
      </c>
      <c r="D704" s="88">
        <v>11534.268</v>
      </c>
      <c r="E704" s="88">
        <v>0.84699999999999998</v>
      </c>
      <c r="F704" s="88" t="s">
        <v>396</v>
      </c>
      <c r="G704" s="88" t="s">
        <v>49</v>
      </c>
    </row>
    <row r="705" spans="1:7" ht="15.75" hidden="1" customHeight="1">
      <c r="A705" s="88" t="s">
        <v>253</v>
      </c>
      <c r="B705" s="88" t="s">
        <v>198</v>
      </c>
      <c r="C705" s="88">
        <v>11537.06</v>
      </c>
      <c r="D705" s="88">
        <v>11538.421</v>
      </c>
      <c r="E705" s="88">
        <v>1.361</v>
      </c>
      <c r="F705" s="88" t="s">
        <v>396</v>
      </c>
      <c r="G705" s="88" t="s">
        <v>49</v>
      </c>
    </row>
    <row r="706" spans="1:7" ht="15.75" hidden="1" customHeight="1">
      <c r="A706" s="88" t="s">
        <v>253</v>
      </c>
      <c r="B706" s="88" t="s">
        <v>198</v>
      </c>
      <c r="C706" s="88">
        <v>11541.17</v>
      </c>
      <c r="D706" s="88">
        <v>11542.415000000001</v>
      </c>
      <c r="E706" s="88">
        <v>1.2450000000000001</v>
      </c>
      <c r="F706" s="88" t="s">
        <v>396</v>
      </c>
      <c r="G706" s="88" t="s">
        <v>49</v>
      </c>
    </row>
    <row r="707" spans="1:7" ht="15.75" hidden="1" customHeight="1">
      <c r="A707" s="88" t="s">
        <v>253</v>
      </c>
      <c r="B707" s="88" t="s">
        <v>198</v>
      </c>
      <c r="C707" s="88">
        <v>11544.182000000001</v>
      </c>
      <c r="D707" s="88">
        <v>11544.99</v>
      </c>
      <c r="E707" s="88">
        <v>0.80800000000000005</v>
      </c>
      <c r="F707" s="88" t="s">
        <v>396</v>
      </c>
      <c r="G707" s="88" t="s">
        <v>49</v>
      </c>
    </row>
    <row r="708" spans="1:7" ht="15.75" hidden="1" customHeight="1">
      <c r="A708" s="88" t="s">
        <v>253</v>
      </c>
      <c r="B708" s="88" t="s">
        <v>198</v>
      </c>
      <c r="C708" s="88">
        <v>11545.378000000001</v>
      </c>
      <c r="D708" s="88">
        <v>11546.606</v>
      </c>
      <c r="E708" s="88">
        <v>1.228</v>
      </c>
      <c r="F708" s="88" t="s">
        <v>396</v>
      </c>
      <c r="G708" s="88" t="s">
        <v>49</v>
      </c>
    </row>
    <row r="709" spans="1:7" ht="15.75" hidden="1" customHeight="1">
      <c r="A709" s="88" t="s">
        <v>253</v>
      </c>
      <c r="B709" s="88" t="s">
        <v>198</v>
      </c>
      <c r="C709" s="88">
        <v>11547.355</v>
      </c>
      <c r="D709" s="88">
        <v>11548.203</v>
      </c>
      <c r="E709" s="88">
        <v>0.84799999999999998</v>
      </c>
      <c r="F709" s="88" t="s">
        <v>396</v>
      </c>
      <c r="G709" s="88" t="s">
        <v>49</v>
      </c>
    </row>
    <row r="710" spans="1:7" ht="15.75" hidden="1" customHeight="1">
      <c r="A710" s="88" t="s">
        <v>253</v>
      </c>
      <c r="B710" s="88" t="s">
        <v>198</v>
      </c>
      <c r="C710" s="88">
        <v>11551.504000000001</v>
      </c>
      <c r="D710" s="88">
        <v>11552.214</v>
      </c>
      <c r="E710" s="88">
        <v>0.71</v>
      </c>
      <c r="F710" s="88" t="s">
        <v>396</v>
      </c>
      <c r="G710" s="88" t="s">
        <v>49</v>
      </c>
    </row>
    <row r="711" spans="1:7" ht="15.75" hidden="1" customHeight="1">
      <c r="A711" s="88" t="s">
        <v>253</v>
      </c>
      <c r="B711" s="88" t="s">
        <v>198</v>
      </c>
      <c r="C711" s="88">
        <v>11552.722</v>
      </c>
      <c r="D711" s="88">
        <v>11553.16</v>
      </c>
      <c r="E711" s="88">
        <v>0.438</v>
      </c>
      <c r="F711" s="88" t="s">
        <v>396</v>
      </c>
      <c r="G711" s="88" t="s">
        <v>49</v>
      </c>
    </row>
    <row r="712" spans="1:7" ht="15.75" hidden="1" customHeight="1">
      <c r="A712" s="88" t="s">
        <v>253</v>
      </c>
      <c r="B712" s="88" t="s">
        <v>198</v>
      </c>
      <c r="C712" s="88">
        <v>11559.934999999999</v>
      </c>
      <c r="D712" s="88">
        <v>11561.050999999999</v>
      </c>
      <c r="E712" s="88">
        <v>1.1160000000000001</v>
      </c>
      <c r="F712" s="88" t="s">
        <v>396</v>
      </c>
      <c r="G712" s="88" t="s">
        <v>49</v>
      </c>
    </row>
    <row r="713" spans="1:7" ht="15.75" hidden="1" customHeight="1">
      <c r="A713" s="88" t="s">
        <v>253</v>
      </c>
      <c r="B713" s="88" t="s">
        <v>198</v>
      </c>
      <c r="C713" s="88">
        <v>11570.35</v>
      </c>
      <c r="D713" s="88">
        <v>11574.332</v>
      </c>
      <c r="E713" s="88">
        <v>3.9820000000000002</v>
      </c>
      <c r="F713" s="88" t="s">
        <v>255</v>
      </c>
      <c r="G713" s="88" t="s">
        <v>49</v>
      </c>
    </row>
    <row r="714" spans="1:7" ht="15.75" hidden="1" customHeight="1">
      <c r="A714" s="88" t="s">
        <v>253</v>
      </c>
      <c r="B714" s="88" t="s">
        <v>198</v>
      </c>
      <c r="C714" s="88">
        <v>11576.361000000001</v>
      </c>
      <c r="D714" s="88">
        <v>11577.22</v>
      </c>
      <c r="E714" s="88">
        <v>0.85899999999999999</v>
      </c>
      <c r="F714" s="88" t="s">
        <v>396</v>
      </c>
      <c r="G714" s="88" t="s">
        <v>49</v>
      </c>
    </row>
    <row r="715" spans="1:7" ht="15.75" hidden="1" customHeight="1">
      <c r="A715" s="88" t="s">
        <v>253</v>
      </c>
      <c r="B715" s="88" t="s">
        <v>198</v>
      </c>
      <c r="C715" s="88">
        <v>12240.843000000001</v>
      </c>
      <c r="D715" s="88">
        <v>12245.155000000001</v>
      </c>
      <c r="E715" s="88">
        <v>4.3120000000000003</v>
      </c>
      <c r="F715" s="88" t="s">
        <v>396</v>
      </c>
      <c r="G715" s="88" t="s">
        <v>49</v>
      </c>
    </row>
    <row r="716" spans="1:7" ht="15.75" hidden="1" customHeight="1">
      <c r="A716" s="88" t="s">
        <v>253</v>
      </c>
      <c r="B716" s="88" t="s">
        <v>198</v>
      </c>
      <c r="C716" s="88">
        <v>12248.964</v>
      </c>
      <c r="D716" s="88">
        <v>12250.169</v>
      </c>
      <c r="E716" s="88">
        <v>1.2050000000000001</v>
      </c>
      <c r="F716" s="88" t="s">
        <v>396</v>
      </c>
      <c r="G716" s="88" t="s">
        <v>49</v>
      </c>
    </row>
    <row r="717" spans="1:7" ht="15.75" hidden="1" customHeight="1">
      <c r="A717" s="88" t="s">
        <v>253</v>
      </c>
      <c r="B717" s="88" t="s">
        <v>198</v>
      </c>
      <c r="C717" s="88">
        <v>12254.699000000001</v>
      </c>
      <c r="D717" s="88">
        <v>12255.642</v>
      </c>
      <c r="E717" s="88">
        <v>0.94299999999999995</v>
      </c>
      <c r="F717" s="88" t="s">
        <v>396</v>
      </c>
      <c r="G717" s="88" t="s">
        <v>49</v>
      </c>
    </row>
    <row r="718" spans="1:7" ht="15.75" hidden="1" customHeight="1">
      <c r="A718" s="88" t="s">
        <v>253</v>
      </c>
      <c r="B718" s="88" t="s">
        <v>198</v>
      </c>
      <c r="C718" s="88">
        <v>12267.557000000001</v>
      </c>
      <c r="D718" s="88">
        <v>12269.054</v>
      </c>
      <c r="E718" s="88">
        <v>1.4970000000000001</v>
      </c>
      <c r="F718" s="88" t="s">
        <v>396</v>
      </c>
      <c r="G718" s="88" t="s">
        <v>49</v>
      </c>
    </row>
    <row r="719" spans="1:7" ht="15.75" hidden="1" customHeight="1">
      <c r="A719" s="88" t="s">
        <v>253</v>
      </c>
      <c r="B719" s="88" t="s">
        <v>198</v>
      </c>
      <c r="C719" s="88">
        <v>12274.299000000001</v>
      </c>
      <c r="D719" s="88">
        <v>12275.572</v>
      </c>
      <c r="E719" s="88">
        <v>1.2729999999999999</v>
      </c>
      <c r="F719" s="88" t="s">
        <v>396</v>
      </c>
      <c r="G719" s="88" t="s">
        <v>49</v>
      </c>
    </row>
    <row r="720" spans="1:7" ht="15.75" hidden="1" customHeight="1">
      <c r="A720" s="88" t="s">
        <v>253</v>
      </c>
      <c r="B720" s="88" t="s">
        <v>198</v>
      </c>
      <c r="C720" s="88">
        <v>12285.739</v>
      </c>
      <c r="D720" s="88">
        <v>12293.771000000001</v>
      </c>
      <c r="E720" s="88">
        <v>8.032</v>
      </c>
      <c r="F720" s="88" t="s">
        <v>396</v>
      </c>
      <c r="G720" s="88" t="s">
        <v>49</v>
      </c>
    </row>
    <row r="721" spans="1:7" ht="15.75" hidden="1" customHeight="1">
      <c r="A721" s="88" t="s">
        <v>253</v>
      </c>
      <c r="B721" s="88" t="s">
        <v>198</v>
      </c>
      <c r="C721" s="88">
        <v>12294.596</v>
      </c>
      <c r="D721" s="88">
        <v>12299.68</v>
      </c>
      <c r="E721" s="88">
        <v>5.0839999999999996</v>
      </c>
      <c r="F721" s="88" t="s">
        <v>396</v>
      </c>
      <c r="G721" s="88" t="s">
        <v>49</v>
      </c>
    </row>
    <row r="722" spans="1:7" ht="15.75" hidden="1" customHeight="1">
      <c r="A722" s="88" t="s">
        <v>253</v>
      </c>
      <c r="B722" s="88" t="s">
        <v>198</v>
      </c>
      <c r="C722" s="88">
        <v>13801.630999999999</v>
      </c>
      <c r="D722" s="88">
        <v>13802.459000000001</v>
      </c>
      <c r="E722" s="88">
        <v>0.82799999999999996</v>
      </c>
      <c r="F722" s="88" t="s">
        <v>254</v>
      </c>
      <c r="G722" s="88" t="s">
        <v>49</v>
      </c>
    </row>
    <row r="723" spans="1:7" ht="15.75" hidden="1" customHeight="1">
      <c r="A723" s="88" t="s">
        <v>253</v>
      </c>
      <c r="B723" s="88" t="s">
        <v>198</v>
      </c>
      <c r="C723" s="88">
        <v>13820.726000000001</v>
      </c>
      <c r="D723" s="88">
        <v>13821.396000000001</v>
      </c>
      <c r="E723" s="88">
        <v>0.67</v>
      </c>
      <c r="F723" s="88" t="s">
        <v>255</v>
      </c>
      <c r="G723" s="88" t="s">
        <v>49</v>
      </c>
    </row>
    <row r="724" spans="1:7" ht="15.75" hidden="1" customHeight="1">
      <c r="A724" s="88" t="s">
        <v>253</v>
      </c>
      <c r="B724" s="88" t="s">
        <v>198</v>
      </c>
      <c r="C724" s="88">
        <v>13827.718999999999</v>
      </c>
      <c r="D724" s="88">
        <v>13829.057000000001</v>
      </c>
      <c r="E724" s="88">
        <v>1.3380000000000001</v>
      </c>
      <c r="F724" s="88" t="s">
        <v>396</v>
      </c>
      <c r="G724" s="88" t="s">
        <v>49</v>
      </c>
    </row>
    <row r="725" spans="1:7" ht="15.75" hidden="1" customHeight="1">
      <c r="A725" s="88" t="s">
        <v>253</v>
      </c>
      <c r="B725" s="88" t="s">
        <v>198</v>
      </c>
      <c r="C725" s="88">
        <v>15028.62</v>
      </c>
      <c r="D725" s="88">
        <v>15031.547</v>
      </c>
      <c r="E725" s="88">
        <v>2.927</v>
      </c>
      <c r="F725" s="88" t="s">
        <v>257</v>
      </c>
      <c r="G725" s="88" t="s">
        <v>49</v>
      </c>
    </row>
    <row r="726" spans="1:7" ht="15.75" hidden="1" customHeight="1">
      <c r="A726" s="88" t="s">
        <v>253</v>
      </c>
      <c r="B726" s="88" t="s">
        <v>198</v>
      </c>
      <c r="C726" s="88">
        <v>15032.254000000001</v>
      </c>
      <c r="D726" s="88">
        <v>15034.061</v>
      </c>
      <c r="E726" s="88">
        <v>1.8069999999999999</v>
      </c>
      <c r="F726" s="88" t="s">
        <v>257</v>
      </c>
      <c r="G726" s="88" t="s">
        <v>49</v>
      </c>
    </row>
    <row r="727" spans="1:7" ht="15.75" hidden="1" customHeight="1">
      <c r="A727" s="88" t="s">
        <v>253</v>
      </c>
      <c r="B727" s="88" t="s">
        <v>198</v>
      </c>
      <c r="C727" s="88">
        <v>15037.929</v>
      </c>
      <c r="D727" s="88">
        <v>15038.397000000001</v>
      </c>
      <c r="E727" s="88">
        <v>0.46800000000000003</v>
      </c>
      <c r="F727" s="88" t="s">
        <v>254</v>
      </c>
      <c r="G727" s="88" t="s">
        <v>49</v>
      </c>
    </row>
    <row r="728" spans="1:7" ht="15.75" hidden="1" customHeight="1">
      <c r="A728" s="88" t="s">
        <v>253</v>
      </c>
      <c r="B728" s="88" t="s">
        <v>198</v>
      </c>
      <c r="C728" s="88">
        <v>15039.769</v>
      </c>
      <c r="D728" s="88">
        <v>15040.102000000001</v>
      </c>
      <c r="E728" s="88">
        <v>0.33300000000000002</v>
      </c>
      <c r="F728" s="88" t="s">
        <v>254</v>
      </c>
      <c r="G728" s="88" t="s">
        <v>49</v>
      </c>
    </row>
    <row r="729" spans="1:7" ht="15.75" hidden="1" customHeight="1">
      <c r="A729" s="88" t="s">
        <v>253</v>
      </c>
      <c r="B729" s="88" t="s">
        <v>198</v>
      </c>
      <c r="C729" s="88">
        <v>15041.344999999999</v>
      </c>
      <c r="D729" s="88">
        <v>15043.370999999999</v>
      </c>
      <c r="E729" s="88">
        <v>2.0259999999999998</v>
      </c>
      <c r="F729" s="88" t="s">
        <v>257</v>
      </c>
      <c r="G729" s="88" t="s">
        <v>49</v>
      </c>
    </row>
    <row r="730" spans="1:7" ht="15.75" hidden="1" customHeight="1">
      <c r="A730" s="88" t="s">
        <v>253</v>
      </c>
      <c r="B730" s="88" t="s">
        <v>198</v>
      </c>
      <c r="C730" s="88">
        <v>15043.553</v>
      </c>
      <c r="D730" s="88">
        <v>15044.511</v>
      </c>
      <c r="E730" s="88">
        <v>0.95799999999999996</v>
      </c>
      <c r="F730" s="88" t="s">
        <v>257</v>
      </c>
      <c r="G730" s="88" t="s">
        <v>49</v>
      </c>
    </row>
    <row r="731" spans="1:7" ht="15.75" hidden="1" customHeight="1">
      <c r="A731" s="88" t="s">
        <v>253</v>
      </c>
      <c r="B731" s="88" t="s">
        <v>198</v>
      </c>
      <c r="C731" s="88">
        <v>15045.092000000001</v>
      </c>
      <c r="D731" s="88">
        <v>15046.773999999999</v>
      </c>
      <c r="E731" s="88">
        <v>1.6819999999999999</v>
      </c>
      <c r="F731" s="88" t="s">
        <v>257</v>
      </c>
      <c r="G731" s="88" t="s">
        <v>49</v>
      </c>
    </row>
    <row r="732" spans="1:7" ht="15.75" hidden="1" customHeight="1">
      <c r="A732" s="88" t="s">
        <v>253</v>
      </c>
      <c r="B732" s="88" t="s">
        <v>198</v>
      </c>
      <c r="C732" s="88">
        <v>15047.084000000001</v>
      </c>
      <c r="D732" s="88">
        <v>15050.69</v>
      </c>
      <c r="E732" s="88">
        <v>3.6059999999999999</v>
      </c>
      <c r="F732" s="88" t="s">
        <v>257</v>
      </c>
      <c r="G732" s="88" t="s">
        <v>49</v>
      </c>
    </row>
    <row r="733" spans="1:7" ht="15.75" hidden="1" customHeight="1">
      <c r="A733" s="88" t="s">
        <v>253</v>
      </c>
      <c r="B733" s="88" t="s">
        <v>198</v>
      </c>
      <c r="C733" s="88">
        <v>15050.953</v>
      </c>
      <c r="D733" s="88">
        <v>15054.111999999999</v>
      </c>
      <c r="E733" s="88">
        <v>3.1589999999999998</v>
      </c>
      <c r="F733" s="88" t="s">
        <v>257</v>
      </c>
      <c r="G733" s="88" t="s">
        <v>49</v>
      </c>
    </row>
    <row r="734" spans="1:7" ht="15.75" hidden="1" customHeight="1">
      <c r="A734" s="88" t="s">
        <v>253</v>
      </c>
      <c r="B734" s="88" t="s">
        <v>198</v>
      </c>
      <c r="C734" s="88">
        <v>15054.913</v>
      </c>
      <c r="D734" s="88">
        <v>15056.424999999999</v>
      </c>
      <c r="E734" s="88">
        <v>1.512</v>
      </c>
      <c r="F734" s="88" t="s">
        <v>257</v>
      </c>
      <c r="G734" s="88" t="s">
        <v>49</v>
      </c>
    </row>
    <row r="735" spans="1:7" ht="15.75" hidden="1" customHeight="1">
      <c r="A735" s="88" t="s">
        <v>253</v>
      </c>
      <c r="B735" s="88" t="s">
        <v>198</v>
      </c>
      <c r="C735" s="88">
        <v>15056.85</v>
      </c>
      <c r="D735" s="88">
        <v>15057.692999999999</v>
      </c>
      <c r="E735" s="88">
        <v>0.84299999999999997</v>
      </c>
      <c r="F735" s="88" t="s">
        <v>257</v>
      </c>
      <c r="G735" s="88" t="s">
        <v>49</v>
      </c>
    </row>
    <row r="736" spans="1:7" ht="15.75" hidden="1" customHeight="1">
      <c r="A736" s="88" t="s">
        <v>253</v>
      </c>
      <c r="B736" s="88" t="s">
        <v>198</v>
      </c>
      <c r="C736" s="88">
        <v>15058.133</v>
      </c>
      <c r="D736" s="88">
        <v>15059.569</v>
      </c>
      <c r="E736" s="88">
        <v>1.4359999999999999</v>
      </c>
      <c r="F736" s="88" t="s">
        <v>257</v>
      </c>
      <c r="G736" s="88" t="s">
        <v>49</v>
      </c>
    </row>
    <row r="737" spans="1:7" ht="15.75" hidden="1" customHeight="1">
      <c r="A737" s="88" t="s">
        <v>253</v>
      </c>
      <c r="B737" s="88" t="s">
        <v>198</v>
      </c>
      <c r="C737" s="88">
        <v>23640.663</v>
      </c>
      <c r="D737" s="88">
        <v>23641.167000000001</v>
      </c>
      <c r="E737" s="88">
        <v>0.504</v>
      </c>
      <c r="F737" s="88" t="s">
        <v>257</v>
      </c>
      <c r="G737" s="88" t="s">
        <v>49</v>
      </c>
    </row>
    <row r="738" spans="1:7" ht="15.75" hidden="1" customHeight="1">
      <c r="A738" s="88" t="s">
        <v>253</v>
      </c>
      <c r="B738" s="88" t="s">
        <v>198</v>
      </c>
      <c r="C738" s="88">
        <v>23642.194</v>
      </c>
      <c r="D738" s="88">
        <v>23642.828000000001</v>
      </c>
      <c r="E738" s="88">
        <v>0.63400000000000001</v>
      </c>
      <c r="F738" s="88" t="s">
        <v>257</v>
      </c>
      <c r="G738" s="88" t="s">
        <v>49</v>
      </c>
    </row>
    <row r="739" spans="1:7" ht="15.75" hidden="1" customHeight="1">
      <c r="A739" s="88" t="s">
        <v>253</v>
      </c>
      <c r="B739" s="88" t="s">
        <v>198</v>
      </c>
      <c r="C739" s="88">
        <v>23666.111000000001</v>
      </c>
      <c r="D739" s="88">
        <v>23666.471000000001</v>
      </c>
      <c r="E739" s="88">
        <v>0.36</v>
      </c>
      <c r="F739" s="88" t="s">
        <v>257</v>
      </c>
      <c r="G739" s="88" t="s">
        <v>49</v>
      </c>
    </row>
    <row r="740" spans="1:7" ht="15.75" hidden="1" customHeight="1">
      <c r="A740" s="88" t="s">
        <v>253</v>
      </c>
      <c r="B740" s="88" t="s">
        <v>198</v>
      </c>
      <c r="C740" s="88">
        <v>23677.077000000001</v>
      </c>
      <c r="D740" s="88">
        <v>23677.498</v>
      </c>
      <c r="E740" s="88">
        <v>0.42099999999999999</v>
      </c>
      <c r="F740" s="88" t="s">
        <v>254</v>
      </c>
      <c r="G740" s="88" t="s">
        <v>49</v>
      </c>
    </row>
    <row r="741" spans="1:7" ht="15.75" hidden="1" customHeight="1">
      <c r="A741" s="88" t="s">
        <v>253</v>
      </c>
      <c r="B741" s="88" t="s">
        <v>198</v>
      </c>
      <c r="C741" s="88">
        <v>23688.761999999999</v>
      </c>
      <c r="D741" s="88">
        <v>23689.038</v>
      </c>
      <c r="E741" s="88">
        <v>0.27600000000000002</v>
      </c>
      <c r="F741" s="88" t="s">
        <v>255</v>
      </c>
      <c r="G741" s="88" t="s">
        <v>49</v>
      </c>
    </row>
    <row r="742" spans="1:7" ht="15.75" customHeight="1">
      <c r="A742" s="88" t="s">
        <v>190</v>
      </c>
      <c r="B742" s="88" t="s">
        <v>188</v>
      </c>
      <c r="C742" s="88">
        <v>2470.9679999999998</v>
      </c>
      <c r="D742" s="88">
        <v>2471.56</v>
      </c>
      <c r="E742" s="88">
        <v>0.59199999999999997</v>
      </c>
      <c r="F742" s="88" t="s">
        <v>30</v>
      </c>
      <c r="G742" s="88" t="s">
        <v>49</v>
      </c>
    </row>
    <row r="743" spans="1:7" ht="15.75" customHeight="1">
      <c r="A743" s="88" t="s">
        <v>190</v>
      </c>
      <c r="B743" s="88" t="s">
        <v>188</v>
      </c>
      <c r="C743" s="88">
        <v>2487.98</v>
      </c>
      <c r="D743" s="88">
        <v>2489.6109999999999</v>
      </c>
      <c r="E743" s="88">
        <v>1.631</v>
      </c>
      <c r="F743" s="88" t="s">
        <v>30</v>
      </c>
      <c r="G743" s="88" t="s">
        <v>49</v>
      </c>
    </row>
    <row r="744" spans="1:7" ht="15.75" customHeight="1">
      <c r="A744" s="88" t="s">
        <v>190</v>
      </c>
      <c r="B744" s="88" t="s">
        <v>188</v>
      </c>
      <c r="C744" s="88">
        <v>2490.85</v>
      </c>
      <c r="D744" s="88">
        <v>2491.66</v>
      </c>
      <c r="E744" s="88">
        <v>0.81</v>
      </c>
      <c r="F744" s="88" t="s">
        <v>257</v>
      </c>
      <c r="G744" s="88" t="s">
        <v>49</v>
      </c>
    </row>
    <row r="745" spans="1:7" ht="15.75" customHeight="1">
      <c r="A745" s="88" t="s">
        <v>190</v>
      </c>
      <c r="B745" s="88" t="s">
        <v>188</v>
      </c>
      <c r="C745" s="88">
        <v>2496.3049999999998</v>
      </c>
      <c r="D745" s="88">
        <v>2497.3130000000001</v>
      </c>
      <c r="E745" s="88">
        <v>1.008</v>
      </c>
      <c r="F745" s="88" t="s">
        <v>257</v>
      </c>
      <c r="G745" s="88" t="s">
        <v>49</v>
      </c>
    </row>
    <row r="746" spans="1:7" ht="15.75" customHeight="1">
      <c r="A746" s="88" t="s">
        <v>190</v>
      </c>
      <c r="B746" s="88" t="s">
        <v>188</v>
      </c>
      <c r="C746" s="88">
        <v>2497.9459999999999</v>
      </c>
      <c r="D746" s="88">
        <v>2499.049</v>
      </c>
      <c r="E746" s="88">
        <v>1.103</v>
      </c>
      <c r="F746" s="88" t="s">
        <v>257</v>
      </c>
      <c r="G746" s="88" t="s">
        <v>49</v>
      </c>
    </row>
    <row r="747" spans="1:7" ht="15.75" customHeight="1">
      <c r="A747" s="88" t="s">
        <v>190</v>
      </c>
      <c r="B747" s="88" t="s">
        <v>188</v>
      </c>
      <c r="C747" s="88">
        <v>2499.7170000000001</v>
      </c>
      <c r="D747" s="88">
        <v>2500.4560000000001</v>
      </c>
      <c r="E747" s="88">
        <v>0.73899999999999999</v>
      </c>
      <c r="F747" s="88" t="s">
        <v>257</v>
      </c>
      <c r="G747" s="88" t="s">
        <v>49</v>
      </c>
    </row>
    <row r="748" spans="1:7" ht="15.75" customHeight="1">
      <c r="A748" s="88" t="s">
        <v>190</v>
      </c>
      <c r="B748" s="88" t="s">
        <v>188</v>
      </c>
      <c r="C748" s="88">
        <v>2501.297</v>
      </c>
      <c r="D748" s="88">
        <v>2501.9879999999998</v>
      </c>
      <c r="E748" s="88">
        <v>0.69099999999999995</v>
      </c>
      <c r="F748" s="88" t="s">
        <v>30</v>
      </c>
      <c r="G748" s="88" t="s">
        <v>49</v>
      </c>
    </row>
    <row r="749" spans="1:7" ht="15.75" customHeight="1">
      <c r="A749" s="88" t="s">
        <v>190</v>
      </c>
      <c r="B749" s="88" t="s">
        <v>188</v>
      </c>
      <c r="C749" s="88">
        <v>2516.6819999999998</v>
      </c>
      <c r="D749" s="88">
        <v>2517.174</v>
      </c>
      <c r="E749" s="88">
        <v>0.49199999999999999</v>
      </c>
      <c r="F749" s="88" t="s">
        <v>30</v>
      </c>
      <c r="G749" s="88" t="s">
        <v>49</v>
      </c>
    </row>
    <row r="750" spans="1:7" ht="15.75" customHeight="1">
      <c r="A750" s="88" t="s">
        <v>190</v>
      </c>
      <c r="B750" s="88" t="s">
        <v>188</v>
      </c>
      <c r="C750" s="88">
        <v>2518.2060000000001</v>
      </c>
      <c r="D750" s="88">
        <v>2519.0129999999999</v>
      </c>
      <c r="E750" s="88">
        <v>0.80700000000000005</v>
      </c>
      <c r="F750" s="88" t="s">
        <v>30</v>
      </c>
      <c r="G750" s="88" t="s">
        <v>49</v>
      </c>
    </row>
    <row r="751" spans="1:7" ht="15.75" customHeight="1">
      <c r="A751" s="88" t="s">
        <v>190</v>
      </c>
      <c r="B751" s="88" t="s">
        <v>188</v>
      </c>
      <c r="C751" s="88">
        <v>2702.96</v>
      </c>
      <c r="D751" s="88">
        <v>2703.21</v>
      </c>
      <c r="E751" s="88">
        <v>0.25</v>
      </c>
      <c r="F751" s="88" t="s">
        <v>257</v>
      </c>
      <c r="G751" s="88" t="s">
        <v>49</v>
      </c>
    </row>
    <row r="752" spans="1:7" ht="15.75" customHeight="1">
      <c r="A752" s="88" t="s">
        <v>190</v>
      </c>
      <c r="B752" s="88" t="s">
        <v>188</v>
      </c>
      <c r="C752" s="88">
        <v>2713.0949999999998</v>
      </c>
      <c r="D752" s="88">
        <v>2714.5030000000002</v>
      </c>
      <c r="E752" s="88">
        <v>1.4079999999999999</v>
      </c>
      <c r="F752" s="88" t="s">
        <v>30</v>
      </c>
      <c r="G752" s="88" t="s">
        <v>49</v>
      </c>
    </row>
    <row r="753" spans="1:7" ht="15.75" customHeight="1">
      <c r="A753" s="88" t="s">
        <v>190</v>
      </c>
      <c r="B753" s="88" t="s">
        <v>188</v>
      </c>
      <c r="C753" s="88">
        <v>2719.797</v>
      </c>
      <c r="D753" s="88">
        <v>2720.0320000000002</v>
      </c>
      <c r="E753" s="88">
        <v>0.23499999999999999</v>
      </c>
      <c r="F753" s="88" t="s">
        <v>257</v>
      </c>
      <c r="G753" s="88" t="s">
        <v>49</v>
      </c>
    </row>
    <row r="754" spans="1:7" ht="15.75" customHeight="1">
      <c r="A754" s="88" t="s">
        <v>190</v>
      </c>
      <c r="B754" s="88" t="s">
        <v>188</v>
      </c>
      <c r="C754" s="88">
        <v>2721.509</v>
      </c>
      <c r="D754" s="88">
        <v>2721.971</v>
      </c>
      <c r="E754" s="88">
        <v>0.46200000000000002</v>
      </c>
      <c r="F754" s="88" t="s">
        <v>257</v>
      </c>
      <c r="G754" s="88" t="s">
        <v>49</v>
      </c>
    </row>
    <row r="755" spans="1:7" ht="15.75" customHeight="1">
      <c r="A755" s="88" t="s">
        <v>190</v>
      </c>
      <c r="B755" s="88" t="s">
        <v>188</v>
      </c>
      <c r="C755" s="88">
        <v>2722.9839999999999</v>
      </c>
      <c r="D755" s="88">
        <v>2723.38</v>
      </c>
      <c r="E755" s="88">
        <v>0.39600000000000002</v>
      </c>
      <c r="F755" s="88" t="s">
        <v>257</v>
      </c>
      <c r="G755" s="88" t="s">
        <v>49</v>
      </c>
    </row>
    <row r="756" spans="1:7" ht="15.75" customHeight="1">
      <c r="A756" s="88" t="s">
        <v>190</v>
      </c>
      <c r="B756" s="88" t="s">
        <v>188</v>
      </c>
      <c r="C756" s="88">
        <v>2724.1610000000001</v>
      </c>
      <c r="D756" s="88">
        <v>2725.105</v>
      </c>
      <c r="E756" s="88">
        <v>0.94399999999999995</v>
      </c>
      <c r="F756" s="88" t="s">
        <v>257</v>
      </c>
      <c r="G756" s="88" t="s">
        <v>49</v>
      </c>
    </row>
    <row r="757" spans="1:7" ht="15.75" customHeight="1">
      <c r="A757" s="88" t="s">
        <v>190</v>
      </c>
      <c r="B757" s="88" t="s">
        <v>188</v>
      </c>
      <c r="C757" s="88">
        <v>2727.0880000000002</v>
      </c>
      <c r="D757" s="88">
        <v>2727.4409999999998</v>
      </c>
      <c r="E757" s="88">
        <v>0.35299999999999998</v>
      </c>
      <c r="F757" s="88" t="s">
        <v>30</v>
      </c>
      <c r="G757" s="88" t="s">
        <v>49</v>
      </c>
    </row>
    <row r="758" spans="1:7" ht="15.75" customHeight="1">
      <c r="A758" s="88" t="s">
        <v>190</v>
      </c>
      <c r="B758" s="88" t="s">
        <v>188</v>
      </c>
      <c r="C758" s="88">
        <v>2728.1709999999998</v>
      </c>
      <c r="D758" s="88">
        <v>2728.6849999999999</v>
      </c>
      <c r="E758" s="88">
        <v>0.51400000000000001</v>
      </c>
      <c r="F758" s="88" t="s">
        <v>257</v>
      </c>
      <c r="G758" s="88" t="s">
        <v>49</v>
      </c>
    </row>
    <row r="759" spans="1:7" ht="15.75" customHeight="1">
      <c r="A759" s="88" t="s">
        <v>190</v>
      </c>
      <c r="B759" s="88" t="s">
        <v>188</v>
      </c>
      <c r="C759" s="88">
        <v>2729.636</v>
      </c>
      <c r="D759" s="88">
        <v>2730.2930000000001</v>
      </c>
      <c r="E759" s="88">
        <v>0.65700000000000003</v>
      </c>
      <c r="F759" s="88" t="s">
        <v>257</v>
      </c>
      <c r="G759" s="88" t="s">
        <v>49</v>
      </c>
    </row>
    <row r="760" spans="1:7" ht="15.75" customHeight="1">
      <c r="A760" s="88" t="s">
        <v>190</v>
      </c>
      <c r="B760" s="88" t="s">
        <v>188</v>
      </c>
      <c r="C760" s="88">
        <v>2731.9389999999999</v>
      </c>
      <c r="D760" s="88">
        <v>2732.491</v>
      </c>
      <c r="E760" s="88">
        <v>0.55200000000000005</v>
      </c>
      <c r="F760" s="88" t="s">
        <v>257</v>
      </c>
      <c r="G760" s="88" t="s">
        <v>49</v>
      </c>
    </row>
    <row r="761" spans="1:7" ht="15.75" customHeight="1">
      <c r="A761" s="88" t="s">
        <v>190</v>
      </c>
      <c r="B761" s="88" t="s">
        <v>188</v>
      </c>
      <c r="C761" s="88">
        <v>2734.75</v>
      </c>
      <c r="D761" s="88">
        <v>2735.4720000000002</v>
      </c>
      <c r="E761" s="88">
        <v>0.72199999999999998</v>
      </c>
      <c r="F761" s="88" t="s">
        <v>30</v>
      </c>
      <c r="G761" s="88" t="s">
        <v>49</v>
      </c>
    </row>
    <row r="762" spans="1:7" ht="15.75" customHeight="1">
      <c r="A762" s="88" t="s">
        <v>190</v>
      </c>
      <c r="B762" s="88" t="s">
        <v>188</v>
      </c>
      <c r="C762" s="88">
        <v>2736.6819999999998</v>
      </c>
      <c r="D762" s="88">
        <v>2737.0909999999999</v>
      </c>
      <c r="E762" s="88">
        <v>0.40899999999999997</v>
      </c>
      <c r="F762" s="88" t="s">
        <v>257</v>
      </c>
      <c r="G762" s="88" t="s">
        <v>49</v>
      </c>
    </row>
    <row r="763" spans="1:7" ht="15.75" customHeight="1">
      <c r="A763" s="88" t="s">
        <v>190</v>
      </c>
      <c r="B763" s="88" t="s">
        <v>188</v>
      </c>
      <c r="C763" s="88">
        <v>2737.895</v>
      </c>
      <c r="D763" s="88">
        <v>2738.4270000000001</v>
      </c>
      <c r="E763" s="88">
        <v>0.53200000000000003</v>
      </c>
      <c r="F763" s="88" t="s">
        <v>257</v>
      </c>
      <c r="G763" s="88" t="s">
        <v>49</v>
      </c>
    </row>
    <row r="764" spans="1:7" ht="15.75" customHeight="1">
      <c r="A764" s="88" t="s">
        <v>190</v>
      </c>
      <c r="B764" s="88" t="s">
        <v>188</v>
      </c>
      <c r="C764" s="88">
        <v>2739.5239999999999</v>
      </c>
      <c r="D764" s="88">
        <v>2740.1590000000001</v>
      </c>
      <c r="E764" s="88">
        <v>0.63500000000000001</v>
      </c>
      <c r="F764" s="88" t="s">
        <v>257</v>
      </c>
      <c r="G764" s="88" t="s">
        <v>49</v>
      </c>
    </row>
    <row r="765" spans="1:7" ht="15.75" customHeight="1">
      <c r="A765" s="88" t="s">
        <v>190</v>
      </c>
      <c r="B765" s="88" t="s">
        <v>188</v>
      </c>
      <c r="C765" s="88">
        <v>2741.1970000000001</v>
      </c>
      <c r="D765" s="88">
        <v>2741.701</v>
      </c>
      <c r="E765" s="88">
        <v>0.504</v>
      </c>
      <c r="F765" s="88" t="s">
        <v>30</v>
      </c>
      <c r="G765" s="88" t="s">
        <v>49</v>
      </c>
    </row>
    <row r="766" spans="1:7" ht="15.75" customHeight="1">
      <c r="A766" s="88" t="s">
        <v>190</v>
      </c>
      <c r="B766" s="88" t="s">
        <v>188</v>
      </c>
      <c r="C766" s="88">
        <v>2745.68</v>
      </c>
      <c r="D766" s="88">
        <v>2746.0990000000002</v>
      </c>
      <c r="E766" s="88">
        <v>0.41899999999999998</v>
      </c>
      <c r="F766" s="88" t="s">
        <v>30</v>
      </c>
      <c r="G766" s="88" t="s">
        <v>49</v>
      </c>
    </row>
    <row r="767" spans="1:7" ht="15.75" customHeight="1">
      <c r="A767" s="88" t="s">
        <v>190</v>
      </c>
      <c r="B767" s="88" t="s">
        <v>188</v>
      </c>
      <c r="C767" s="88">
        <v>2749.3690000000001</v>
      </c>
      <c r="D767" s="88">
        <v>2749.7930000000001</v>
      </c>
      <c r="E767" s="88">
        <v>0.42399999999999999</v>
      </c>
      <c r="F767" s="88" t="s">
        <v>30</v>
      </c>
      <c r="G767" s="88" t="s">
        <v>49</v>
      </c>
    </row>
    <row r="768" spans="1:7" ht="15.75" customHeight="1">
      <c r="A768" s="88" t="s">
        <v>190</v>
      </c>
      <c r="B768" s="88" t="s">
        <v>188</v>
      </c>
      <c r="C768" s="88">
        <v>2751.4380000000001</v>
      </c>
      <c r="D768" s="88">
        <v>2751.81</v>
      </c>
      <c r="E768" s="88">
        <v>0.372</v>
      </c>
      <c r="F768" s="88" t="s">
        <v>30</v>
      </c>
      <c r="G768" s="88" t="s">
        <v>49</v>
      </c>
    </row>
    <row r="769" spans="1:7" ht="15.75" customHeight="1">
      <c r="A769" s="88" t="s">
        <v>190</v>
      </c>
      <c r="B769" s="88" t="s">
        <v>188</v>
      </c>
      <c r="C769" s="88">
        <v>2755.4780000000001</v>
      </c>
      <c r="D769" s="88">
        <v>2756.34</v>
      </c>
      <c r="E769" s="88">
        <v>0.86199999999999999</v>
      </c>
      <c r="F769" s="88" t="s">
        <v>257</v>
      </c>
      <c r="G769" s="88" t="s">
        <v>49</v>
      </c>
    </row>
    <row r="770" spans="1:7" ht="15.75" customHeight="1">
      <c r="A770" s="88" t="s">
        <v>190</v>
      </c>
      <c r="B770" s="88" t="s">
        <v>188</v>
      </c>
      <c r="C770" s="88">
        <v>2757.4870000000001</v>
      </c>
      <c r="D770" s="88">
        <v>2758.0219999999999</v>
      </c>
      <c r="E770" s="88">
        <v>0.53500000000000003</v>
      </c>
      <c r="F770" s="88" t="s">
        <v>30</v>
      </c>
      <c r="G770" s="88" t="s">
        <v>49</v>
      </c>
    </row>
    <row r="771" spans="1:7" ht="15.75" customHeight="1">
      <c r="A771" s="88" t="s">
        <v>190</v>
      </c>
      <c r="B771" s="88" t="s">
        <v>188</v>
      </c>
      <c r="C771" s="88">
        <v>2759.28</v>
      </c>
      <c r="D771" s="88">
        <v>2759.6</v>
      </c>
      <c r="E771" s="88">
        <v>0.32</v>
      </c>
      <c r="F771" s="88" t="s">
        <v>30</v>
      </c>
      <c r="G771" s="88" t="s">
        <v>49</v>
      </c>
    </row>
    <row r="772" spans="1:7" ht="15.75" customHeight="1">
      <c r="A772" s="88" t="s">
        <v>190</v>
      </c>
      <c r="B772" s="88" t="s">
        <v>188</v>
      </c>
      <c r="C772" s="88">
        <v>11525.68</v>
      </c>
      <c r="D772" s="88">
        <v>11526.264999999999</v>
      </c>
      <c r="E772" s="88">
        <v>0.58499999999999996</v>
      </c>
      <c r="F772" s="88" t="s">
        <v>16</v>
      </c>
      <c r="G772" s="88" t="s">
        <v>49</v>
      </c>
    </row>
    <row r="773" spans="1:7" ht="15.75" customHeight="1">
      <c r="A773" s="88" t="s">
        <v>190</v>
      </c>
      <c r="B773" s="88" t="s">
        <v>188</v>
      </c>
      <c r="C773" s="88">
        <v>11526.971</v>
      </c>
      <c r="D773" s="88">
        <v>11527.653</v>
      </c>
      <c r="E773" s="88">
        <v>0.68200000000000005</v>
      </c>
      <c r="F773" s="88" t="s">
        <v>16</v>
      </c>
      <c r="G773" s="88" t="s">
        <v>49</v>
      </c>
    </row>
    <row r="774" spans="1:7" ht="15.75" customHeight="1">
      <c r="A774" s="88" t="s">
        <v>190</v>
      </c>
      <c r="B774" s="88" t="s">
        <v>188</v>
      </c>
      <c r="C774" s="88">
        <v>11544.941000000001</v>
      </c>
      <c r="D774" s="88">
        <v>11545.376</v>
      </c>
      <c r="E774" s="88">
        <v>0.435</v>
      </c>
      <c r="F774" s="88" t="s">
        <v>30</v>
      </c>
      <c r="G774" s="88" t="s">
        <v>49</v>
      </c>
    </row>
    <row r="775" spans="1:7" ht="15.75" customHeight="1">
      <c r="A775" s="88" t="s">
        <v>190</v>
      </c>
      <c r="B775" s="88" t="s">
        <v>188</v>
      </c>
      <c r="C775" s="88">
        <v>11547.271000000001</v>
      </c>
      <c r="D775" s="88">
        <v>11547.748</v>
      </c>
      <c r="E775" s="88">
        <v>0.47699999999999998</v>
      </c>
      <c r="F775" s="88" t="s">
        <v>30</v>
      </c>
      <c r="G775" s="88" t="s">
        <v>49</v>
      </c>
    </row>
    <row r="776" spans="1:7" ht="15.75" customHeight="1">
      <c r="A776" s="88" t="s">
        <v>190</v>
      </c>
      <c r="B776" s="88" t="s">
        <v>188</v>
      </c>
      <c r="C776" s="88">
        <v>11550.543</v>
      </c>
      <c r="D776" s="88">
        <v>11551.083000000001</v>
      </c>
      <c r="E776" s="88">
        <v>0.54</v>
      </c>
      <c r="F776" s="88" t="s">
        <v>30</v>
      </c>
      <c r="G776" s="88" t="s">
        <v>49</v>
      </c>
    </row>
    <row r="777" spans="1:7" ht="15.75" customHeight="1">
      <c r="A777" s="88" t="s">
        <v>190</v>
      </c>
      <c r="B777" s="88" t="s">
        <v>188</v>
      </c>
      <c r="C777" s="88">
        <v>11568.065000000001</v>
      </c>
      <c r="D777" s="88">
        <v>11568.865</v>
      </c>
      <c r="E777" s="88">
        <v>0.8</v>
      </c>
      <c r="F777" s="88" t="s">
        <v>30</v>
      </c>
      <c r="G777" s="88" t="s">
        <v>49</v>
      </c>
    </row>
    <row r="778" spans="1:7" ht="15.75" customHeight="1">
      <c r="A778" s="88" t="s">
        <v>190</v>
      </c>
      <c r="B778" s="88" t="s">
        <v>188</v>
      </c>
      <c r="C778" s="88">
        <v>12246.084999999999</v>
      </c>
      <c r="D778" s="88">
        <v>12247.529</v>
      </c>
      <c r="E778" s="88">
        <v>1.444</v>
      </c>
      <c r="F778" s="88" t="s">
        <v>30</v>
      </c>
      <c r="G778" s="88" t="s">
        <v>49</v>
      </c>
    </row>
    <row r="779" spans="1:7" ht="15.75" customHeight="1">
      <c r="A779" s="88" t="s">
        <v>190</v>
      </c>
      <c r="B779" s="88" t="s">
        <v>188</v>
      </c>
      <c r="C779" s="88">
        <v>12247.937</v>
      </c>
      <c r="D779" s="88">
        <v>12249.496999999999</v>
      </c>
      <c r="E779" s="88">
        <v>1.56</v>
      </c>
      <c r="F779" s="88" t="s">
        <v>30</v>
      </c>
      <c r="G779" s="88" t="s">
        <v>49</v>
      </c>
    </row>
    <row r="780" spans="1:7" ht="15.75" customHeight="1">
      <c r="A780" s="88" t="s">
        <v>190</v>
      </c>
      <c r="B780" s="88" t="s">
        <v>188</v>
      </c>
      <c r="C780" s="88">
        <v>12251.303</v>
      </c>
      <c r="D780" s="88">
        <v>12251.794</v>
      </c>
      <c r="E780" s="88">
        <v>0.49099999999999999</v>
      </c>
      <c r="F780" s="88" t="s">
        <v>30</v>
      </c>
      <c r="G780" s="88" t="s">
        <v>49</v>
      </c>
    </row>
    <row r="781" spans="1:7" ht="15.75" customHeight="1">
      <c r="A781" s="88" t="s">
        <v>190</v>
      </c>
      <c r="B781" s="88" t="s">
        <v>188</v>
      </c>
      <c r="C781" s="88">
        <v>12258.084999999999</v>
      </c>
      <c r="D781" s="88">
        <v>12258.91</v>
      </c>
      <c r="E781" s="88">
        <v>0.82499999999999996</v>
      </c>
      <c r="F781" s="88" t="s">
        <v>30</v>
      </c>
      <c r="G781" s="88" t="s">
        <v>49</v>
      </c>
    </row>
    <row r="782" spans="1:7" ht="15.75" customHeight="1">
      <c r="A782" s="88" t="s">
        <v>190</v>
      </c>
      <c r="B782" s="88" t="s">
        <v>188</v>
      </c>
      <c r="C782" s="88">
        <v>12259.377</v>
      </c>
      <c r="D782" s="88">
        <v>12259.712</v>
      </c>
      <c r="E782" s="88">
        <v>0.33500000000000002</v>
      </c>
      <c r="F782" s="88" t="s">
        <v>30</v>
      </c>
      <c r="G782" s="88" t="s">
        <v>49</v>
      </c>
    </row>
    <row r="783" spans="1:7" ht="15.75" customHeight="1">
      <c r="A783" s="88" t="s">
        <v>190</v>
      </c>
      <c r="B783" s="88" t="s">
        <v>188</v>
      </c>
      <c r="C783" s="88">
        <v>12260.168</v>
      </c>
      <c r="D783" s="88">
        <v>12261.4</v>
      </c>
      <c r="E783" s="88">
        <v>1.232</v>
      </c>
      <c r="F783" s="88" t="s">
        <v>257</v>
      </c>
      <c r="G783" s="88" t="s">
        <v>49</v>
      </c>
    </row>
    <row r="784" spans="1:7" ht="15.75" customHeight="1">
      <c r="A784" s="88" t="s">
        <v>190</v>
      </c>
      <c r="B784" s="88" t="s">
        <v>188</v>
      </c>
      <c r="C784" s="88">
        <v>13819.858</v>
      </c>
      <c r="D784" s="88">
        <v>13820.298000000001</v>
      </c>
      <c r="E784" s="88">
        <v>0.44</v>
      </c>
      <c r="F784" s="88" t="s">
        <v>30</v>
      </c>
      <c r="G784" s="88" t="s">
        <v>49</v>
      </c>
    </row>
    <row r="785" spans="1:7" ht="15.75" customHeight="1">
      <c r="A785" s="88" t="s">
        <v>190</v>
      </c>
      <c r="B785" s="88" t="s">
        <v>188</v>
      </c>
      <c r="C785" s="88">
        <v>15009.138999999999</v>
      </c>
      <c r="D785" s="88">
        <v>15009.328</v>
      </c>
      <c r="E785" s="88">
        <v>0.189</v>
      </c>
      <c r="F785" s="88" t="s">
        <v>30</v>
      </c>
      <c r="G785" s="88" t="s">
        <v>49</v>
      </c>
    </row>
    <row r="786" spans="1:7" ht="15.75" customHeight="1">
      <c r="A786" s="88" t="s">
        <v>190</v>
      </c>
      <c r="B786" s="88" t="s">
        <v>188</v>
      </c>
      <c r="C786" s="88">
        <v>15031.164000000001</v>
      </c>
      <c r="D786" s="88">
        <v>15031.698</v>
      </c>
      <c r="E786" s="88">
        <v>0.53400000000000003</v>
      </c>
      <c r="F786" s="88" t="s">
        <v>30</v>
      </c>
      <c r="G786" s="88" t="s">
        <v>49</v>
      </c>
    </row>
    <row r="787" spans="1:7" ht="15.75" customHeight="1">
      <c r="A787" s="88" t="s">
        <v>190</v>
      </c>
      <c r="B787" s="88" t="s">
        <v>188</v>
      </c>
      <c r="C787" s="88">
        <v>15035.1</v>
      </c>
      <c r="D787" s="88">
        <v>15035.59</v>
      </c>
      <c r="E787" s="88">
        <v>0.49</v>
      </c>
      <c r="F787" s="88" t="s">
        <v>30</v>
      </c>
      <c r="G787" s="88" t="s">
        <v>49</v>
      </c>
    </row>
    <row r="788" spans="1:7" ht="15.75" customHeight="1">
      <c r="A788" s="88" t="s">
        <v>190</v>
      </c>
      <c r="B788" s="88" t="s">
        <v>188</v>
      </c>
      <c r="C788" s="88">
        <v>15044.4</v>
      </c>
      <c r="D788" s="88">
        <v>15044.731</v>
      </c>
      <c r="E788" s="88">
        <v>0.33100000000000002</v>
      </c>
      <c r="F788" s="88" t="s">
        <v>30</v>
      </c>
      <c r="G788" s="88" t="s">
        <v>49</v>
      </c>
    </row>
    <row r="789" spans="1:7" ht="15.75" customHeight="1">
      <c r="A789" s="88" t="s">
        <v>190</v>
      </c>
      <c r="B789" s="88" t="s">
        <v>188</v>
      </c>
      <c r="C789" s="88">
        <v>15046.687</v>
      </c>
      <c r="D789" s="88">
        <v>15046.972</v>
      </c>
      <c r="E789" s="88">
        <v>0.28499999999999998</v>
      </c>
      <c r="F789" s="88" t="s">
        <v>30</v>
      </c>
      <c r="G789" s="88" t="s">
        <v>49</v>
      </c>
    </row>
    <row r="790" spans="1:7" ht="15.75" customHeight="1">
      <c r="A790" s="88" t="s">
        <v>190</v>
      </c>
      <c r="B790" s="88" t="s">
        <v>188</v>
      </c>
      <c r="C790" s="88">
        <v>23669.421999999999</v>
      </c>
      <c r="D790" s="88">
        <v>23670.309000000001</v>
      </c>
      <c r="E790" s="88">
        <v>0.88700000000000001</v>
      </c>
      <c r="F790" s="88" t="s">
        <v>257</v>
      </c>
      <c r="G790" s="88" t="s">
        <v>49</v>
      </c>
    </row>
    <row r="791" spans="1:7" ht="15.75" customHeight="1">
      <c r="A791" s="88" t="s">
        <v>190</v>
      </c>
      <c r="B791" s="88" t="s">
        <v>188</v>
      </c>
      <c r="C791" s="88">
        <v>23683.401000000002</v>
      </c>
      <c r="D791" s="88">
        <v>23686.723000000002</v>
      </c>
      <c r="E791" s="88">
        <v>3.3220000000000001</v>
      </c>
      <c r="F791" s="88" t="s">
        <v>16</v>
      </c>
      <c r="G791" s="88" t="s">
        <v>49</v>
      </c>
    </row>
    <row r="792" spans="1:7" ht="15.75" customHeight="1">
      <c r="A792" s="88" t="s">
        <v>190</v>
      </c>
      <c r="B792" s="88" t="s">
        <v>188</v>
      </c>
      <c r="C792" s="88">
        <v>23687.053</v>
      </c>
      <c r="D792" s="88">
        <v>23688.795999999998</v>
      </c>
      <c r="E792" s="88">
        <v>1.7430000000000001</v>
      </c>
      <c r="F792" s="88" t="s">
        <v>16</v>
      </c>
      <c r="G792" s="88" t="s">
        <v>49</v>
      </c>
    </row>
    <row r="793" spans="1:7" ht="15.75" customHeight="1">
      <c r="A793" s="88" t="s">
        <v>190</v>
      </c>
      <c r="B793" s="88" t="s">
        <v>188</v>
      </c>
      <c r="C793" s="88">
        <v>23690.288</v>
      </c>
      <c r="D793" s="88">
        <v>23691.72</v>
      </c>
      <c r="E793" s="88">
        <v>1.4319999999999999</v>
      </c>
      <c r="F793" s="88" t="s">
        <v>16</v>
      </c>
      <c r="G793" s="88" t="s">
        <v>49</v>
      </c>
    </row>
    <row r="794" spans="1:7" ht="15.75" hidden="1" customHeight="1">
      <c r="A794" s="88" t="s">
        <v>397</v>
      </c>
      <c r="B794" s="88" t="s">
        <v>188</v>
      </c>
      <c r="C794" s="88">
        <v>2490.85</v>
      </c>
      <c r="D794" s="88">
        <v>2491.66</v>
      </c>
      <c r="E794" s="88">
        <v>0.81</v>
      </c>
      <c r="F794" s="88">
        <v>1</v>
      </c>
      <c r="G794" s="88" t="s">
        <v>49</v>
      </c>
    </row>
    <row r="795" spans="1:7" ht="15.75" hidden="1" customHeight="1">
      <c r="A795" s="88" t="s">
        <v>397</v>
      </c>
      <c r="B795" s="88" t="s">
        <v>188</v>
      </c>
      <c r="C795" s="88">
        <v>2496.3049999999998</v>
      </c>
      <c r="D795" s="88">
        <v>2497.3130000000001</v>
      </c>
      <c r="E795" s="88">
        <v>1.008</v>
      </c>
      <c r="F795" s="88">
        <v>1</v>
      </c>
      <c r="G795" s="88" t="s">
        <v>49</v>
      </c>
    </row>
    <row r="796" spans="1:7" ht="15.75" hidden="1" customHeight="1">
      <c r="A796" s="88" t="s">
        <v>397</v>
      </c>
      <c r="B796" s="88" t="s">
        <v>188</v>
      </c>
      <c r="C796" s="88">
        <v>2724.1610000000001</v>
      </c>
      <c r="D796" s="88">
        <v>2725.105</v>
      </c>
      <c r="E796" s="88">
        <v>0.94399999999999995</v>
      </c>
      <c r="F796" s="88">
        <v>1</v>
      </c>
      <c r="G796" s="88" t="s">
        <v>49</v>
      </c>
    </row>
    <row r="797" spans="1:7" ht="15.75" hidden="1" customHeight="1">
      <c r="A797" s="88" t="s">
        <v>397</v>
      </c>
      <c r="B797" s="88" t="s">
        <v>188</v>
      </c>
      <c r="C797" s="88">
        <v>23669.421999999999</v>
      </c>
      <c r="D797" s="88">
        <v>23670.309000000001</v>
      </c>
      <c r="E797" s="88">
        <v>0.88700000000000001</v>
      </c>
      <c r="F797" s="88">
        <v>1</v>
      </c>
      <c r="G797" s="88" t="s">
        <v>49</v>
      </c>
    </row>
    <row r="798" spans="1:7" ht="15.75" hidden="1" customHeight="1">
      <c r="A798" s="88" t="s">
        <v>259</v>
      </c>
      <c r="B798" s="88"/>
      <c r="C798" s="88">
        <v>2460.1060000000002</v>
      </c>
      <c r="D798" s="88">
        <v>2463.0500000000002</v>
      </c>
      <c r="E798" s="88">
        <v>2.944</v>
      </c>
      <c r="F798" s="88" t="s">
        <v>398</v>
      </c>
      <c r="G798" s="88" t="s">
        <v>49</v>
      </c>
    </row>
    <row r="799" spans="1:7" ht="15.75" hidden="1" customHeight="1">
      <c r="A799" s="88" t="s">
        <v>259</v>
      </c>
      <c r="B799" s="88"/>
      <c r="C799" s="88">
        <v>2705.5810000000001</v>
      </c>
      <c r="D799" s="88">
        <v>2706.3969999999999</v>
      </c>
      <c r="E799" s="88">
        <v>0.81599999999999995</v>
      </c>
      <c r="F799" s="88" t="s">
        <v>260</v>
      </c>
      <c r="G799" s="88" t="s">
        <v>49</v>
      </c>
    </row>
    <row r="800" spans="1:7" ht="15.75" hidden="1" customHeight="1">
      <c r="A800" s="88" t="s">
        <v>259</v>
      </c>
      <c r="B800" s="88"/>
      <c r="C800" s="88">
        <v>11530.476000000001</v>
      </c>
      <c r="D800" s="88">
        <v>11532.356</v>
      </c>
      <c r="E800" s="88">
        <v>1.88</v>
      </c>
      <c r="F800" s="88" t="s">
        <v>399</v>
      </c>
      <c r="G800" s="88" t="s">
        <v>49</v>
      </c>
    </row>
    <row r="801" spans="1:7" ht="15.75" hidden="1" customHeight="1">
      <c r="A801" s="88" t="s">
        <v>259</v>
      </c>
      <c r="B801" s="88"/>
      <c r="C801" s="88">
        <v>13853.987999999999</v>
      </c>
      <c r="D801" s="88">
        <v>13856.022999999999</v>
      </c>
      <c r="E801" s="88">
        <v>2.0350000000000001</v>
      </c>
      <c r="F801" s="88" t="s">
        <v>260</v>
      </c>
      <c r="G801" s="88" t="s">
        <v>49</v>
      </c>
    </row>
    <row r="802" spans="1:7" ht="15.75" hidden="1" customHeight="1">
      <c r="A802" s="88" t="s">
        <v>261</v>
      </c>
      <c r="B802" s="88"/>
      <c r="C802" s="88">
        <v>2460</v>
      </c>
      <c r="D802" s="88">
        <v>2520</v>
      </c>
      <c r="E802" s="88">
        <v>60</v>
      </c>
      <c r="F802" s="88" t="s">
        <v>400</v>
      </c>
      <c r="G802" s="88" t="s">
        <v>49</v>
      </c>
    </row>
    <row r="803" spans="1:7" ht="15.75" hidden="1" customHeight="1">
      <c r="A803" s="88" t="s">
        <v>261</v>
      </c>
      <c r="B803" s="88"/>
      <c r="C803" s="88">
        <v>2700</v>
      </c>
      <c r="D803" s="88">
        <v>2760</v>
      </c>
      <c r="E803" s="88">
        <v>60</v>
      </c>
      <c r="F803" s="88" t="s">
        <v>401</v>
      </c>
      <c r="G803" s="88" t="s">
        <v>49</v>
      </c>
    </row>
    <row r="804" spans="1:7" ht="15.75" hidden="1" customHeight="1">
      <c r="A804" s="88" t="s">
        <v>261</v>
      </c>
      <c r="B804" s="88"/>
      <c r="C804" s="88">
        <v>11520</v>
      </c>
      <c r="D804" s="88">
        <v>11580</v>
      </c>
      <c r="E804" s="88">
        <v>60</v>
      </c>
      <c r="F804" s="88" t="s">
        <v>402</v>
      </c>
      <c r="G804" s="88" t="s">
        <v>49</v>
      </c>
    </row>
    <row r="805" spans="1:7" ht="15.75" hidden="1" customHeight="1">
      <c r="A805" s="88" t="s">
        <v>261</v>
      </c>
      <c r="B805" s="88"/>
      <c r="C805" s="88">
        <v>12240</v>
      </c>
      <c r="D805" s="88">
        <v>12300</v>
      </c>
      <c r="E805" s="88">
        <v>60</v>
      </c>
      <c r="F805" s="88" t="s">
        <v>403</v>
      </c>
      <c r="G805" s="88" t="s">
        <v>49</v>
      </c>
    </row>
    <row r="806" spans="1:7" ht="15.75" hidden="1" customHeight="1">
      <c r="A806" s="88" t="s">
        <v>261</v>
      </c>
      <c r="B806" s="88"/>
      <c r="C806" s="88">
        <v>13800</v>
      </c>
      <c r="D806" s="88">
        <v>13860</v>
      </c>
      <c r="E806" s="88">
        <v>60</v>
      </c>
      <c r="F806" s="88" t="s">
        <v>404</v>
      </c>
      <c r="G806" s="88" t="s">
        <v>49</v>
      </c>
    </row>
    <row r="807" spans="1:7" ht="15.75" hidden="1" customHeight="1">
      <c r="A807" s="88" t="s">
        <v>261</v>
      </c>
      <c r="B807" s="88"/>
      <c r="C807" s="88">
        <v>15000</v>
      </c>
      <c r="D807" s="88">
        <v>15060</v>
      </c>
      <c r="E807" s="88">
        <v>60</v>
      </c>
      <c r="F807" s="88" t="s">
        <v>405</v>
      </c>
      <c r="G807" s="88" t="s">
        <v>49</v>
      </c>
    </row>
    <row r="808" spans="1:7" ht="15.75" hidden="1" customHeight="1">
      <c r="A808" s="88" t="s">
        <v>261</v>
      </c>
      <c r="B808" s="88"/>
      <c r="C808" s="88">
        <v>23640</v>
      </c>
      <c r="D808" s="88">
        <v>23700</v>
      </c>
      <c r="E808" s="88">
        <v>60</v>
      </c>
      <c r="F808" s="88" t="s">
        <v>406</v>
      </c>
      <c r="G808" s="88" t="s">
        <v>49</v>
      </c>
    </row>
    <row r="809" spans="1:7" ht="15.75" hidden="1" customHeight="1">
      <c r="A809" s="88" t="s">
        <v>261</v>
      </c>
      <c r="B809" s="88"/>
      <c r="C809" s="88">
        <v>24000</v>
      </c>
      <c r="D809" s="88">
        <v>24060</v>
      </c>
      <c r="E809" s="88">
        <v>60</v>
      </c>
      <c r="F809" s="88" t="s">
        <v>407</v>
      </c>
      <c r="G809" s="88" t="s">
        <v>49</v>
      </c>
    </row>
    <row r="810" spans="1:7" ht="15.75" hidden="1" customHeight="1">
      <c r="A810" s="88" t="s">
        <v>261</v>
      </c>
      <c r="B810" s="88"/>
      <c r="C810" s="88">
        <v>25200</v>
      </c>
      <c r="D810" s="88">
        <v>25260</v>
      </c>
      <c r="E810" s="88">
        <v>60</v>
      </c>
      <c r="F810" s="88" t="s">
        <v>408</v>
      </c>
      <c r="G810" s="88" t="s">
        <v>49</v>
      </c>
    </row>
    <row r="811" spans="1:7" ht="15.75" hidden="1" customHeight="1">
      <c r="A811" s="88" t="s">
        <v>261</v>
      </c>
      <c r="B811" s="88"/>
      <c r="C811" s="88">
        <v>28260</v>
      </c>
      <c r="D811" s="88">
        <v>28320</v>
      </c>
      <c r="E811" s="88">
        <v>60</v>
      </c>
      <c r="F811" s="88" t="s">
        <v>409</v>
      </c>
      <c r="G811" s="88" t="s">
        <v>49</v>
      </c>
    </row>
    <row r="812" spans="1:7" ht="15.75" hidden="1" customHeight="1">
      <c r="A812" s="88" t="s">
        <v>272</v>
      </c>
      <c r="B812" s="88" t="s">
        <v>188</v>
      </c>
      <c r="C812" s="88">
        <v>2490.85</v>
      </c>
      <c r="D812" s="88">
        <v>2491.66</v>
      </c>
      <c r="E812" s="88">
        <v>0.81</v>
      </c>
      <c r="F812" s="88" t="s">
        <v>410</v>
      </c>
      <c r="G812" s="88" t="s">
        <v>49</v>
      </c>
    </row>
    <row r="813" spans="1:7" ht="15.75" hidden="1" customHeight="1">
      <c r="A813" s="88" t="s">
        <v>272</v>
      </c>
      <c r="B813" s="88" t="s">
        <v>188</v>
      </c>
      <c r="C813" s="88">
        <v>2496.3049999999998</v>
      </c>
      <c r="D813" s="88">
        <v>2497.3130000000001</v>
      </c>
      <c r="E813" s="88">
        <v>1.008</v>
      </c>
      <c r="F813" s="88" t="s">
        <v>410</v>
      </c>
      <c r="G813" s="88" t="s">
        <v>49</v>
      </c>
    </row>
    <row r="814" spans="1:7" ht="15.75" hidden="1" customHeight="1">
      <c r="A814" s="88" t="s">
        <v>272</v>
      </c>
      <c r="B814" s="88" t="s">
        <v>188</v>
      </c>
      <c r="C814" s="88">
        <v>2497.9459999999999</v>
      </c>
      <c r="D814" s="88">
        <v>2499.049</v>
      </c>
      <c r="E814" s="88">
        <v>1.103</v>
      </c>
      <c r="F814" s="88">
        <v>0</v>
      </c>
      <c r="G814" s="88" t="s">
        <v>49</v>
      </c>
    </row>
    <row r="815" spans="1:7" ht="15.75" hidden="1" customHeight="1">
      <c r="A815" s="88" t="s">
        <v>272</v>
      </c>
      <c r="B815" s="88" t="s">
        <v>188</v>
      </c>
      <c r="C815" s="88">
        <v>2499.7170000000001</v>
      </c>
      <c r="D815" s="88">
        <v>2500.4560000000001</v>
      </c>
      <c r="E815" s="88">
        <v>0.73899999999999999</v>
      </c>
      <c r="F815" s="88">
        <v>0</v>
      </c>
      <c r="G815" s="88" t="s">
        <v>49</v>
      </c>
    </row>
    <row r="816" spans="1:7" ht="15.75" hidden="1" customHeight="1">
      <c r="A816" s="88" t="s">
        <v>272</v>
      </c>
      <c r="B816" s="88" t="s">
        <v>188</v>
      </c>
      <c r="C816" s="88">
        <v>2702.96</v>
      </c>
      <c r="D816" s="88">
        <v>2703.21</v>
      </c>
      <c r="E816" s="88">
        <v>0.25</v>
      </c>
      <c r="F816" s="88">
        <v>0</v>
      </c>
      <c r="G816" s="88" t="s">
        <v>49</v>
      </c>
    </row>
    <row r="817" spans="1:7" ht="15.75" hidden="1" customHeight="1">
      <c r="A817" s="88" t="s">
        <v>272</v>
      </c>
      <c r="B817" s="88" t="s">
        <v>188</v>
      </c>
      <c r="C817" s="88">
        <v>2719.797</v>
      </c>
      <c r="D817" s="88">
        <v>2720.0320000000002</v>
      </c>
      <c r="E817" s="88">
        <v>0.23499999999999999</v>
      </c>
      <c r="F817" s="88">
        <v>0</v>
      </c>
      <c r="G817" s="88" t="s">
        <v>49</v>
      </c>
    </row>
    <row r="818" spans="1:7" ht="15.75" hidden="1" customHeight="1">
      <c r="A818" s="88" t="s">
        <v>272</v>
      </c>
      <c r="B818" s="88" t="s">
        <v>188</v>
      </c>
      <c r="C818" s="88">
        <v>2721.509</v>
      </c>
      <c r="D818" s="88">
        <v>2721.971</v>
      </c>
      <c r="E818" s="88">
        <v>0.46200000000000002</v>
      </c>
      <c r="F818" s="88">
        <v>0</v>
      </c>
      <c r="G818" s="88" t="s">
        <v>49</v>
      </c>
    </row>
    <row r="819" spans="1:7" ht="15.75" hidden="1" customHeight="1">
      <c r="A819" s="88" t="s">
        <v>272</v>
      </c>
      <c r="B819" s="88" t="s">
        <v>188</v>
      </c>
      <c r="C819" s="88">
        <v>2722.9839999999999</v>
      </c>
      <c r="D819" s="88">
        <v>2723.38</v>
      </c>
      <c r="E819" s="88">
        <v>0.39600000000000002</v>
      </c>
      <c r="F819" s="88">
        <v>0</v>
      </c>
      <c r="G819" s="88" t="s">
        <v>49</v>
      </c>
    </row>
    <row r="820" spans="1:7" ht="15.75" hidden="1" customHeight="1">
      <c r="A820" s="88" t="s">
        <v>272</v>
      </c>
      <c r="B820" s="88" t="s">
        <v>188</v>
      </c>
      <c r="C820" s="88">
        <v>2724.1610000000001</v>
      </c>
      <c r="D820" s="88">
        <v>2725.105</v>
      </c>
      <c r="E820" s="88">
        <v>0.94399999999999995</v>
      </c>
      <c r="F820" s="88" t="s">
        <v>410</v>
      </c>
      <c r="G820" s="88" t="s">
        <v>49</v>
      </c>
    </row>
    <row r="821" spans="1:7" ht="15.75" hidden="1" customHeight="1">
      <c r="A821" s="88" t="s">
        <v>272</v>
      </c>
      <c r="B821" s="88" t="s">
        <v>188</v>
      </c>
      <c r="C821" s="88">
        <v>2728.1709999999998</v>
      </c>
      <c r="D821" s="88">
        <v>2728.6849999999999</v>
      </c>
      <c r="E821" s="88">
        <v>0.51400000000000001</v>
      </c>
      <c r="F821" s="88">
        <v>0</v>
      </c>
      <c r="G821" s="88" t="s">
        <v>49</v>
      </c>
    </row>
    <row r="822" spans="1:7" ht="15.75" hidden="1" customHeight="1">
      <c r="A822" s="88" t="s">
        <v>272</v>
      </c>
      <c r="B822" s="88" t="s">
        <v>188</v>
      </c>
      <c r="C822" s="88">
        <v>2729.636</v>
      </c>
      <c r="D822" s="88">
        <v>2730.2930000000001</v>
      </c>
      <c r="E822" s="88">
        <v>0.65700000000000003</v>
      </c>
      <c r="F822" s="88">
        <v>0</v>
      </c>
      <c r="G822" s="88" t="s">
        <v>49</v>
      </c>
    </row>
    <row r="823" spans="1:7" ht="15.75" hidden="1" customHeight="1">
      <c r="A823" s="88" t="s">
        <v>272</v>
      </c>
      <c r="B823" s="88" t="s">
        <v>188</v>
      </c>
      <c r="C823" s="88">
        <v>2731.9389999999999</v>
      </c>
      <c r="D823" s="88">
        <v>2732.491</v>
      </c>
      <c r="E823" s="88">
        <v>0.55200000000000005</v>
      </c>
      <c r="F823" s="88">
        <v>0</v>
      </c>
      <c r="G823" s="88" t="s">
        <v>49</v>
      </c>
    </row>
    <row r="824" spans="1:7" ht="15.75" hidden="1" customHeight="1">
      <c r="A824" s="88" t="s">
        <v>272</v>
      </c>
      <c r="B824" s="88" t="s">
        <v>188</v>
      </c>
      <c r="C824" s="88">
        <v>2736.6819999999998</v>
      </c>
      <c r="D824" s="88">
        <v>2737.0909999999999</v>
      </c>
      <c r="E824" s="88">
        <v>0.40899999999999997</v>
      </c>
      <c r="F824" s="88">
        <v>0</v>
      </c>
      <c r="G824" s="88" t="s">
        <v>49</v>
      </c>
    </row>
    <row r="825" spans="1:7" ht="15.75" hidden="1" customHeight="1">
      <c r="A825" s="88" t="s">
        <v>272</v>
      </c>
      <c r="B825" s="88" t="s">
        <v>188</v>
      </c>
      <c r="C825" s="88">
        <v>2737.895</v>
      </c>
      <c r="D825" s="88">
        <v>2738.4270000000001</v>
      </c>
      <c r="E825" s="88">
        <v>0.53200000000000003</v>
      </c>
      <c r="F825" s="88">
        <v>0</v>
      </c>
      <c r="G825" s="88" t="s">
        <v>49</v>
      </c>
    </row>
    <row r="826" spans="1:7" ht="15.75" hidden="1" customHeight="1">
      <c r="A826" s="88" t="s">
        <v>272</v>
      </c>
      <c r="B826" s="88" t="s">
        <v>188</v>
      </c>
      <c r="C826" s="88">
        <v>2739.5239999999999</v>
      </c>
      <c r="D826" s="88">
        <v>2740.1590000000001</v>
      </c>
      <c r="E826" s="88">
        <v>0.63500000000000001</v>
      </c>
      <c r="F826" s="88">
        <v>0</v>
      </c>
      <c r="G826" s="88" t="s">
        <v>49</v>
      </c>
    </row>
    <row r="827" spans="1:7" ht="15.75" hidden="1" customHeight="1">
      <c r="A827" s="88" t="s">
        <v>272</v>
      </c>
      <c r="B827" s="88" t="s">
        <v>188</v>
      </c>
      <c r="C827" s="88">
        <v>2755.4780000000001</v>
      </c>
      <c r="D827" s="88">
        <v>2756.34</v>
      </c>
      <c r="E827" s="88">
        <v>0.86199999999999999</v>
      </c>
      <c r="F827" s="88">
        <v>0</v>
      </c>
      <c r="G827" s="88" t="s">
        <v>49</v>
      </c>
    </row>
    <row r="828" spans="1:7" ht="15.75" hidden="1" customHeight="1">
      <c r="A828" s="88" t="s">
        <v>272</v>
      </c>
      <c r="B828" s="88" t="s">
        <v>188</v>
      </c>
      <c r="C828" s="88">
        <v>12260.168</v>
      </c>
      <c r="D828" s="88">
        <v>12261.4</v>
      </c>
      <c r="E828" s="88">
        <v>1.232</v>
      </c>
      <c r="F828" s="88">
        <v>0</v>
      </c>
      <c r="G828" s="88" t="s">
        <v>49</v>
      </c>
    </row>
    <row r="829" spans="1:7" ht="15.75" hidden="1" customHeight="1">
      <c r="A829" s="88" t="s">
        <v>272</v>
      </c>
      <c r="B829" s="88" t="s">
        <v>188</v>
      </c>
      <c r="C829" s="88">
        <v>23669.421999999999</v>
      </c>
      <c r="D829" s="88">
        <v>23670.309000000001</v>
      </c>
      <c r="E829" s="88">
        <v>0.88700000000000001</v>
      </c>
      <c r="F829" s="88" t="s">
        <v>410</v>
      </c>
      <c r="G829" s="88" t="s">
        <v>49</v>
      </c>
    </row>
    <row r="830" spans="1:7" ht="15.75" customHeight="1">
      <c r="A830" s="88" t="s">
        <v>193</v>
      </c>
      <c r="B830" s="88" t="s">
        <v>198</v>
      </c>
      <c r="C830" s="88">
        <v>2464.5520000000001</v>
      </c>
      <c r="D830" s="88">
        <v>2464.9659999999999</v>
      </c>
      <c r="E830" s="88">
        <v>0.41399999999999998</v>
      </c>
      <c r="F830" s="88" t="s">
        <v>257</v>
      </c>
      <c r="G830" s="88" t="s">
        <v>49</v>
      </c>
    </row>
    <row r="831" spans="1:7" ht="15.75" customHeight="1">
      <c r="A831" s="88" t="s">
        <v>193</v>
      </c>
      <c r="B831" s="88" t="s">
        <v>198</v>
      </c>
      <c r="C831" s="88">
        <v>2475.5300000000002</v>
      </c>
      <c r="D831" s="88">
        <v>2476.0219999999999</v>
      </c>
      <c r="E831" s="88">
        <v>0.49199999999999999</v>
      </c>
      <c r="F831" s="88" t="s">
        <v>257</v>
      </c>
      <c r="G831" s="88" t="s">
        <v>49</v>
      </c>
    </row>
    <row r="832" spans="1:7" ht="15.75" customHeight="1">
      <c r="A832" s="88" t="s">
        <v>193</v>
      </c>
      <c r="B832" s="88" t="s">
        <v>198</v>
      </c>
      <c r="C832" s="88">
        <v>2490.8139999999999</v>
      </c>
      <c r="D832" s="88">
        <v>2491.598</v>
      </c>
      <c r="E832" s="88">
        <v>0.78400000000000003</v>
      </c>
      <c r="F832" s="88" t="s">
        <v>257</v>
      </c>
      <c r="G832" s="88" t="s">
        <v>49</v>
      </c>
    </row>
    <row r="833" spans="1:7" ht="15.75" customHeight="1">
      <c r="A833" s="88" t="s">
        <v>193</v>
      </c>
      <c r="B833" s="88" t="s">
        <v>198</v>
      </c>
      <c r="C833" s="88">
        <v>2700.9850000000001</v>
      </c>
      <c r="D833" s="88">
        <v>2701.9929999999999</v>
      </c>
      <c r="E833" s="88">
        <v>1.008</v>
      </c>
      <c r="F833" s="88" t="s">
        <v>257</v>
      </c>
      <c r="G833" s="88" t="s">
        <v>49</v>
      </c>
    </row>
    <row r="834" spans="1:7" ht="15.75" customHeight="1">
      <c r="A834" s="88" t="s">
        <v>193</v>
      </c>
      <c r="B834" s="88" t="s">
        <v>198</v>
      </c>
      <c r="C834" s="88">
        <v>2715.2890000000002</v>
      </c>
      <c r="D834" s="88">
        <v>2716.6489999999999</v>
      </c>
      <c r="E834" s="88">
        <v>1.36</v>
      </c>
      <c r="F834" s="88" t="s">
        <v>257</v>
      </c>
      <c r="G834" s="88" t="s">
        <v>49</v>
      </c>
    </row>
    <row r="835" spans="1:7" ht="15.75" customHeight="1">
      <c r="A835" s="88" t="s">
        <v>193</v>
      </c>
      <c r="B835" s="88" t="s">
        <v>198</v>
      </c>
      <c r="C835" s="88">
        <v>2717.46</v>
      </c>
      <c r="D835" s="88">
        <v>2719.1120000000001</v>
      </c>
      <c r="E835" s="88">
        <v>1.6519999999999999</v>
      </c>
      <c r="F835" s="88" t="s">
        <v>257</v>
      </c>
      <c r="G835" s="88" t="s">
        <v>49</v>
      </c>
    </row>
    <row r="836" spans="1:7" ht="15.75" customHeight="1">
      <c r="A836" s="88" t="s">
        <v>193</v>
      </c>
      <c r="B836" s="88" t="s">
        <v>198</v>
      </c>
      <c r="C836" s="88">
        <v>2720.5720000000001</v>
      </c>
      <c r="D836" s="88">
        <v>2720.7669999999998</v>
      </c>
      <c r="E836" s="88">
        <v>0.19500000000000001</v>
      </c>
      <c r="F836" s="88" t="s">
        <v>257</v>
      </c>
      <c r="G836" s="88" t="s">
        <v>49</v>
      </c>
    </row>
    <row r="837" spans="1:7" ht="15.75" customHeight="1">
      <c r="A837" s="88" t="s">
        <v>193</v>
      </c>
      <c r="B837" s="88" t="s">
        <v>198</v>
      </c>
      <c r="C837" s="88">
        <v>2722.06</v>
      </c>
      <c r="D837" s="88">
        <v>2722.605</v>
      </c>
      <c r="E837" s="88">
        <v>0.54500000000000004</v>
      </c>
      <c r="F837" s="88" t="s">
        <v>257</v>
      </c>
      <c r="G837" s="88" t="s">
        <v>49</v>
      </c>
    </row>
    <row r="838" spans="1:7" ht="15.75" customHeight="1">
      <c r="A838" s="88" t="s">
        <v>193</v>
      </c>
      <c r="B838" s="88" t="s">
        <v>198</v>
      </c>
      <c r="C838" s="88">
        <v>2723.4549999999999</v>
      </c>
      <c r="D838" s="88">
        <v>2723.9769999999999</v>
      </c>
      <c r="E838" s="88">
        <v>0.52200000000000002</v>
      </c>
      <c r="F838" s="88" t="s">
        <v>257</v>
      </c>
      <c r="G838" s="88" t="s">
        <v>49</v>
      </c>
    </row>
    <row r="839" spans="1:7" ht="15.75" customHeight="1">
      <c r="A839" s="88" t="s">
        <v>193</v>
      </c>
      <c r="B839" s="88" t="s">
        <v>198</v>
      </c>
      <c r="C839" s="88">
        <v>2725.4360000000001</v>
      </c>
      <c r="D839" s="88">
        <v>2726.136</v>
      </c>
      <c r="E839" s="88">
        <v>0.7</v>
      </c>
      <c r="F839" s="88" t="s">
        <v>257</v>
      </c>
      <c r="G839" s="88" t="s">
        <v>49</v>
      </c>
    </row>
    <row r="840" spans="1:7" ht="15.75" customHeight="1">
      <c r="A840" s="88" t="s">
        <v>193</v>
      </c>
      <c r="B840" s="88" t="s">
        <v>198</v>
      </c>
      <c r="C840" s="88">
        <v>2746.4160000000002</v>
      </c>
      <c r="D840" s="88">
        <v>2747.623</v>
      </c>
      <c r="E840" s="88">
        <v>1.2070000000000001</v>
      </c>
      <c r="F840" s="88" t="s">
        <v>257</v>
      </c>
      <c r="G840" s="88" t="s">
        <v>49</v>
      </c>
    </row>
    <row r="841" spans="1:7" ht="15.75" customHeight="1">
      <c r="A841" s="88" t="s">
        <v>193</v>
      </c>
      <c r="B841" s="88" t="s">
        <v>198</v>
      </c>
      <c r="C841" s="88">
        <v>2748.652</v>
      </c>
      <c r="D841" s="88">
        <v>2749.4969999999998</v>
      </c>
      <c r="E841" s="88">
        <v>0.84499999999999997</v>
      </c>
      <c r="F841" s="88" t="s">
        <v>257</v>
      </c>
      <c r="G841" s="88" t="s">
        <v>49</v>
      </c>
    </row>
    <row r="842" spans="1:7" ht="15.75" customHeight="1">
      <c r="A842" s="88" t="s">
        <v>193</v>
      </c>
      <c r="B842" s="88" t="s">
        <v>198</v>
      </c>
      <c r="C842" s="88">
        <v>2750.7930000000001</v>
      </c>
      <c r="D842" s="88">
        <v>2751.5720000000001</v>
      </c>
      <c r="E842" s="88">
        <v>0.77900000000000003</v>
      </c>
      <c r="F842" s="88" t="s">
        <v>257</v>
      </c>
      <c r="G842" s="88" t="s">
        <v>49</v>
      </c>
    </row>
    <row r="843" spans="1:7" ht="15.75" customHeight="1">
      <c r="A843" s="88" t="s">
        <v>193</v>
      </c>
      <c r="B843" s="88" t="s">
        <v>198</v>
      </c>
      <c r="C843" s="88">
        <v>2752.5529999999999</v>
      </c>
      <c r="D843" s="88">
        <v>2753.799</v>
      </c>
      <c r="E843" s="88">
        <v>1.246</v>
      </c>
      <c r="F843" s="88" t="s">
        <v>257</v>
      </c>
      <c r="G843" s="88" t="s">
        <v>49</v>
      </c>
    </row>
    <row r="844" spans="1:7" ht="15.75" customHeight="1">
      <c r="A844" s="88" t="s">
        <v>193</v>
      </c>
      <c r="B844" s="88" t="s">
        <v>198</v>
      </c>
      <c r="C844" s="88">
        <v>2754.7710000000002</v>
      </c>
      <c r="D844" s="88">
        <v>2755.89</v>
      </c>
      <c r="E844" s="88">
        <v>1.119</v>
      </c>
      <c r="F844" s="88" t="s">
        <v>257</v>
      </c>
      <c r="G844" s="88" t="s">
        <v>49</v>
      </c>
    </row>
    <row r="845" spans="1:7" ht="15.75" customHeight="1">
      <c r="A845" s="88" t="s">
        <v>193</v>
      </c>
      <c r="B845" s="88" t="s">
        <v>198</v>
      </c>
      <c r="C845" s="88">
        <v>2757.1559999999999</v>
      </c>
      <c r="D845" s="88">
        <v>2757.7890000000002</v>
      </c>
      <c r="E845" s="88">
        <v>0.63300000000000001</v>
      </c>
      <c r="F845" s="88" t="s">
        <v>257</v>
      </c>
      <c r="G845" s="88" t="s">
        <v>49</v>
      </c>
    </row>
    <row r="846" spans="1:7" ht="15.75" customHeight="1">
      <c r="A846" s="88" t="s">
        <v>193</v>
      </c>
      <c r="B846" s="88" t="s">
        <v>198</v>
      </c>
      <c r="C846" s="88">
        <v>11519.965</v>
      </c>
      <c r="D846" s="88">
        <v>11521.78</v>
      </c>
      <c r="E846" s="88">
        <v>1.8149999999999999</v>
      </c>
      <c r="F846" s="88" t="s">
        <v>257</v>
      </c>
      <c r="G846" s="88" t="s">
        <v>49</v>
      </c>
    </row>
    <row r="847" spans="1:7" ht="15.75" customHeight="1">
      <c r="A847" s="88" t="s">
        <v>193</v>
      </c>
      <c r="B847" s="88" t="s">
        <v>198</v>
      </c>
      <c r="C847" s="88">
        <v>11523.797</v>
      </c>
      <c r="D847" s="88">
        <v>11525.994000000001</v>
      </c>
      <c r="E847" s="88">
        <v>2.1970000000000001</v>
      </c>
      <c r="F847" s="88" t="s">
        <v>257</v>
      </c>
      <c r="G847" s="88" t="s">
        <v>49</v>
      </c>
    </row>
    <row r="848" spans="1:7" ht="15.75" customHeight="1">
      <c r="A848" s="88" t="s">
        <v>193</v>
      </c>
      <c r="B848" s="88" t="s">
        <v>198</v>
      </c>
      <c r="C848" s="88">
        <v>11529.262000000001</v>
      </c>
      <c r="D848" s="88">
        <v>11529.737999999999</v>
      </c>
      <c r="E848" s="88">
        <v>0.47599999999999998</v>
      </c>
      <c r="F848" s="88" t="s">
        <v>257</v>
      </c>
      <c r="G848" s="88" t="s">
        <v>49</v>
      </c>
    </row>
    <row r="849" spans="1:7" ht="15.75" customHeight="1">
      <c r="A849" s="88" t="s">
        <v>193</v>
      </c>
      <c r="B849" s="88" t="s">
        <v>198</v>
      </c>
      <c r="C849" s="88">
        <v>11530.454</v>
      </c>
      <c r="D849" s="88">
        <v>11532.957</v>
      </c>
      <c r="E849" s="88">
        <v>2.5030000000000001</v>
      </c>
      <c r="F849" s="88" t="s">
        <v>257</v>
      </c>
      <c r="G849" s="88" t="s">
        <v>49</v>
      </c>
    </row>
    <row r="850" spans="1:7" ht="15.75" customHeight="1">
      <c r="A850" s="88" t="s">
        <v>193</v>
      </c>
      <c r="B850" s="88" t="s">
        <v>198</v>
      </c>
      <c r="C850" s="88">
        <v>11533.421</v>
      </c>
      <c r="D850" s="88">
        <v>11534.268</v>
      </c>
      <c r="E850" s="88">
        <v>0.84699999999999998</v>
      </c>
      <c r="F850" s="88" t="s">
        <v>257</v>
      </c>
      <c r="G850" s="88" t="s">
        <v>49</v>
      </c>
    </row>
    <row r="851" spans="1:7" ht="15.75" customHeight="1">
      <c r="A851" s="88" t="s">
        <v>193</v>
      </c>
      <c r="B851" s="88" t="s">
        <v>198</v>
      </c>
      <c r="C851" s="88">
        <v>11537.06</v>
      </c>
      <c r="D851" s="88">
        <v>11538.421</v>
      </c>
      <c r="E851" s="88">
        <v>1.361</v>
      </c>
      <c r="F851" s="88" t="s">
        <v>257</v>
      </c>
      <c r="G851" s="88" t="s">
        <v>49</v>
      </c>
    </row>
    <row r="852" spans="1:7" ht="15.75" customHeight="1">
      <c r="A852" s="88" t="s">
        <v>193</v>
      </c>
      <c r="B852" s="88" t="s">
        <v>198</v>
      </c>
      <c r="C852" s="88">
        <v>11541.17</v>
      </c>
      <c r="D852" s="88">
        <v>11542.415000000001</v>
      </c>
      <c r="E852" s="88">
        <v>1.2450000000000001</v>
      </c>
      <c r="F852" s="88" t="s">
        <v>257</v>
      </c>
      <c r="G852" s="88" t="s">
        <v>49</v>
      </c>
    </row>
    <row r="853" spans="1:7" ht="15.75" customHeight="1">
      <c r="A853" s="88" t="s">
        <v>193</v>
      </c>
      <c r="B853" s="88" t="s">
        <v>198</v>
      </c>
      <c r="C853" s="88">
        <v>11544.182000000001</v>
      </c>
      <c r="D853" s="88">
        <v>11544.99</v>
      </c>
      <c r="E853" s="88">
        <v>0.80800000000000005</v>
      </c>
      <c r="F853" s="88" t="s">
        <v>257</v>
      </c>
      <c r="G853" s="88" t="s">
        <v>49</v>
      </c>
    </row>
    <row r="854" spans="1:7" ht="15.75" customHeight="1">
      <c r="A854" s="88" t="s">
        <v>193</v>
      </c>
      <c r="B854" s="88" t="s">
        <v>198</v>
      </c>
      <c r="C854" s="88">
        <v>11545.378000000001</v>
      </c>
      <c r="D854" s="88">
        <v>11546.606</v>
      </c>
      <c r="E854" s="88">
        <v>1.228</v>
      </c>
      <c r="F854" s="88" t="s">
        <v>257</v>
      </c>
      <c r="G854" s="88" t="s">
        <v>49</v>
      </c>
    </row>
    <row r="855" spans="1:7" ht="15.75" customHeight="1">
      <c r="A855" s="88" t="s">
        <v>193</v>
      </c>
      <c r="B855" s="88" t="s">
        <v>198</v>
      </c>
      <c r="C855" s="88">
        <v>11547.355</v>
      </c>
      <c r="D855" s="88">
        <v>11548.203</v>
      </c>
      <c r="E855" s="88">
        <v>0.84799999999999998</v>
      </c>
      <c r="F855" s="88" t="s">
        <v>257</v>
      </c>
      <c r="G855" s="88" t="s">
        <v>49</v>
      </c>
    </row>
    <row r="856" spans="1:7" ht="15.75" customHeight="1">
      <c r="A856" s="88" t="s">
        <v>193</v>
      </c>
      <c r="B856" s="88" t="s">
        <v>198</v>
      </c>
      <c r="C856" s="88">
        <v>11551.504000000001</v>
      </c>
      <c r="D856" s="88">
        <v>11552.214</v>
      </c>
      <c r="E856" s="88">
        <v>0.71</v>
      </c>
      <c r="F856" s="88" t="s">
        <v>257</v>
      </c>
      <c r="G856" s="88" t="s">
        <v>49</v>
      </c>
    </row>
    <row r="857" spans="1:7" ht="15.75" customHeight="1">
      <c r="A857" s="88" t="s">
        <v>193</v>
      </c>
      <c r="B857" s="88" t="s">
        <v>198</v>
      </c>
      <c r="C857" s="88">
        <v>11552.722</v>
      </c>
      <c r="D857" s="88">
        <v>11553.16</v>
      </c>
      <c r="E857" s="88">
        <v>0.438</v>
      </c>
      <c r="F857" s="88" t="s">
        <v>257</v>
      </c>
      <c r="G857" s="88" t="s">
        <v>49</v>
      </c>
    </row>
    <row r="858" spans="1:7" ht="15.75" customHeight="1">
      <c r="A858" s="88" t="s">
        <v>193</v>
      </c>
      <c r="B858" s="88" t="s">
        <v>198</v>
      </c>
      <c r="C858" s="88">
        <v>11559.934999999999</v>
      </c>
      <c r="D858" s="88">
        <v>11561.050999999999</v>
      </c>
      <c r="E858" s="88">
        <v>1.1160000000000001</v>
      </c>
      <c r="F858" s="88" t="s">
        <v>257</v>
      </c>
      <c r="G858" s="88" t="s">
        <v>49</v>
      </c>
    </row>
    <row r="859" spans="1:7" ht="15.75" customHeight="1">
      <c r="A859" s="88" t="s">
        <v>193</v>
      </c>
      <c r="B859" s="88" t="s">
        <v>198</v>
      </c>
      <c r="C859" s="88">
        <v>11570.35</v>
      </c>
      <c r="D859" s="88">
        <v>11574.332</v>
      </c>
      <c r="E859" s="88">
        <v>3.9820000000000002</v>
      </c>
      <c r="F859" s="88" t="s">
        <v>30</v>
      </c>
      <c r="G859" s="88" t="s">
        <v>49</v>
      </c>
    </row>
    <row r="860" spans="1:7" ht="15.75" customHeight="1">
      <c r="A860" s="88" t="s">
        <v>193</v>
      </c>
      <c r="B860" s="88" t="s">
        <v>198</v>
      </c>
      <c r="C860" s="88">
        <v>11576.361000000001</v>
      </c>
      <c r="D860" s="88">
        <v>11577.22</v>
      </c>
      <c r="E860" s="88">
        <v>0.85899999999999999</v>
      </c>
      <c r="F860" s="88" t="s">
        <v>257</v>
      </c>
      <c r="G860" s="88" t="s">
        <v>49</v>
      </c>
    </row>
    <row r="861" spans="1:7" ht="15.75" customHeight="1">
      <c r="A861" s="88" t="s">
        <v>193</v>
      </c>
      <c r="B861" s="88" t="s">
        <v>198</v>
      </c>
      <c r="C861" s="88">
        <v>12240.843000000001</v>
      </c>
      <c r="D861" s="88">
        <v>12245.155000000001</v>
      </c>
      <c r="E861" s="88">
        <v>4.3120000000000003</v>
      </c>
      <c r="F861" s="88" t="s">
        <v>257</v>
      </c>
      <c r="G861" s="88" t="s">
        <v>49</v>
      </c>
    </row>
    <row r="862" spans="1:7" ht="15.75" customHeight="1">
      <c r="A862" s="88" t="s">
        <v>193</v>
      </c>
      <c r="B862" s="88" t="s">
        <v>198</v>
      </c>
      <c r="C862" s="88">
        <v>12248.964</v>
      </c>
      <c r="D862" s="88">
        <v>12250.169</v>
      </c>
      <c r="E862" s="88">
        <v>1.2050000000000001</v>
      </c>
      <c r="F862" s="88" t="s">
        <v>257</v>
      </c>
      <c r="G862" s="88" t="s">
        <v>49</v>
      </c>
    </row>
    <row r="863" spans="1:7" ht="15.75" customHeight="1">
      <c r="A863" s="88" t="s">
        <v>193</v>
      </c>
      <c r="B863" s="88" t="s">
        <v>198</v>
      </c>
      <c r="C863" s="88">
        <v>12254.699000000001</v>
      </c>
      <c r="D863" s="88">
        <v>12255.642</v>
      </c>
      <c r="E863" s="88">
        <v>0.94299999999999995</v>
      </c>
      <c r="F863" s="88" t="s">
        <v>257</v>
      </c>
      <c r="G863" s="88" t="s">
        <v>49</v>
      </c>
    </row>
    <row r="864" spans="1:7" ht="15.75" customHeight="1">
      <c r="A864" s="88" t="s">
        <v>193</v>
      </c>
      <c r="B864" s="88" t="s">
        <v>198</v>
      </c>
      <c r="C864" s="88">
        <v>12267.557000000001</v>
      </c>
      <c r="D864" s="88">
        <v>12269.054</v>
      </c>
      <c r="E864" s="88">
        <v>1.4970000000000001</v>
      </c>
      <c r="F864" s="88" t="s">
        <v>257</v>
      </c>
      <c r="G864" s="88" t="s">
        <v>49</v>
      </c>
    </row>
    <row r="865" spans="1:7" ht="15.75" customHeight="1">
      <c r="A865" s="88" t="s">
        <v>193</v>
      </c>
      <c r="B865" s="88" t="s">
        <v>198</v>
      </c>
      <c r="C865" s="88">
        <v>12274.299000000001</v>
      </c>
      <c r="D865" s="88">
        <v>12275.572</v>
      </c>
      <c r="E865" s="88">
        <v>1.2729999999999999</v>
      </c>
      <c r="F865" s="88" t="s">
        <v>257</v>
      </c>
      <c r="G865" s="88" t="s">
        <v>49</v>
      </c>
    </row>
    <row r="866" spans="1:7" ht="15.75" customHeight="1">
      <c r="A866" s="88" t="s">
        <v>193</v>
      </c>
      <c r="B866" s="88" t="s">
        <v>198</v>
      </c>
      <c r="C866" s="88">
        <v>12285.739</v>
      </c>
      <c r="D866" s="88">
        <v>12293.771000000001</v>
      </c>
      <c r="E866" s="88">
        <v>8.032</v>
      </c>
      <c r="F866" s="88" t="s">
        <v>257</v>
      </c>
      <c r="G866" s="88" t="s">
        <v>49</v>
      </c>
    </row>
    <row r="867" spans="1:7" ht="15.75" customHeight="1">
      <c r="A867" s="88" t="s">
        <v>193</v>
      </c>
      <c r="B867" s="88" t="s">
        <v>198</v>
      </c>
      <c r="C867" s="88">
        <v>12294.596</v>
      </c>
      <c r="D867" s="88">
        <v>12299.68</v>
      </c>
      <c r="E867" s="88">
        <v>5.0839999999999996</v>
      </c>
      <c r="F867" s="88" t="s">
        <v>257</v>
      </c>
      <c r="G867" s="88" t="s">
        <v>49</v>
      </c>
    </row>
    <row r="868" spans="1:7" ht="15.75" customHeight="1">
      <c r="A868" s="88" t="s">
        <v>193</v>
      </c>
      <c r="B868" s="88" t="s">
        <v>198</v>
      </c>
      <c r="C868" s="88">
        <v>13801.630999999999</v>
      </c>
      <c r="D868" s="88">
        <v>13802.459000000001</v>
      </c>
      <c r="E868" s="88">
        <v>0.82799999999999996</v>
      </c>
      <c r="F868" s="88" t="s">
        <v>257</v>
      </c>
      <c r="G868" s="88" t="s">
        <v>49</v>
      </c>
    </row>
    <row r="869" spans="1:7" ht="15.75" customHeight="1">
      <c r="A869" s="88" t="s">
        <v>193</v>
      </c>
      <c r="B869" s="88" t="s">
        <v>198</v>
      </c>
      <c r="C869" s="88">
        <v>13820.726000000001</v>
      </c>
      <c r="D869" s="88">
        <v>13821.396000000001</v>
      </c>
      <c r="E869" s="88">
        <v>0.67</v>
      </c>
      <c r="F869" s="88" t="s">
        <v>30</v>
      </c>
      <c r="G869" s="88" t="s">
        <v>49</v>
      </c>
    </row>
    <row r="870" spans="1:7" ht="15.75" customHeight="1">
      <c r="A870" s="88" t="s">
        <v>193</v>
      </c>
      <c r="B870" s="88" t="s">
        <v>198</v>
      </c>
      <c r="C870" s="88">
        <v>13827.718999999999</v>
      </c>
      <c r="D870" s="88">
        <v>13829.057000000001</v>
      </c>
      <c r="E870" s="88">
        <v>1.3380000000000001</v>
      </c>
      <c r="F870" s="88" t="s">
        <v>257</v>
      </c>
      <c r="G870" s="88" t="s">
        <v>49</v>
      </c>
    </row>
    <row r="871" spans="1:7" ht="15.75" customHeight="1">
      <c r="A871" s="88" t="s">
        <v>193</v>
      </c>
      <c r="B871" s="88" t="s">
        <v>198</v>
      </c>
      <c r="C871" s="88">
        <v>15028.62</v>
      </c>
      <c r="D871" s="88">
        <v>15031.547</v>
      </c>
      <c r="E871" s="88">
        <v>2.927</v>
      </c>
      <c r="F871" s="88" t="s">
        <v>257</v>
      </c>
      <c r="G871" s="88" t="s">
        <v>49</v>
      </c>
    </row>
    <row r="872" spans="1:7" ht="15.75" customHeight="1">
      <c r="A872" s="88" t="s">
        <v>193</v>
      </c>
      <c r="B872" s="88" t="s">
        <v>198</v>
      </c>
      <c r="C872" s="88">
        <v>15032.254000000001</v>
      </c>
      <c r="D872" s="88">
        <v>15034.061</v>
      </c>
      <c r="E872" s="88">
        <v>1.8069999999999999</v>
      </c>
      <c r="F872" s="88" t="s">
        <v>30</v>
      </c>
      <c r="G872" s="88" t="s">
        <v>49</v>
      </c>
    </row>
    <row r="873" spans="1:7" ht="15.75" customHeight="1">
      <c r="A873" s="88" t="s">
        <v>193</v>
      </c>
      <c r="B873" s="88" t="s">
        <v>198</v>
      </c>
      <c r="C873" s="88">
        <v>15037.929</v>
      </c>
      <c r="D873" s="88">
        <v>15038.397000000001</v>
      </c>
      <c r="E873" s="88">
        <v>0.46800000000000003</v>
      </c>
      <c r="F873" s="88" t="s">
        <v>257</v>
      </c>
      <c r="G873" s="88" t="s">
        <v>49</v>
      </c>
    </row>
    <row r="874" spans="1:7" ht="15.75" customHeight="1">
      <c r="A874" s="88" t="s">
        <v>193</v>
      </c>
      <c r="B874" s="88" t="s">
        <v>198</v>
      </c>
      <c r="C874" s="88">
        <v>15039.769</v>
      </c>
      <c r="D874" s="88">
        <v>15040.102000000001</v>
      </c>
      <c r="E874" s="88">
        <v>0.33300000000000002</v>
      </c>
      <c r="F874" s="88" t="s">
        <v>257</v>
      </c>
      <c r="G874" s="88" t="s">
        <v>49</v>
      </c>
    </row>
    <row r="875" spans="1:7" ht="15.75" customHeight="1">
      <c r="A875" s="88" t="s">
        <v>193</v>
      </c>
      <c r="B875" s="88" t="s">
        <v>198</v>
      </c>
      <c r="C875" s="88">
        <v>15041.344999999999</v>
      </c>
      <c r="D875" s="88">
        <v>15043.370999999999</v>
      </c>
      <c r="E875" s="88">
        <v>2.0259999999999998</v>
      </c>
      <c r="F875" s="88" t="s">
        <v>257</v>
      </c>
      <c r="G875" s="88" t="s">
        <v>49</v>
      </c>
    </row>
    <row r="876" spans="1:7" ht="15.75" customHeight="1">
      <c r="A876" s="88" t="s">
        <v>193</v>
      </c>
      <c r="B876" s="88" t="s">
        <v>198</v>
      </c>
      <c r="C876" s="88">
        <v>15043.553</v>
      </c>
      <c r="D876" s="88">
        <v>15044.511</v>
      </c>
      <c r="E876" s="88">
        <v>0.95799999999999996</v>
      </c>
      <c r="F876" s="88" t="s">
        <v>257</v>
      </c>
      <c r="G876" s="88" t="s">
        <v>49</v>
      </c>
    </row>
    <row r="877" spans="1:7" ht="15.75" customHeight="1">
      <c r="A877" s="88" t="s">
        <v>193</v>
      </c>
      <c r="B877" s="88" t="s">
        <v>198</v>
      </c>
      <c r="C877" s="88">
        <v>15045.092000000001</v>
      </c>
      <c r="D877" s="88">
        <v>15046.773999999999</v>
      </c>
      <c r="E877" s="88">
        <v>1.6819999999999999</v>
      </c>
      <c r="F877" s="88" t="s">
        <v>257</v>
      </c>
      <c r="G877" s="88" t="s">
        <v>49</v>
      </c>
    </row>
    <row r="878" spans="1:7" ht="15.75" customHeight="1">
      <c r="A878" s="88" t="s">
        <v>193</v>
      </c>
      <c r="B878" s="88" t="s">
        <v>198</v>
      </c>
      <c r="C878" s="88">
        <v>15047.084000000001</v>
      </c>
      <c r="D878" s="88">
        <v>15050.69</v>
      </c>
      <c r="E878" s="88">
        <v>3.6059999999999999</v>
      </c>
      <c r="F878" s="88" t="s">
        <v>30</v>
      </c>
      <c r="G878" s="88" t="s">
        <v>49</v>
      </c>
    </row>
    <row r="879" spans="1:7" ht="15.75" customHeight="1">
      <c r="A879" s="88" t="s">
        <v>193</v>
      </c>
      <c r="B879" s="88" t="s">
        <v>198</v>
      </c>
      <c r="C879" s="88">
        <v>15050.953</v>
      </c>
      <c r="D879" s="88">
        <v>15054.111999999999</v>
      </c>
      <c r="E879" s="88">
        <v>3.1589999999999998</v>
      </c>
      <c r="F879" s="88" t="s">
        <v>30</v>
      </c>
      <c r="G879" s="88" t="s">
        <v>49</v>
      </c>
    </row>
    <row r="880" spans="1:7" ht="15.75" customHeight="1">
      <c r="A880" s="88" t="s">
        <v>193</v>
      </c>
      <c r="B880" s="88" t="s">
        <v>198</v>
      </c>
      <c r="C880" s="88">
        <v>15054.913</v>
      </c>
      <c r="D880" s="88">
        <v>15056.424999999999</v>
      </c>
      <c r="E880" s="88">
        <v>1.512</v>
      </c>
      <c r="F880" s="88" t="s">
        <v>30</v>
      </c>
      <c r="G880" s="88" t="s">
        <v>49</v>
      </c>
    </row>
    <row r="881" spans="1:7" ht="15.75" customHeight="1">
      <c r="A881" s="88" t="s">
        <v>193</v>
      </c>
      <c r="B881" s="88" t="s">
        <v>198</v>
      </c>
      <c r="C881" s="88">
        <v>15056.85</v>
      </c>
      <c r="D881" s="88">
        <v>15057.692999999999</v>
      </c>
      <c r="E881" s="88">
        <v>0.84299999999999997</v>
      </c>
      <c r="F881" s="88" t="s">
        <v>30</v>
      </c>
      <c r="G881" s="88" t="s">
        <v>49</v>
      </c>
    </row>
    <row r="882" spans="1:7" ht="15.75" customHeight="1">
      <c r="A882" s="88" t="s">
        <v>193</v>
      </c>
      <c r="B882" s="88" t="s">
        <v>198</v>
      </c>
      <c r="C882" s="88">
        <v>15058.133</v>
      </c>
      <c r="D882" s="88">
        <v>15059.569</v>
      </c>
      <c r="E882" s="88">
        <v>1.4359999999999999</v>
      </c>
      <c r="F882" s="88" t="s">
        <v>257</v>
      </c>
      <c r="G882" s="88" t="s">
        <v>49</v>
      </c>
    </row>
    <row r="883" spans="1:7" ht="15.75" customHeight="1">
      <c r="A883" s="88" t="s">
        <v>193</v>
      </c>
      <c r="B883" s="88" t="s">
        <v>198</v>
      </c>
      <c r="C883" s="88">
        <v>23640.663</v>
      </c>
      <c r="D883" s="88">
        <v>23641.167000000001</v>
      </c>
      <c r="E883" s="88">
        <v>0.504</v>
      </c>
      <c r="F883" s="88" t="s">
        <v>257</v>
      </c>
      <c r="G883" s="88" t="s">
        <v>49</v>
      </c>
    </row>
    <row r="884" spans="1:7" ht="15.75" customHeight="1">
      <c r="A884" s="88" t="s">
        <v>193</v>
      </c>
      <c r="B884" s="88" t="s">
        <v>198</v>
      </c>
      <c r="C884" s="88">
        <v>23642.194</v>
      </c>
      <c r="D884" s="88">
        <v>23642.828000000001</v>
      </c>
      <c r="E884" s="88">
        <v>0.63400000000000001</v>
      </c>
      <c r="F884" s="88" t="s">
        <v>257</v>
      </c>
      <c r="G884" s="88" t="s">
        <v>49</v>
      </c>
    </row>
    <row r="885" spans="1:7" ht="15.75" customHeight="1">
      <c r="A885" s="88" t="s">
        <v>193</v>
      </c>
      <c r="B885" s="88" t="s">
        <v>198</v>
      </c>
      <c r="C885" s="88">
        <v>23666.111000000001</v>
      </c>
      <c r="D885" s="88">
        <v>23666.471000000001</v>
      </c>
      <c r="E885" s="88">
        <v>0.36</v>
      </c>
      <c r="F885" s="88" t="s">
        <v>257</v>
      </c>
      <c r="G885" s="88" t="s">
        <v>49</v>
      </c>
    </row>
    <row r="886" spans="1:7" ht="15.75" customHeight="1">
      <c r="A886" s="88" t="s">
        <v>193</v>
      </c>
      <c r="B886" s="88" t="s">
        <v>198</v>
      </c>
      <c r="C886" s="88">
        <v>23677.077000000001</v>
      </c>
      <c r="D886" s="88">
        <v>23677.498</v>
      </c>
      <c r="E886" s="88">
        <v>0.42099999999999999</v>
      </c>
      <c r="F886" s="88" t="s">
        <v>257</v>
      </c>
      <c r="G886" s="88" t="s">
        <v>49</v>
      </c>
    </row>
    <row r="887" spans="1:7" ht="15.75" customHeight="1">
      <c r="A887" s="88" t="s">
        <v>193</v>
      </c>
      <c r="B887" s="88" t="s">
        <v>198</v>
      </c>
      <c r="C887" s="88">
        <v>23688.761999999999</v>
      </c>
      <c r="D887" s="88">
        <v>23689.038</v>
      </c>
      <c r="E887" s="88">
        <v>0.27600000000000002</v>
      </c>
      <c r="F887" s="88" t="s">
        <v>257</v>
      </c>
      <c r="G887" s="88" t="s">
        <v>49</v>
      </c>
    </row>
    <row r="888" spans="1:7" ht="15.75" customHeight="1">
      <c r="A888" s="88" t="s">
        <v>196</v>
      </c>
      <c r="B888" s="88" t="s">
        <v>196</v>
      </c>
      <c r="C888" s="88">
        <v>2460.1060000000002</v>
      </c>
      <c r="D888" s="88">
        <v>2463.0500000000002</v>
      </c>
      <c r="E888" s="88">
        <v>2.944</v>
      </c>
      <c r="F888" s="88" t="s">
        <v>411</v>
      </c>
      <c r="G888" s="88" t="s">
        <v>49</v>
      </c>
    </row>
    <row r="889" spans="1:7" ht="15.75" customHeight="1">
      <c r="A889" s="88" t="s">
        <v>196</v>
      </c>
      <c r="B889" s="88" t="s">
        <v>196</v>
      </c>
      <c r="C889" s="88">
        <v>2466.3449999999998</v>
      </c>
      <c r="D889" s="88">
        <v>2471.2820000000002</v>
      </c>
      <c r="E889" s="88">
        <v>4.9370000000000003</v>
      </c>
      <c r="F889" s="88" t="s">
        <v>392</v>
      </c>
      <c r="G889" s="88" t="s">
        <v>49</v>
      </c>
    </row>
    <row r="890" spans="1:7" ht="15.75" customHeight="1">
      <c r="A890" s="88" t="s">
        <v>196</v>
      </c>
      <c r="B890" s="88" t="s">
        <v>196</v>
      </c>
      <c r="C890" s="88">
        <v>2472.384</v>
      </c>
      <c r="D890" s="88">
        <v>2475.5430000000001</v>
      </c>
      <c r="E890" s="88">
        <v>3.1589999999999998</v>
      </c>
      <c r="F890" s="88" t="s">
        <v>392</v>
      </c>
      <c r="G890" s="88" t="s">
        <v>49</v>
      </c>
    </row>
    <row r="891" spans="1:7" ht="15.75" customHeight="1">
      <c r="A891" s="88" t="s">
        <v>196</v>
      </c>
      <c r="B891" s="88" t="s">
        <v>196</v>
      </c>
      <c r="C891" s="88">
        <v>2475.9250000000002</v>
      </c>
      <c r="D891" s="88">
        <v>2477.9</v>
      </c>
      <c r="E891" s="88">
        <v>1.9750000000000001</v>
      </c>
      <c r="F891" s="88" t="s">
        <v>392</v>
      </c>
      <c r="G891" s="88" t="s">
        <v>49</v>
      </c>
    </row>
    <row r="892" spans="1:7" ht="15.75" customHeight="1">
      <c r="A892" s="88" t="s">
        <v>196</v>
      </c>
      <c r="B892" s="88" t="s">
        <v>196</v>
      </c>
      <c r="C892" s="88">
        <v>2479.2600000000002</v>
      </c>
      <c r="D892" s="88">
        <v>2481.5079999999998</v>
      </c>
      <c r="E892" s="88">
        <v>2.2480000000000002</v>
      </c>
      <c r="F892" s="88" t="s">
        <v>392</v>
      </c>
      <c r="G892" s="88" t="s">
        <v>49</v>
      </c>
    </row>
    <row r="893" spans="1:7" ht="15.75" customHeight="1">
      <c r="A893" s="88" t="s">
        <v>196</v>
      </c>
      <c r="B893" s="88" t="s">
        <v>196</v>
      </c>
      <c r="C893" s="88">
        <v>2483.3789999999999</v>
      </c>
      <c r="D893" s="88">
        <v>2484.2979999999998</v>
      </c>
      <c r="E893" s="88">
        <v>0.91900000000000004</v>
      </c>
      <c r="F893" s="88" t="s">
        <v>392</v>
      </c>
      <c r="G893" s="88" t="s">
        <v>49</v>
      </c>
    </row>
    <row r="894" spans="1:7" ht="15.75" customHeight="1">
      <c r="A894" s="88" t="s">
        <v>196</v>
      </c>
      <c r="B894" s="88" t="s">
        <v>196</v>
      </c>
      <c r="C894" s="88">
        <v>2490.2429999999999</v>
      </c>
      <c r="D894" s="88">
        <v>2491.5970000000002</v>
      </c>
      <c r="E894" s="88">
        <v>1.3540000000000001</v>
      </c>
      <c r="F894" s="88" t="s">
        <v>392</v>
      </c>
      <c r="G894" s="88" t="s">
        <v>49</v>
      </c>
    </row>
    <row r="895" spans="1:7" ht="15.75" customHeight="1">
      <c r="A895" s="88" t="s">
        <v>196</v>
      </c>
      <c r="B895" s="88" t="s">
        <v>196</v>
      </c>
      <c r="C895" s="88">
        <v>2493.5230000000001</v>
      </c>
      <c r="D895" s="88">
        <v>2495.12</v>
      </c>
      <c r="E895" s="88">
        <v>1.597</v>
      </c>
      <c r="F895" s="88" t="s">
        <v>392</v>
      </c>
      <c r="G895" s="88" t="s">
        <v>49</v>
      </c>
    </row>
    <row r="896" spans="1:7" ht="15.75" customHeight="1">
      <c r="A896" s="88" t="s">
        <v>196</v>
      </c>
      <c r="B896" s="88" t="s">
        <v>196</v>
      </c>
      <c r="C896" s="88">
        <v>2496.913</v>
      </c>
      <c r="D896" s="88">
        <v>2498.5259999999998</v>
      </c>
      <c r="E896" s="88">
        <v>1.613</v>
      </c>
      <c r="F896" s="88" t="s">
        <v>412</v>
      </c>
      <c r="G896" s="88" t="s">
        <v>49</v>
      </c>
    </row>
    <row r="897" spans="1:7" ht="15.75" customHeight="1">
      <c r="A897" s="88" t="s">
        <v>196</v>
      </c>
      <c r="B897" s="88" t="s">
        <v>196</v>
      </c>
      <c r="C897" s="88">
        <v>2499.9639999999999</v>
      </c>
      <c r="D897" s="88">
        <v>2500.6550000000002</v>
      </c>
      <c r="E897" s="88">
        <v>0.69099999999999995</v>
      </c>
      <c r="F897" s="88" t="s">
        <v>413</v>
      </c>
      <c r="G897" s="88" t="s">
        <v>49</v>
      </c>
    </row>
    <row r="898" spans="1:7" ht="15.75" customHeight="1">
      <c r="A898" s="88" t="s">
        <v>196</v>
      </c>
      <c r="B898" s="88" t="s">
        <v>196</v>
      </c>
      <c r="C898" s="88">
        <v>2503.2449999999999</v>
      </c>
      <c r="D898" s="88">
        <v>2503.8409999999999</v>
      </c>
      <c r="E898" s="88">
        <v>0.59599999999999997</v>
      </c>
      <c r="F898" s="88" t="s">
        <v>414</v>
      </c>
      <c r="G898" s="88" t="s">
        <v>49</v>
      </c>
    </row>
    <row r="899" spans="1:7" ht="15.75" customHeight="1">
      <c r="A899" s="88" t="s">
        <v>196</v>
      </c>
      <c r="B899" s="88" t="s">
        <v>196</v>
      </c>
      <c r="C899" s="88">
        <v>2506.6759999999999</v>
      </c>
      <c r="D899" s="88">
        <v>2506.9630000000002</v>
      </c>
      <c r="E899" s="88">
        <v>0.28699999999999998</v>
      </c>
      <c r="F899" s="88" t="s">
        <v>415</v>
      </c>
      <c r="G899" s="88" t="s">
        <v>49</v>
      </c>
    </row>
    <row r="900" spans="1:7" ht="15.75" customHeight="1">
      <c r="A900" s="88" t="s">
        <v>196</v>
      </c>
      <c r="B900" s="88" t="s">
        <v>196</v>
      </c>
      <c r="C900" s="88">
        <v>2507.4490000000001</v>
      </c>
      <c r="D900" s="88">
        <v>2508.7979999999998</v>
      </c>
      <c r="E900" s="88">
        <v>1.349</v>
      </c>
      <c r="F900" s="88" t="s">
        <v>416</v>
      </c>
      <c r="G900" s="88" t="s">
        <v>49</v>
      </c>
    </row>
    <row r="901" spans="1:7" ht="15.75" customHeight="1">
      <c r="A901" s="88" t="s">
        <v>196</v>
      </c>
      <c r="B901" s="88" t="s">
        <v>196</v>
      </c>
      <c r="C901" s="88">
        <v>2509.3029999999999</v>
      </c>
      <c r="D901" s="88">
        <v>2509.634</v>
      </c>
      <c r="E901" s="88">
        <v>0.33100000000000002</v>
      </c>
      <c r="F901" s="88" t="s">
        <v>417</v>
      </c>
      <c r="G901" s="88" t="s">
        <v>49</v>
      </c>
    </row>
    <row r="902" spans="1:7" ht="15.75" customHeight="1">
      <c r="A902" s="88" t="s">
        <v>196</v>
      </c>
      <c r="B902" s="88" t="s">
        <v>196</v>
      </c>
      <c r="C902" s="88">
        <v>2514.0500000000002</v>
      </c>
      <c r="D902" s="88">
        <v>2514.5520000000001</v>
      </c>
      <c r="E902" s="88">
        <v>0.502</v>
      </c>
      <c r="F902" s="88" t="s">
        <v>418</v>
      </c>
      <c r="G902" s="88" t="s">
        <v>49</v>
      </c>
    </row>
    <row r="903" spans="1:7" ht="15.75" customHeight="1">
      <c r="A903" s="88" t="s">
        <v>196</v>
      </c>
      <c r="B903" s="88" t="s">
        <v>196</v>
      </c>
      <c r="C903" s="88">
        <v>2517.4299999999998</v>
      </c>
      <c r="D903" s="88">
        <v>2519.2049999999999</v>
      </c>
      <c r="E903" s="88">
        <v>1.7749999999999999</v>
      </c>
      <c r="F903" s="88" t="s">
        <v>419</v>
      </c>
      <c r="G903" s="88" t="s">
        <v>49</v>
      </c>
    </row>
    <row r="904" spans="1:7" ht="15.75" customHeight="1">
      <c r="A904" s="88" t="s">
        <v>196</v>
      </c>
      <c r="B904" s="88" t="s">
        <v>196</v>
      </c>
      <c r="C904" s="88">
        <v>2519.8090000000002</v>
      </c>
      <c r="D904" s="88">
        <v>2521.1489999999999</v>
      </c>
      <c r="E904" s="88">
        <v>1.34</v>
      </c>
      <c r="F904" s="88" t="s">
        <v>420</v>
      </c>
      <c r="G904" s="88" t="s">
        <v>49</v>
      </c>
    </row>
    <row r="905" spans="1:7" ht="15.75" customHeight="1">
      <c r="A905" s="88" t="s">
        <v>196</v>
      </c>
      <c r="B905" s="88" t="s">
        <v>196</v>
      </c>
      <c r="C905" s="88">
        <v>2702.49</v>
      </c>
      <c r="D905" s="88">
        <v>2702.9319999999998</v>
      </c>
      <c r="E905" s="88">
        <v>0.442</v>
      </c>
      <c r="F905" s="88" t="s">
        <v>421</v>
      </c>
      <c r="G905" s="88" t="s">
        <v>49</v>
      </c>
    </row>
    <row r="906" spans="1:7" ht="15.75" customHeight="1">
      <c r="A906" s="88" t="s">
        <v>196</v>
      </c>
      <c r="B906" s="88" t="s">
        <v>196</v>
      </c>
      <c r="C906" s="88">
        <v>2703.4569999999999</v>
      </c>
      <c r="D906" s="88">
        <v>2705.14</v>
      </c>
      <c r="E906" s="88">
        <v>1.6830000000000001</v>
      </c>
      <c r="F906" s="88" t="s">
        <v>422</v>
      </c>
      <c r="G906" s="88" t="s">
        <v>49</v>
      </c>
    </row>
    <row r="907" spans="1:7" ht="15.75" customHeight="1">
      <c r="A907" s="88" t="s">
        <v>196</v>
      </c>
      <c r="B907" s="88" t="s">
        <v>196</v>
      </c>
      <c r="C907" s="88">
        <v>2705.5810000000001</v>
      </c>
      <c r="D907" s="88">
        <v>2706.3969999999999</v>
      </c>
      <c r="E907" s="88">
        <v>0.81599999999999995</v>
      </c>
      <c r="F907" s="88" t="s">
        <v>423</v>
      </c>
      <c r="G907" s="88" t="s">
        <v>49</v>
      </c>
    </row>
    <row r="908" spans="1:7" ht="15.75" customHeight="1">
      <c r="A908" s="88" t="s">
        <v>196</v>
      </c>
      <c r="B908" s="88" t="s">
        <v>196</v>
      </c>
      <c r="C908" s="88">
        <v>2706.625</v>
      </c>
      <c r="D908" s="88">
        <v>2707.2460000000001</v>
      </c>
      <c r="E908" s="88">
        <v>0.621</v>
      </c>
      <c r="F908" s="88" t="s">
        <v>384</v>
      </c>
      <c r="G908" s="88" t="s">
        <v>49</v>
      </c>
    </row>
    <row r="909" spans="1:7" ht="15.75" customHeight="1">
      <c r="A909" s="88" t="s">
        <v>196</v>
      </c>
      <c r="B909" s="88" t="s">
        <v>196</v>
      </c>
      <c r="C909" s="88">
        <v>2707.721</v>
      </c>
      <c r="D909" s="88">
        <v>2710.2440000000001</v>
      </c>
      <c r="E909" s="88">
        <v>2.5230000000000001</v>
      </c>
      <c r="F909" s="88" t="s">
        <v>424</v>
      </c>
      <c r="G909" s="88" t="s">
        <v>49</v>
      </c>
    </row>
    <row r="910" spans="1:7" ht="15.75" customHeight="1">
      <c r="A910" s="88" t="s">
        <v>196</v>
      </c>
      <c r="B910" s="88" t="s">
        <v>196</v>
      </c>
      <c r="C910" s="88">
        <v>2710.779</v>
      </c>
      <c r="D910" s="88">
        <v>2713.076</v>
      </c>
      <c r="E910" s="88">
        <v>2.2970000000000002</v>
      </c>
      <c r="F910" s="88" t="s">
        <v>425</v>
      </c>
      <c r="G910" s="88" t="s">
        <v>49</v>
      </c>
    </row>
    <row r="911" spans="1:7" ht="15.75" customHeight="1">
      <c r="A911" s="88" t="s">
        <v>196</v>
      </c>
      <c r="B911" s="88" t="s">
        <v>196</v>
      </c>
      <c r="C911" s="88">
        <v>2716.8789999999999</v>
      </c>
      <c r="D911" s="88">
        <v>2717.4070000000002</v>
      </c>
      <c r="E911" s="88">
        <v>0.52800000000000002</v>
      </c>
      <c r="F911" s="88" t="s">
        <v>426</v>
      </c>
      <c r="G911" s="88" t="s">
        <v>49</v>
      </c>
    </row>
    <row r="912" spans="1:7" ht="15.75" customHeight="1">
      <c r="A912" s="88" t="s">
        <v>196</v>
      </c>
      <c r="B912" s="88" t="s">
        <v>196</v>
      </c>
      <c r="C912" s="88">
        <v>2719.2750000000001</v>
      </c>
      <c r="D912" s="88">
        <v>2719.9720000000002</v>
      </c>
      <c r="E912" s="88">
        <v>0.69699999999999995</v>
      </c>
      <c r="F912" s="88" t="s">
        <v>286</v>
      </c>
      <c r="G912" s="88" t="s">
        <v>49</v>
      </c>
    </row>
    <row r="913" spans="1:7" ht="15.75" customHeight="1">
      <c r="A913" s="88" t="s">
        <v>196</v>
      </c>
      <c r="B913" s="88" t="s">
        <v>196</v>
      </c>
      <c r="C913" s="88">
        <v>2725.248</v>
      </c>
      <c r="D913" s="88">
        <v>2726.3270000000002</v>
      </c>
      <c r="E913" s="88">
        <v>1.079</v>
      </c>
      <c r="F913" s="88" t="s">
        <v>427</v>
      </c>
      <c r="G913" s="88" t="s">
        <v>49</v>
      </c>
    </row>
    <row r="914" spans="1:7" ht="15.75" customHeight="1">
      <c r="A914" s="88" t="s">
        <v>196</v>
      </c>
      <c r="B914" s="88" t="s">
        <v>196</v>
      </c>
      <c r="C914" s="88">
        <v>2730.627</v>
      </c>
      <c r="D914" s="88">
        <v>2731.125</v>
      </c>
      <c r="E914" s="88">
        <v>0.498</v>
      </c>
      <c r="F914" s="88" t="s">
        <v>428</v>
      </c>
      <c r="G914" s="88" t="s">
        <v>49</v>
      </c>
    </row>
    <row r="915" spans="1:7" ht="15.75" customHeight="1">
      <c r="A915" s="88" t="s">
        <v>196</v>
      </c>
      <c r="B915" s="88" t="s">
        <v>196</v>
      </c>
      <c r="C915" s="88">
        <v>2731.9830000000002</v>
      </c>
      <c r="D915" s="88">
        <v>2734.22</v>
      </c>
      <c r="E915" s="88">
        <v>2.2370000000000001</v>
      </c>
      <c r="F915" s="88" t="s">
        <v>429</v>
      </c>
      <c r="G915" s="88" t="s">
        <v>49</v>
      </c>
    </row>
    <row r="916" spans="1:7" ht="15.75" customHeight="1">
      <c r="A916" s="88" t="s">
        <v>196</v>
      </c>
      <c r="B916" s="88" t="s">
        <v>196</v>
      </c>
      <c r="C916" s="88">
        <v>2737.9650000000001</v>
      </c>
      <c r="D916" s="88">
        <v>2739.1709999999998</v>
      </c>
      <c r="E916" s="88">
        <v>1.206</v>
      </c>
      <c r="F916" s="88" t="s">
        <v>430</v>
      </c>
      <c r="G916" s="88" t="s">
        <v>49</v>
      </c>
    </row>
    <row r="917" spans="1:7" ht="15.75" customHeight="1">
      <c r="A917" s="88" t="s">
        <v>196</v>
      </c>
      <c r="B917" s="88" t="s">
        <v>196</v>
      </c>
      <c r="C917" s="88">
        <v>2746.8009999999999</v>
      </c>
      <c r="D917" s="88">
        <v>2748.65</v>
      </c>
      <c r="E917" s="88">
        <v>1.849</v>
      </c>
      <c r="F917" s="88" t="s">
        <v>431</v>
      </c>
      <c r="G917" s="88" t="s">
        <v>49</v>
      </c>
    </row>
    <row r="918" spans="1:7" ht="15.75" customHeight="1">
      <c r="A918" s="88" t="s">
        <v>196</v>
      </c>
      <c r="B918" s="88" t="s">
        <v>196</v>
      </c>
      <c r="C918" s="88">
        <v>2749.5320000000002</v>
      </c>
      <c r="D918" s="88">
        <v>2750.8820000000001</v>
      </c>
      <c r="E918" s="88">
        <v>1.35</v>
      </c>
      <c r="F918" s="88" t="s">
        <v>432</v>
      </c>
      <c r="G918" s="88" t="s">
        <v>49</v>
      </c>
    </row>
    <row r="919" spans="1:7" ht="15.75" customHeight="1">
      <c r="A919" s="88" t="s">
        <v>196</v>
      </c>
      <c r="B919" s="88" t="s">
        <v>196</v>
      </c>
      <c r="C919" s="88">
        <v>2751.7260000000001</v>
      </c>
      <c r="D919" s="88">
        <v>2752.7849999999999</v>
      </c>
      <c r="E919" s="88">
        <v>1.0589999999999999</v>
      </c>
      <c r="F919" s="88" t="s">
        <v>286</v>
      </c>
      <c r="G919" s="88" t="s">
        <v>49</v>
      </c>
    </row>
    <row r="920" spans="1:7" ht="15.75" customHeight="1">
      <c r="A920" s="88" t="s">
        <v>196</v>
      </c>
      <c r="B920" s="88" t="s">
        <v>196</v>
      </c>
      <c r="C920" s="88">
        <v>2753.857</v>
      </c>
      <c r="D920" s="88">
        <v>2754.8180000000002</v>
      </c>
      <c r="E920" s="88">
        <v>0.96099999999999997</v>
      </c>
      <c r="F920" s="88" t="s">
        <v>433</v>
      </c>
      <c r="G920" s="88" t="s">
        <v>49</v>
      </c>
    </row>
    <row r="921" spans="1:7" ht="15.75" customHeight="1">
      <c r="A921" s="88" t="s">
        <v>196</v>
      </c>
      <c r="B921" s="88" t="s">
        <v>196</v>
      </c>
      <c r="C921" s="88">
        <v>2758.3490000000002</v>
      </c>
      <c r="D921" s="88">
        <v>2759.6840000000002</v>
      </c>
      <c r="E921" s="88">
        <v>1.335</v>
      </c>
      <c r="F921" s="88" t="s">
        <v>434</v>
      </c>
      <c r="G921" s="88" t="s">
        <v>49</v>
      </c>
    </row>
    <row r="922" spans="1:7" ht="15.75" customHeight="1">
      <c r="A922" s="88" t="s">
        <v>196</v>
      </c>
      <c r="B922" s="88" t="s">
        <v>196</v>
      </c>
      <c r="C922" s="88">
        <v>11527.993</v>
      </c>
      <c r="D922" s="88">
        <v>11528.61</v>
      </c>
      <c r="E922" s="88">
        <v>0.61699999999999999</v>
      </c>
      <c r="F922" s="88" t="s">
        <v>435</v>
      </c>
      <c r="G922" s="88" t="s">
        <v>49</v>
      </c>
    </row>
    <row r="923" spans="1:7" ht="15.75" customHeight="1">
      <c r="A923" s="88" t="s">
        <v>196</v>
      </c>
      <c r="B923" s="88" t="s">
        <v>196</v>
      </c>
      <c r="C923" s="88">
        <v>11529.993</v>
      </c>
      <c r="D923" s="88">
        <v>11530.715</v>
      </c>
      <c r="E923" s="88">
        <v>0.72199999999999998</v>
      </c>
      <c r="F923" s="88" t="s">
        <v>436</v>
      </c>
      <c r="G923" s="88" t="s">
        <v>49</v>
      </c>
    </row>
    <row r="924" spans="1:7" ht="15.75" customHeight="1">
      <c r="A924" s="88" t="s">
        <v>196</v>
      </c>
      <c r="B924" s="88" t="s">
        <v>196</v>
      </c>
      <c r="C924" s="88">
        <v>11532.195</v>
      </c>
      <c r="D924" s="88">
        <v>11533.325999999999</v>
      </c>
      <c r="E924" s="88">
        <v>1.131</v>
      </c>
      <c r="F924" s="88" t="s">
        <v>437</v>
      </c>
      <c r="G924" s="88" t="s">
        <v>49</v>
      </c>
    </row>
    <row r="925" spans="1:7" ht="15.75" customHeight="1">
      <c r="A925" s="88" t="s">
        <v>196</v>
      </c>
      <c r="B925" s="88" t="s">
        <v>196</v>
      </c>
      <c r="C925" s="88">
        <v>11543.126</v>
      </c>
      <c r="D925" s="88">
        <v>11544.035</v>
      </c>
      <c r="E925" s="88">
        <v>0.90900000000000003</v>
      </c>
      <c r="F925" s="88" t="s">
        <v>438</v>
      </c>
      <c r="G925" s="88" t="s">
        <v>49</v>
      </c>
    </row>
    <row r="926" spans="1:7" ht="15.75" customHeight="1">
      <c r="A926" s="88" t="s">
        <v>196</v>
      </c>
      <c r="B926" s="88" t="s">
        <v>196</v>
      </c>
      <c r="C926" s="88">
        <v>11548.109</v>
      </c>
      <c r="D926" s="88">
        <v>11550.137000000001</v>
      </c>
      <c r="E926" s="88">
        <v>2.028</v>
      </c>
      <c r="F926" s="88" t="s">
        <v>439</v>
      </c>
      <c r="G926" s="88" t="s">
        <v>49</v>
      </c>
    </row>
    <row r="927" spans="1:7" ht="15.75" customHeight="1">
      <c r="A927" s="88" t="s">
        <v>196</v>
      </c>
      <c r="B927" s="88" t="s">
        <v>196</v>
      </c>
      <c r="C927" s="88">
        <v>11553.487999999999</v>
      </c>
      <c r="D927" s="88">
        <v>11554.584999999999</v>
      </c>
      <c r="E927" s="88">
        <v>1.097</v>
      </c>
      <c r="F927" s="88" t="s">
        <v>440</v>
      </c>
      <c r="G927" s="88" t="s">
        <v>49</v>
      </c>
    </row>
    <row r="928" spans="1:7" ht="15.75" customHeight="1">
      <c r="A928" s="88" t="s">
        <v>196</v>
      </c>
      <c r="B928" s="88" t="s">
        <v>196</v>
      </c>
      <c r="C928" s="88">
        <v>11555.592000000001</v>
      </c>
      <c r="D928" s="88">
        <v>11556.816000000001</v>
      </c>
      <c r="E928" s="88">
        <v>1.224</v>
      </c>
      <c r="F928" s="88" t="s">
        <v>441</v>
      </c>
      <c r="G928" s="88" t="s">
        <v>49</v>
      </c>
    </row>
    <row r="929" spans="1:7" ht="15.75" customHeight="1">
      <c r="A929" s="88" t="s">
        <v>196</v>
      </c>
      <c r="B929" s="88" t="s">
        <v>196</v>
      </c>
      <c r="C929" s="88">
        <v>11557.726000000001</v>
      </c>
      <c r="D929" s="88">
        <v>11559.423000000001</v>
      </c>
      <c r="E929" s="88">
        <v>1.6970000000000001</v>
      </c>
      <c r="F929" s="88" t="s">
        <v>442</v>
      </c>
      <c r="G929" s="88" t="s">
        <v>49</v>
      </c>
    </row>
    <row r="930" spans="1:7" ht="15.75" customHeight="1">
      <c r="A930" s="88" t="s">
        <v>196</v>
      </c>
      <c r="B930" s="88" t="s">
        <v>196</v>
      </c>
      <c r="C930" s="88">
        <v>11560.105</v>
      </c>
      <c r="D930" s="88">
        <v>11560.518</v>
      </c>
      <c r="E930" s="88">
        <v>0.41299999999999998</v>
      </c>
      <c r="F930" s="88" t="s">
        <v>372</v>
      </c>
      <c r="G930" s="88" t="s">
        <v>49</v>
      </c>
    </row>
    <row r="931" spans="1:7" ht="15.75" customHeight="1">
      <c r="A931" s="88" t="s">
        <v>196</v>
      </c>
      <c r="B931" s="88" t="s">
        <v>196</v>
      </c>
      <c r="C931" s="88">
        <v>11561.021000000001</v>
      </c>
      <c r="D931" s="88">
        <v>11562.387000000001</v>
      </c>
      <c r="E931" s="88">
        <v>1.3660000000000001</v>
      </c>
      <c r="F931" s="88" t="s">
        <v>443</v>
      </c>
      <c r="G931" s="88" t="s">
        <v>49</v>
      </c>
    </row>
    <row r="932" spans="1:7" ht="15.75" customHeight="1">
      <c r="A932" s="88" t="s">
        <v>196</v>
      </c>
      <c r="B932" s="88" t="s">
        <v>196</v>
      </c>
      <c r="C932" s="88">
        <v>11563.939</v>
      </c>
      <c r="D932" s="88">
        <v>11565.906000000001</v>
      </c>
      <c r="E932" s="88">
        <v>1.9670000000000001</v>
      </c>
      <c r="F932" s="88" t="s">
        <v>444</v>
      </c>
      <c r="G932" s="88" t="s">
        <v>49</v>
      </c>
    </row>
    <row r="933" spans="1:7" ht="15.75" customHeight="1">
      <c r="A933" s="88" t="s">
        <v>196</v>
      </c>
      <c r="B933" s="88" t="s">
        <v>196</v>
      </c>
      <c r="C933" s="88">
        <v>11569.933999999999</v>
      </c>
      <c r="D933" s="88">
        <v>11570.575999999999</v>
      </c>
      <c r="E933" s="88">
        <v>0.64200000000000002</v>
      </c>
      <c r="F933" s="88" t="s">
        <v>445</v>
      </c>
      <c r="G933" s="88" t="s">
        <v>49</v>
      </c>
    </row>
    <row r="934" spans="1:7" ht="15.75" customHeight="1">
      <c r="A934" s="88" t="s">
        <v>196</v>
      </c>
      <c r="B934" s="88" t="s">
        <v>196</v>
      </c>
      <c r="C934" s="88">
        <v>12252.263000000001</v>
      </c>
      <c r="D934" s="88">
        <v>12253.601000000001</v>
      </c>
      <c r="E934" s="88">
        <v>1.3380000000000001</v>
      </c>
      <c r="F934" s="88" t="s">
        <v>446</v>
      </c>
      <c r="G934" s="88" t="s">
        <v>49</v>
      </c>
    </row>
    <row r="935" spans="1:7" ht="15.75" customHeight="1">
      <c r="A935" s="88" t="s">
        <v>196</v>
      </c>
      <c r="B935" s="88" t="s">
        <v>196</v>
      </c>
      <c r="C935" s="88">
        <v>12262.601000000001</v>
      </c>
      <c r="D935" s="88">
        <v>12263.200999999999</v>
      </c>
      <c r="E935" s="88">
        <v>0.6</v>
      </c>
      <c r="F935" s="88" t="s">
        <v>447</v>
      </c>
      <c r="G935" s="88" t="s">
        <v>49</v>
      </c>
    </row>
    <row r="936" spans="1:7" ht="15.75" customHeight="1">
      <c r="A936" s="88" t="s">
        <v>196</v>
      </c>
      <c r="B936" s="88" t="s">
        <v>196</v>
      </c>
      <c r="C936" s="88">
        <v>12264.958000000001</v>
      </c>
      <c r="D936" s="88">
        <v>12265.571</v>
      </c>
      <c r="E936" s="88">
        <v>0.61299999999999999</v>
      </c>
      <c r="F936" s="88" t="s">
        <v>448</v>
      </c>
      <c r="G936" s="88" t="s">
        <v>49</v>
      </c>
    </row>
    <row r="937" spans="1:7" ht="15.75" customHeight="1">
      <c r="A937" s="88" t="s">
        <v>196</v>
      </c>
      <c r="B937" s="88" t="s">
        <v>196</v>
      </c>
      <c r="C937" s="88">
        <v>12266.699000000001</v>
      </c>
      <c r="D937" s="88">
        <v>12267.245000000001</v>
      </c>
      <c r="E937" s="88">
        <v>0.54600000000000004</v>
      </c>
      <c r="F937" s="88" t="s">
        <v>448</v>
      </c>
      <c r="G937" s="88" t="s">
        <v>49</v>
      </c>
    </row>
    <row r="938" spans="1:7" ht="15.75" customHeight="1">
      <c r="A938" s="88" t="s">
        <v>196</v>
      </c>
      <c r="B938" s="88" t="s">
        <v>196</v>
      </c>
      <c r="C938" s="88">
        <v>12268.735000000001</v>
      </c>
      <c r="D938" s="88">
        <v>12269.281999999999</v>
      </c>
      <c r="E938" s="88">
        <v>0.54700000000000004</v>
      </c>
      <c r="F938" s="88" t="s">
        <v>448</v>
      </c>
      <c r="G938" s="88" t="s">
        <v>49</v>
      </c>
    </row>
    <row r="939" spans="1:7" ht="15.75" customHeight="1">
      <c r="A939" s="88" t="s">
        <v>196</v>
      </c>
      <c r="B939" s="88" t="s">
        <v>196</v>
      </c>
      <c r="C939" s="88">
        <v>12269.915999999999</v>
      </c>
      <c r="D939" s="88">
        <v>12271.132</v>
      </c>
      <c r="E939" s="88">
        <v>1.216</v>
      </c>
      <c r="F939" s="88" t="s">
        <v>421</v>
      </c>
      <c r="G939" s="88" t="s">
        <v>49</v>
      </c>
    </row>
    <row r="940" spans="1:7" ht="15.75" customHeight="1">
      <c r="A940" s="88" t="s">
        <v>196</v>
      </c>
      <c r="B940" s="88" t="s">
        <v>196</v>
      </c>
      <c r="C940" s="88">
        <v>12272.061</v>
      </c>
      <c r="D940" s="88">
        <v>12273.203</v>
      </c>
      <c r="E940" s="88">
        <v>1.1419999999999999</v>
      </c>
      <c r="F940" s="88" t="s">
        <v>449</v>
      </c>
      <c r="G940" s="88" t="s">
        <v>49</v>
      </c>
    </row>
    <row r="941" spans="1:7" ht="15.75" customHeight="1">
      <c r="A941" s="88" t="s">
        <v>196</v>
      </c>
      <c r="B941" s="88" t="s">
        <v>196</v>
      </c>
      <c r="C941" s="88">
        <v>12275.686</v>
      </c>
      <c r="D941" s="88">
        <v>12276.251</v>
      </c>
      <c r="E941" s="88">
        <v>0.56499999999999995</v>
      </c>
      <c r="F941" s="88" t="s">
        <v>450</v>
      </c>
      <c r="G941" s="88" t="s">
        <v>49</v>
      </c>
    </row>
    <row r="942" spans="1:7" ht="15.75" customHeight="1">
      <c r="A942" s="88" t="s">
        <v>196</v>
      </c>
      <c r="B942" s="88" t="s">
        <v>196</v>
      </c>
      <c r="C942" s="88">
        <v>13808.475</v>
      </c>
      <c r="D942" s="88">
        <v>13810.739</v>
      </c>
      <c r="E942" s="88">
        <v>2.2639999999999998</v>
      </c>
      <c r="F942" s="88" t="s">
        <v>451</v>
      </c>
      <c r="G942" s="88" t="s">
        <v>49</v>
      </c>
    </row>
    <row r="943" spans="1:7" ht="15.75" customHeight="1">
      <c r="A943" s="88" t="s">
        <v>196</v>
      </c>
      <c r="B943" s="88" t="s">
        <v>196</v>
      </c>
      <c r="C943" s="88">
        <v>13813.29</v>
      </c>
      <c r="D943" s="88">
        <v>13814.08</v>
      </c>
      <c r="E943" s="88">
        <v>0.79</v>
      </c>
      <c r="F943" s="88" t="s">
        <v>452</v>
      </c>
      <c r="G943" s="88" t="s">
        <v>49</v>
      </c>
    </row>
    <row r="944" spans="1:7" ht="15.75" customHeight="1">
      <c r="A944" s="88" t="s">
        <v>196</v>
      </c>
      <c r="B944" s="88" t="s">
        <v>196</v>
      </c>
      <c r="C944" s="88">
        <v>13815.449000000001</v>
      </c>
      <c r="D944" s="88">
        <v>13815.934999999999</v>
      </c>
      <c r="E944" s="88">
        <v>0.48599999999999999</v>
      </c>
      <c r="F944" s="88" t="s">
        <v>453</v>
      </c>
      <c r="G944" s="88" t="s">
        <v>49</v>
      </c>
    </row>
    <row r="945" spans="1:7" ht="15.75" customHeight="1">
      <c r="A945" s="88" t="s">
        <v>196</v>
      </c>
      <c r="B945" s="88" t="s">
        <v>196</v>
      </c>
      <c r="C945" s="88">
        <v>13817.161</v>
      </c>
      <c r="D945" s="88">
        <v>13817.781000000001</v>
      </c>
      <c r="E945" s="88">
        <v>0.62</v>
      </c>
      <c r="F945" s="88" t="s">
        <v>454</v>
      </c>
      <c r="G945" s="88" t="s">
        <v>49</v>
      </c>
    </row>
    <row r="946" spans="1:7" ht="15.75" customHeight="1">
      <c r="A946" s="88" t="s">
        <v>196</v>
      </c>
      <c r="B946" s="88" t="s">
        <v>196</v>
      </c>
      <c r="C946" s="88">
        <v>13820.377</v>
      </c>
      <c r="D946" s="88">
        <v>13820.915999999999</v>
      </c>
      <c r="E946" s="88">
        <v>0.53900000000000003</v>
      </c>
      <c r="F946" s="88" t="s">
        <v>455</v>
      </c>
      <c r="G946" s="88" t="s">
        <v>49</v>
      </c>
    </row>
    <row r="947" spans="1:7" ht="15.75" customHeight="1">
      <c r="A947" s="88" t="s">
        <v>196</v>
      </c>
      <c r="B947" s="88" t="s">
        <v>196</v>
      </c>
      <c r="C947" s="88">
        <v>13826.300999999999</v>
      </c>
      <c r="D947" s="88">
        <v>13827.06</v>
      </c>
      <c r="E947" s="88">
        <v>0.75900000000000001</v>
      </c>
      <c r="F947" s="88" t="s">
        <v>456</v>
      </c>
      <c r="G947" s="88" t="s">
        <v>49</v>
      </c>
    </row>
    <row r="948" spans="1:7" ht="15.75" customHeight="1">
      <c r="A948" s="88" t="s">
        <v>196</v>
      </c>
      <c r="B948" s="88" t="s">
        <v>196</v>
      </c>
      <c r="C948" s="88">
        <v>13829.227999999999</v>
      </c>
      <c r="D948" s="88">
        <v>13829.976000000001</v>
      </c>
      <c r="E948" s="88">
        <v>0.748</v>
      </c>
      <c r="F948" s="88" t="s">
        <v>457</v>
      </c>
      <c r="G948" s="88" t="s">
        <v>49</v>
      </c>
    </row>
    <row r="949" spans="1:7" ht="15.75" customHeight="1">
      <c r="A949" s="88" t="s">
        <v>196</v>
      </c>
      <c r="B949" s="88" t="s">
        <v>196</v>
      </c>
      <c r="C949" s="88">
        <v>13830.557000000001</v>
      </c>
      <c r="D949" s="88">
        <v>13831.3</v>
      </c>
      <c r="E949" s="88">
        <v>0.74299999999999999</v>
      </c>
      <c r="F949" s="88" t="s">
        <v>458</v>
      </c>
      <c r="G949" s="88" t="s">
        <v>49</v>
      </c>
    </row>
    <row r="950" spans="1:7" ht="15.75" customHeight="1">
      <c r="A950" s="88" t="s">
        <v>196</v>
      </c>
      <c r="B950" s="88" t="s">
        <v>196</v>
      </c>
      <c r="C950" s="88">
        <v>13831.772000000001</v>
      </c>
      <c r="D950" s="88">
        <v>13832.63</v>
      </c>
      <c r="E950" s="88">
        <v>0.85799999999999998</v>
      </c>
      <c r="F950" s="88" t="s">
        <v>459</v>
      </c>
      <c r="G950" s="88" t="s">
        <v>49</v>
      </c>
    </row>
    <row r="951" spans="1:7" ht="15.75" customHeight="1">
      <c r="A951" s="88" t="s">
        <v>196</v>
      </c>
      <c r="B951" s="88" t="s">
        <v>196</v>
      </c>
      <c r="C951" s="88">
        <v>13833.096</v>
      </c>
      <c r="D951" s="88">
        <v>13833.65</v>
      </c>
      <c r="E951" s="88">
        <v>0.55400000000000005</v>
      </c>
      <c r="F951" s="88" t="s">
        <v>460</v>
      </c>
      <c r="G951" s="88" t="s">
        <v>49</v>
      </c>
    </row>
    <row r="952" spans="1:7" ht="15.75" customHeight="1">
      <c r="A952" s="88" t="s">
        <v>196</v>
      </c>
      <c r="B952" s="88" t="s">
        <v>196</v>
      </c>
      <c r="C952" s="88">
        <v>13836.843999999999</v>
      </c>
      <c r="D952" s="88">
        <v>13837.379000000001</v>
      </c>
      <c r="E952" s="88">
        <v>0.53500000000000003</v>
      </c>
      <c r="F952" s="88" t="s">
        <v>461</v>
      </c>
      <c r="G952" s="88" t="s">
        <v>49</v>
      </c>
    </row>
    <row r="953" spans="1:7" ht="15.75" customHeight="1">
      <c r="A953" s="88" t="s">
        <v>196</v>
      </c>
      <c r="B953" s="88" t="s">
        <v>196</v>
      </c>
      <c r="C953" s="88">
        <v>13837.630999999999</v>
      </c>
      <c r="D953" s="88">
        <v>13838.674000000001</v>
      </c>
      <c r="E953" s="88">
        <v>1.0429999999999999</v>
      </c>
      <c r="F953" s="88" t="s">
        <v>462</v>
      </c>
      <c r="G953" s="88" t="s">
        <v>49</v>
      </c>
    </row>
    <row r="954" spans="1:7" ht="15.75" customHeight="1">
      <c r="A954" s="88" t="s">
        <v>196</v>
      </c>
      <c r="B954" s="88" t="s">
        <v>196</v>
      </c>
      <c r="C954" s="88">
        <v>13839.005999999999</v>
      </c>
      <c r="D954" s="88">
        <v>13839.477000000001</v>
      </c>
      <c r="E954" s="88">
        <v>0.47099999999999997</v>
      </c>
      <c r="F954" s="88" t="s">
        <v>463</v>
      </c>
      <c r="G954" s="88" t="s">
        <v>49</v>
      </c>
    </row>
    <row r="955" spans="1:7" ht="15.75" customHeight="1">
      <c r="A955" s="88" t="s">
        <v>196</v>
      </c>
      <c r="B955" s="88" t="s">
        <v>196</v>
      </c>
      <c r="C955" s="88">
        <v>13840.739</v>
      </c>
      <c r="D955" s="88">
        <v>13841.419</v>
      </c>
      <c r="E955" s="88">
        <v>0.68</v>
      </c>
      <c r="F955" s="88" t="s">
        <v>463</v>
      </c>
      <c r="G955" s="88" t="s">
        <v>49</v>
      </c>
    </row>
    <row r="956" spans="1:7" ht="15.75" customHeight="1">
      <c r="A956" s="88" t="s">
        <v>196</v>
      </c>
      <c r="B956" s="88" t="s">
        <v>196</v>
      </c>
      <c r="C956" s="88">
        <v>13842.828</v>
      </c>
      <c r="D956" s="88">
        <v>13844.094999999999</v>
      </c>
      <c r="E956" s="88">
        <v>1.2669999999999999</v>
      </c>
      <c r="F956" s="88" t="s">
        <v>464</v>
      </c>
      <c r="G956" s="88" t="s">
        <v>49</v>
      </c>
    </row>
    <row r="957" spans="1:7" ht="15.75" customHeight="1">
      <c r="A957" s="88" t="s">
        <v>196</v>
      </c>
      <c r="B957" s="88" t="s">
        <v>196</v>
      </c>
      <c r="C957" s="88">
        <v>13845.040999999999</v>
      </c>
      <c r="D957" s="88">
        <v>13845.493</v>
      </c>
      <c r="E957" s="88">
        <v>0.45200000000000001</v>
      </c>
      <c r="F957" s="88" t="s">
        <v>465</v>
      </c>
      <c r="G957" s="88" t="s">
        <v>49</v>
      </c>
    </row>
    <row r="958" spans="1:7" ht="15.75" customHeight="1">
      <c r="A958" s="88" t="s">
        <v>196</v>
      </c>
      <c r="B958" s="88" t="s">
        <v>196</v>
      </c>
      <c r="C958" s="88">
        <v>13845.966</v>
      </c>
      <c r="D958" s="88">
        <v>13846.798000000001</v>
      </c>
      <c r="E958" s="88">
        <v>0.83199999999999996</v>
      </c>
      <c r="F958" s="88" t="s">
        <v>286</v>
      </c>
      <c r="G958" s="88" t="s">
        <v>49</v>
      </c>
    </row>
    <row r="959" spans="1:7" ht="15.75" customHeight="1">
      <c r="A959" s="88" t="s">
        <v>196</v>
      </c>
      <c r="B959" s="88" t="s">
        <v>196</v>
      </c>
      <c r="C959" s="88">
        <v>13847.102000000001</v>
      </c>
      <c r="D959" s="88">
        <v>13847.531999999999</v>
      </c>
      <c r="E959" s="88">
        <v>0.43</v>
      </c>
      <c r="F959" s="88" t="s">
        <v>466</v>
      </c>
      <c r="G959" s="88" t="s">
        <v>49</v>
      </c>
    </row>
    <row r="960" spans="1:7" ht="15.75" customHeight="1">
      <c r="A960" s="88" t="s">
        <v>196</v>
      </c>
      <c r="B960" s="88" t="s">
        <v>196</v>
      </c>
      <c r="C960" s="88">
        <v>13848.11</v>
      </c>
      <c r="D960" s="88">
        <v>13848.837</v>
      </c>
      <c r="E960" s="88">
        <v>0.72699999999999998</v>
      </c>
      <c r="F960" s="88" t="s">
        <v>467</v>
      </c>
      <c r="G960" s="88" t="s">
        <v>49</v>
      </c>
    </row>
    <row r="961" spans="1:7" ht="15.75" customHeight="1">
      <c r="A961" s="88" t="s">
        <v>196</v>
      </c>
      <c r="B961" s="88" t="s">
        <v>196</v>
      </c>
      <c r="C961" s="88">
        <v>13849.763999999999</v>
      </c>
      <c r="D961" s="88">
        <v>13850.763000000001</v>
      </c>
      <c r="E961" s="88">
        <v>0.999</v>
      </c>
      <c r="F961" s="88" t="s">
        <v>468</v>
      </c>
      <c r="G961" s="88" t="s">
        <v>49</v>
      </c>
    </row>
    <row r="962" spans="1:7" ht="15.75" customHeight="1">
      <c r="A962" s="88" t="s">
        <v>196</v>
      </c>
      <c r="B962" s="88" t="s">
        <v>196</v>
      </c>
      <c r="C962" s="88">
        <v>13851.550999999999</v>
      </c>
      <c r="D962" s="88">
        <v>13853.447</v>
      </c>
      <c r="E962" s="88">
        <v>1.8959999999999999</v>
      </c>
      <c r="F962" s="88" t="s">
        <v>469</v>
      </c>
      <c r="G962" s="88" t="s">
        <v>49</v>
      </c>
    </row>
    <row r="963" spans="1:7" ht="15.75" customHeight="1">
      <c r="A963" s="88" t="s">
        <v>196</v>
      </c>
      <c r="B963" s="88" t="s">
        <v>196</v>
      </c>
      <c r="C963" s="88">
        <v>13853.987999999999</v>
      </c>
      <c r="D963" s="88">
        <v>13856.022999999999</v>
      </c>
      <c r="E963" s="88">
        <v>2.0350000000000001</v>
      </c>
      <c r="F963" s="88" t="s">
        <v>470</v>
      </c>
      <c r="G963" s="88" t="s">
        <v>49</v>
      </c>
    </row>
    <row r="964" spans="1:7" ht="15.75" customHeight="1">
      <c r="A964" s="88" t="s">
        <v>196</v>
      </c>
      <c r="B964" s="88" t="s">
        <v>196</v>
      </c>
      <c r="C964" s="88">
        <v>13857.627</v>
      </c>
      <c r="D964" s="88">
        <v>13859.09</v>
      </c>
      <c r="E964" s="88">
        <v>1.4630000000000001</v>
      </c>
      <c r="F964" s="88" t="s">
        <v>471</v>
      </c>
      <c r="G964" s="88" t="s">
        <v>49</v>
      </c>
    </row>
    <row r="965" spans="1:7" ht="15.75" customHeight="1">
      <c r="A965" s="88" t="s">
        <v>196</v>
      </c>
      <c r="B965" s="88" t="s">
        <v>196</v>
      </c>
      <c r="C965" s="88">
        <v>15007.61</v>
      </c>
      <c r="D965" s="88">
        <v>15008.148999999999</v>
      </c>
      <c r="E965" s="88">
        <v>0.53900000000000003</v>
      </c>
      <c r="F965" s="88" t="s">
        <v>472</v>
      </c>
      <c r="G965" s="88" t="s">
        <v>49</v>
      </c>
    </row>
    <row r="966" spans="1:7" ht="15.75" customHeight="1">
      <c r="A966" s="88" t="s">
        <v>196</v>
      </c>
      <c r="B966" s="88" t="s">
        <v>196</v>
      </c>
      <c r="C966" s="88">
        <v>15009.743</v>
      </c>
      <c r="D966" s="88">
        <v>15010.509</v>
      </c>
      <c r="E966" s="88">
        <v>0.76600000000000001</v>
      </c>
      <c r="F966" s="88" t="s">
        <v>473</v>
      </c>
      <c r="G966" s="88" t="s">
        <v>49</v>
      </c>
    </row>
    <row r="967" spans="1:7" ht="15.75" customHeight="1">
      <c r="A967" s="88" t="s">
        <v>196</v>
      </c>
      <c r="B967" s="88" t="s">
        <v>196</v>
      </c>
      <c r="C967" s="88">
        <v>15010.742</v>
      </c>
      <c r="D967" s="88">
        <v>15011.513000000001</v>
      </c>
      <c r="E967" s="88">
        <v>0.77100000000000002</v>
      </c>
      <c r="F967" s="88" t="s">
        <v>474</v>
      </c>
      <c r="G967" s="88" t="s">
        <v>49</v>
      </c>
    </row>
    <row r="968" spans="1:7" ht="15.75" customHeight="1">
      <c r="A968" s="88" t="s">
        <v>196</v>
      </c>
      <c r="B968" s="88" t="s">
        <v>196</v>
      </c>
      <c r="C968" s="88">
        <v>15012.048000000001</v>
      </c>
      <c r="D968" s="88">
        <v>15012.903</v>
      </c>
      <c r="E968" s="88">
        <v>0.85499999999999998</v>
      </c>
      <c r="F968" s="88">
        <v>0</v>
      </c>
      <c r="G968" s="88" t="s">
        <v>49</v>
      </c>
    </row>
    <row r="969" spans="1:7" ht="15.75" customHeight="1">
      <c r="A969" s="88" t="s">
        <v>196</v>
      </c>
      <c r="B969" s="88" t="s">
        <v>196</v>
      </c>
      <c r="C969" s="88">
        <v>15013.183999999999</v>
      </c>
      <c r="D969" s="88">
        <v>15014.236000000001</v>
      </c>
      <c r="E969" s="88">
        <v>1.052</v>
      </c>
      <c r="F969" s="88" t="s">
        <v>475</v>
      </c>
      <c r="G969" s="88" t="s">
        <v>49</v>
      </c>
    </row>
    <row r="970" spans="1:7" ht="15.75" customHeight="1">
      <c r="A970" s="88" t="s">
        <v>196</v>
      </c>
      <c r="B970" s="88" t="s">
        <v>196</v>
      </c>
      <c r="C970" s="88">
        <v>15014.772000000001</v>
      </c>
      <c r="D970" s="88">
        <v>15015.455</v>
      </c>
      <c r="E970" s="88">
        <v>0.68300000000000005</v>
      </c>
      <c r="F970" s="88" t="s">
        <v>476</v>
      </c>
      <c r="G970" s="88" t="s">
        <v>49</v>
      </c>
    </row>
    <row r="971" spans="1:7" ht="15.75" customHeight="1">
      <c r="A971" s="88" t="s">
        <v>196</v>
      </c>
      <c r="B971" s="88" t="s">
        <v>196</v>
      </c>
      <c r="C971" s="88">
        <v>15018.581</v>
      </c>
      <c r="D971" s="88">
        <v>15019.516</v>
      </c>
      <c r="E971" s="88">
        <v>0.93500000000000005</v>
      </c>
      <c r="F971" s="88" t="s">
        <v>477</v>
      </c>
      <c r="G971" s="88" t="s">
        <v>49</v>
      </c>
    </row>
    <row r="972" spans="1:7" ht="15.75" customHeight="1">
      <c r="A972" s="88" t="s">
        <v>196</v>
      </c>
      <c r="B972" s="88" t="s">
        <v>196</v>
      </c>
      <c r="C972" s="88">
        <v>15019.777</v>
      </c>
      <c r="D972" s="88">
        <v>15020.697</v>
      </c>
      <c r="E972" s="88">
        <v>0.92</v>
      </c>
      <c r="F972" s="88" t="s">
        <v>478</v>
      </c>
      <c r="G972" s="88" t="s">
        <v>49</v>
      </c>
    </row>
    <row r="973" spans="1:7" ht="15.75" customHeight="1">
      <c r="A973" s="88" t="s">
        <v>196</v>
      </c>
      <c r="B973" s="88" t="s">
        <v>196</v>
      </c>
      <c r="C973" s="88">
        <v>15020.919</v>
      </c>
      <c r="D973" s="88">
        <v>15022.547</v>
      </c>
      <c r="E973" s="88">
        <v>1.6279999999999999</v>
      </c>
      <c r="F973" s="88" t="s">
        <v>479</v>
      </c>
      <c r="G973" s="88" t="s">
        <v>49</v>
      </c>
    </row>
    <row r="974" spans="1:7" ht="15.75" customHeight="1">
      <c r="A974" s="88" t="s">
        <v>196</v>
      </c>
      <c r="B974" s="88" t="s">
        <v>196</v>
      </c>
      <c r="C974" s="88">
        <v>15022.986999999999</v>
      </c>
      <c r="D974" s="88">
        <v>15023.74</v>
      </c>
      <c r="E974" s="88">
        <v>0.753</v>
      </c>
      <c r="F974" s="88" t="s">
        <v>480</v>
      </c>
      <c r="G974" s="88" t="s">
        <v>49</v>
      </c>
    </row>
    <row r="975" spans="1:7" ht="15.75" customHeight="1">
      <c r="A975" s="88" t="s">
        <v>196</v>
      </c>
      <c r="B975" s="88" t="s">
        <v>196</v>
      </c>
      <c r="C975" s="88">
        <v>15024.109</v>
      </c>
      <c r="D975" s="88">
        <v>15024.884</v>
      </c>
      <c r="E975" s="88">
        <v>0.77500000000000002</v>
      </c>
      <c r="F975" s="88" t="s">
        <v>481</v>
      </c>
      <c r="G975" s="88" t="s">
        <v>49</v>
      </c>
    </row>
    <row r="976" spans="1:7" ht="15.75" customHeight="1">
      <c r="A976" s="88" t="s">
        <v>196</v>
      </c>
      <c r="B976" s="88" t="s">
        <v>196</v>
      </c>
      <c r="C976" s="88">
        <v>15027.553</v>
      </c>
      <c r="D976" s="88">
        <v>15028.24</v>
      </c>
      <c r="E976" s="88">
        <v>0.68700000000000006</v>
      </c>
      <c r="F976" s="88" t="s">
        <v>482</v>
      </c>
      <c r="G976" s="88" t="s">
        <v>49</v>
      </c>
    </row>
    <row r="977" spans="1:7" ht="15.75" customHeight="1">
      <c r="A977" s="88" t="s">
        <v>196</v>
      </c>
      <c r="B977" s="88" t="s">
        <v>196</v>
      </c>
      <c r="C977" s="88">
        <v>15031.956</v>
      </c>
      <c r="D977" s="88">
        <v>15032.499</v>
      </c>
      <c r="E977" s="88">
        <v>0.54300000000000004</v>
      </c>
      <c r="F977" s="88" t="s">
        <v>483</v>
      </c>
      <c r="G977" s="88" t="s">
        <v>49</v>
      </c>
    </row>
    <row r="978" spans="1:7" ht="15.75" customHeight="1">
      <c r="A978" s="88" t="s">
        <v>196</v>
      </c>
      <c r="B978" s="88" t="s">
        <v>196</v>
      </c>
      <c r="C978" s="88">
        <v>15034.115</v>
      </c>
      <c r="D978" s="88">
        <v>15035.268</v>
      </c>
      <c r="E978" s="88">
        <v>1.153</v>
      </c>
      <c r="F978" s="88" t="s">
        <v>484</v>
      </c>
      <c r="G978" s="88" t="s">
        <v>49</v>
      </c>
    </row>
    <row r="979" spans="1:7" ht="15.75" customHeight="1">
      <c r="A979" s="88" t="s">
        <v>196</v>
      </c>
      <c r="B979" s="88" t="s">
        <v>196</v>
      </c>
      <c r="C979" s="88">
        <v>15036.28</v>
      </c>
      <c r="D979" s="88">
        <v>15037.976000000001</v>
      </c>
      <c r="E979" s="88">
        <v>1.696</v>
      </c>
      <c r="F979" s="88" t="s">
        <v>485</v>
      </c>
      <c r="G979" s="88" t="s">
        <v>49</v>
      </c>
    </row>
    <row r="980" spans="1:7" ht="15.75" customHeight="1">
      <c r="A980" s="88" t="s">
        <v>196</v>
      </c>
      <c r="B980" s="88" t="s">
        <v>196</v>
      </c>
      <c r="C980" s="88">
        <v>15038.638999999999</v>
      </c>
      <c r="D980" s="88">
        <v>15039.21</v>
      </c>
      <c r="E980" s="88">
        <v>0.57099999999999995</v>
      </c>
      <c r="F980" s="88" t="s">
        <v>421</v>
      </c>
      <c r="G980" s="88" t="s">
        <v>49</v>
      </c>
    </row>
    <row r="981" spans="1:7" ht="15.75" customHeight="1">
      <c r="A981" s="88" t="s">
        <v>196</v>
      </c>
      <c r="B981" s="88" t="s">
        <v>196</v>
      </c>
      <c r="C981" s="88">
        <v>23643.039000000001</v>
      </c>
      <c r="D981" s="88">
        <v>23643.522000000001</v>
      </c>
      <c r="E981" s="88">
        <v>0.48299999999999998</v>
      </c>
      <c r="F981" s="88" t="s">
        <v>486</v>
      </c>
      <c r="G981" s="88" t="s">
        <v>49</v>
      </c>
    </row>
    <row r="982" spans="1:7" ht="15.75" customHeight="1">
      <c r="A982" s="88" t="s">
        <v>196</v>
      </c>
      <c r="B982" s="88" t="s">
        <v>196</v>
      </c>
      <c r="C982" s="88">
        <v>23643.722000000002</v>
      </c>
      <c r="D982" s="88">
        <v>23644.807000000001</v>
      </c>
      <c r="E982" s="88">
        <v>1.085</v>
      </c>
      <c r="F982" s="88" t="s">
        <v>487</v>
      </c>
      <c r="G982" s="88" t="s">
        <v>49</v>
      </c>
    </row>
    <row r="983" spans="1:7" ht="15.75" customHeight="1">
      <c r="A983" s="88" t="s">
        <v>196</v>
      </c>
      <c r="B983" s="88" t="s">
        <v>196</v>
      </c>
      <c r="C983" s="88">
        <v>23646.673999999999</v>
      </c>
      <c r="D983" s="88">
        <v>23647.359</v>
      </c>
      <c r="E983" s="88">
        <v>0.68500000000000005</v>
      </c>
      <c r="F983" s="88" t="s">
        <v>488</v>
      </c>
      <c r="G983" s="88" t="s">
        <v>49</v>
      </c>
    </row>
    <row r="984" spans="1:7" ht="15.75" customHeight="1">
      <c r="A984" s="88" t="s">
        <v>196</v>
      </c>
      <c r="B984" s="88" t="s">
        <v>196</v>
      </c>
      <c r="C984" s="88">
        <v>23652.034</v>
      </c>
      <c r="D984" s="88">
        <v>23652.805</v>
      </c>
      <c r="E984" s="88">
        <v>0.77100000000000002</v>
      </c>
      <c r="F984" s="88" t="s">
        <v>489</v>
      </c>
      <c r="G984" s="88" t="s">
        <v>49</v>
      </c>
    </row>
    <row r="985" spans="1:7" ht="15.75" customHeight="1">
      <c r="A985" s="88" t="s">
        <v>196</v>
      </c>
      <c r="B985" s="88" t="s">
        <v>196</v>
      </c>
      <c r="C985" s="88">
        <v>23653.274000000001</v>
      </c>
      <c r="D985" s="88">
        <v>23654.481</v>
      </c>
      <c r="E985" s="88">
        <v>1.2070000000000001</v>
      </c>
      <c r="F985" s="88" t="s">
        <v>490</v>
      </c>
      <c r="G985" s="88" t="s">
        <v>49</v>
      </c>
    </row>
    <row r="986" spans="1:7" ht="15.75" customHeight="1">
      <c r="A986" s="88" t="s">
        <v>196</v>
      </c>
      <c r="B986" s="88" t="s">
        <v>196</v>
      </c>
      <c r="C986" s="88">
        <v>23655.9</v>
      </c>
      <c r="D986" s="88">
        <v>23656.646000000001</v>
      </c>
      <c r="E986" s="88">
        <v>0.746</v>
      </c>
      <c r="F986" s="88" t="s">
        <v>491</v>
      </c>
      <c r="G986" s="88" t="s">
        <v>49</v>
      </c>
    </row>
    <row r="987" spans="1:7" ht="15.75" customHeight="1">
      <c r="A987" s="88" t="s">
        <v>196</v>
      </c>
      <c r="B987" s="88" t="s">
        <v>196</v>
      </c>
      <c r="C987" s="88">
        <v>23658.398000000001</v>
      </c>
      <c r="D987" s="88">
        <v>23659.161</v>
      </c>
      <c r="E987" s="88">
        <v>0.76300000000000001</v>
      </c>
      <c r="F987" s="88" t="s">
        <v>491</v>
      </c>
      <c r="G987" s="88" t="s">
        <v>49</v>
      </c>
    </row>
    <row r="988" spans="1:7" ht="15.75" customHeight="1">
      <c r="A988" s="88" t="s">
        <v>196</v>
      </c>
      <c r="B988" s="88" t="s">
        <v>196</v>
      </c>
      <c r="C988" s="88">
        <v>23662.516</v>
      </c>
      <c r="D988" s="88">
        <v>23663.414000000001</v>
      </c>
      <c r="E988" s="88">
        <v>0.89800000000000002</v>
      </c>
      <c r="F988" s="88" t="s">
        <v>492</v>
      </c>
      <c r="G988" s="88" t="s">
        <v>49</v>
      </c>
    </row>
    <row r="989" spans="1:7" ht="15.75" customHeight="1">
      <c r="A989" s="88" t="s">
        <v>196</v>
      </c>
      <c r="B989" s="88" t="s">
        <v>196</v>
      </c>
      <c r="C989" s="88">
        <v>23667.691999999999</v>
      </c>
      <c r="D989" s="88">
        <v>23668.292000000001</v>
      </c>
      <c r="E989" s="88">
        <v>0.6</v>
      </c>
      <c r="F989" s="88" t="s">
        <v>372</v>
      </c>
      <c r="G989" s="88" t="s">
        <v>49</v>
      </c>
    </row>
    <row r="990" spans="1:7" ht="15.75" customHeight="1">
      <c r="A990" s="88" t="s">
        <v>196</v>
      </c>
      <c r="B990" s="88" t="s">
        <v>196</v>
      </c>
      <c r="C990" s="88">
        <v>23672.982</v>
      </c>
      <c r="D990" s="88">
        <v>23675.102999999999</v>
      </c>
      <c r="E990" s="88">
        <v>2.121</v>
      </c>
      <c r="F990" s="88" t="s">
        <v>493</v>
      </c>
      <c r="G990" s="88" t="s">
        <v>49</v>
      </c>
    </row>
    <row r="991" spans="1:7" ht="15.75" customHeight="1">
      <c r="A991" s="88" t="s">
        <v>196</v>
      </c>
      <c r="B991" s="88" t="s">
        <v>196</v>
      </c>
      <c r="C991" s="88">
        <v>23675.23</v>
      </c>
      <c r="D991" s="88">
        <v>23677.49</v>
      </c>
      <c r="E991" s="88">
        <v>2.2599999999999998</v>
      </c>
      <c r="F991" s="88" t="s">
        <v>494</v>
      </c>
      <c r="G991" s="88" t="s">
        <v>49</v>
      </c>
    </row>
    <row r="992" spans="1:7" ht="15.75" customHeight="1">
      <c r="A992" s="88" t="s">
        <v>196</v>
      </c>
      <c r="B992" s="88" t="s">
        <v>196</v>
      </c>
      <c r="C992" s="88">
        <v>23679.08</v>
      </c>
      <c r="D992" s="88">
        <v>23679.887999999999</v>
      </c>
      <c r="E992" s="88">
        <v>0.80800000000000005</v>
      </c>
      <c r="F992" s="88" t="s">
        <v>495</v>
      </c>
      <c r="G992" s="88" t="s">
        <v>49</v>
      </c>
    </row>
    <row r="993" spans="1:7" ht="15.75" customHeight="1">
      <c r="A993" s="88" t="s">
        <v>196</v>
      </c>
      <c r="B993" s="88" t="s">
        <v>196</v>
      </c>
      <c r="C993" s="88">
        <v>23684.124</v>
      </c>
      <c r="D993" s="88">
        <v>23685.972000000002</v>
      </c>
      <c r="E993" s="88">
        <v>1.8480000000000001</v>
      </c>
      <c r="F993" s="88" t="s">
        <v>496</v>
      </c>
      <c r="G993" s="88" t="s">
        <v>49</v>
      </c>
    </row>
    <row r="994" spans="1:7" ht="15.75" customHeight="1">
      <c r="A994" s="88" t="s">
        <v>196</v>
      </c>
      <c r="B994" s="88" t="s">
        <v>196</v>
      </c>
      <c r="C994" s="88">
        <v>23686.5</v>
      </c>
      <c r="D994" s="88">
        <v>23686.969000000001</v>
      </c>
      <c r="E994" s="88">
        <v>0.46899999999999997</v>
      </c>
      <c r="F994" s="88" t="s">
        <v>418</v>
      </c>
      <c r="G994" s="88" t="s">
        <v>49</v>
      </c>
    </row>
    <row r="995" spans="1:7" ht="15.75" customHeight="1">
      <c r="A995" s="88" t="s">
        <v>196</v>
      </c>
      <c r="B995" s="88" t="s">
        <v>196</v>
      </c>
      <c r="C995" s="88">
        <v>23689.644</v>
      </c>
      <c r="D995" s="88">
        <v>23690.137999999999</v>
      </c>
      <c r="E995" s="88">
        <v>0.49399999999999999</v>
      </c>
      <c r="F995" s="88" t="s">
        <v>497</v>
      </c>
      <c r="G995" s="88" t="s">
        <v>49</v>
      </c>
    </row>
    <row r="996" spans="1:7" ht="15.75" customHeight="1">
      <c r="A996" s="88" t="s">
        <v>196</v>
      </c>
      <c r="B996" s="88" t="s">
        <v>196</v>
      </c>
      <c r="C996" s="88">
        <v>23691.226999999999</v>
      </c>
      <c r="D996" s="88">
        <v>23693.154999999999</v>
      </c>
      <c r="E996" s="88">
        <v>1.9279999999999999</v>
      </c>
      <c r="F996" s="88" t="s">
        <v>498</v>
      </c>
      <c r="G996" s="88" t="s">
        <v>49</v>
      </c>
    </row>
    <row r="997" spans="1:7" ht="15.75" hidden="1" customHeight="1">
      <c r="A997" s="88" t="s">
        <v>339</v>
      </c>
      <c r="B997" s="88"/>
      <c r="C997" s="88">
        <v>2400</v>
      </c>
      <c r="D997" s="88">
        <v>2580</v>
      </c>
      <c r="E997" s="88">
        <v>180</v>
      </c>
      <c r="F997" s="88"/>
      <c r="G997" s="88" t="s">
        <v>49</v>
      </c>
    </row>
    <row r="998" spans="1:7" ht="15.75" hidden="1" customHeight="1">
      <c r="A998" s="88" t="s">
        <v>339</v>
      </c>
      <c r="B998" s="88"/>
      <c r="C998" s="88">
        <v>2640</v>
      </c>
      <c r="D998" s="88">
        <v>2820</v>
      </c>
      <c r="E998" s="88">
        <v>180</v>
      </c>
      <c r="F998" s="88"/>
      <c r="G998" s="88" t="s">
        <v>49</v>
      </c>
    </row>
    <row r="999" spans="1:7" ht="15.75" hidden="1" customHeight="1">
      <c r="A999" s="88" t="s">
        <v>339</v>
      </c>
      <c r="B999" s="88"/>
      <c r="C999" s="88">
        <v>11460</v>
      </c>
      <c r="D999" s="88">
        <v>11640</v>
      </c>
      <c r="E999" s="88">
        <v>180</v>
      </c>
      <c r="F999" s="88"/>
      <c r="G999" s="88" t="s">
        <v>49</v>
      </c>
    </row>
    <row r="1000" spans="1:7" ht="15.75" hidden="1" customHeight="1">
      <c r="A1000" s="88" t="s">
        <v>339</v>
      </c>
      <c r="B1000" s="88"/>
      <c r="C1000" s="88">
        <v>12180</v>
      </c>
      <c r="D1000" s="88">
        <v>12360</v>
      </c>
      <c r="E1000" s="88">
        <v>180</v>
      </c>
      <c r="F1000" s="88"/>
      <c r="G1000" s="88" t="s">
        <v>49</v>
      </c>
    </row>
    <row r="1001" spans="1:7" ht="15.75" hidden="1" customHeight="1">
      <c r="A1001" s="88" t="s">
        <v>339</v>
      </c>
      <c r="B1001" s="88"/>
      <c r="C1001" s="88">
        <v>13740</v>
      </c>
      <c r="D1001" s="88">
        <v>13920</v>
      </c>
      <c r="E1001" s="88">
        <v>180</v>
      </c>
      <c r="F1001" s="88"/>
      <c r="G1001" s="88" t="s">
        <v>49</v>
      </c>
    </row>
    <row r="1002" spans="1:7" ht="15.75" hidden="1" customHeight="1">
      <c r="A1002" s="88" t="s">
        <v>339</v>
      </c>
      <c r="B1002" s="88"/>
      <c r="C1002" s="88">
        <v>14940</v>
      </c>
      <c r="D1002" s="88">
        <v>15120</v>
      </c>
      <c r="E1002" s="88">
        <v>180</v>
      </c>
      <c r="F1002" s="88"/>
      <c r="G1002" s="88" t="s">
        <v>49</v>
      </c>
    </row>
    <row r="1003" spans="1:7" ht="15.75" hidden="1" customHeight="1">
      <c r="A1003" s="88" t="s">
        <v>339</v>
      </c>
      <c r="B1003" s="88"/>
      <c r="C1003" s="88">
        <v>23580</v>
      </c>
      <c r="D1003" s="88">
        <v>23760</v>
      </c>
      <c r="E1003" s="88">
        <v>180</v>
      </c>
      <c r="F1003" s="88"/>
      <c r="G1003" s="88" t="s">
        <v>49</v>
      </c>
    </row>
    <row r="1004" spans="1:7" ht="15.75" hidden="1" customHeight="1">
      <c r="A1004" s="88" t="s">
        <v>339</v>
      </c>
      <c r="B1004" s="88"/>
      <c r="C1004" s="88">
        <v>23940</v>
      </c>
      <c r="D1004" s="88">
        <v>24120</v>
      </c>
      <c r="E1004" s="88">
        <v>180</v>
      </c>
      <c r="F1004" s="88"/>
      <c r="G1004" s="88" t="s">
        <v>49</v>
      </c>
    </row>
    <row r="1005" spans="1:7" ht="15.75" hidden="1" customHeight="1">
      <c r="A1005" s="88" t="s">
        <v>339</v>
      </c>
      <c r="B1005" s="88"/>
      <c r="C1005" s="88">
        <v>25140</v>
      </c>
      <c r="D1005" s="88">
        <v>25320</v>
      </c>
      <c r="E1005" s="88">
        <v>180</v>
      </c>
      <c r="F1005" s="88"/>
      <c r="G1005" s="88" t="s">
        <v>49</v>
      </c>
    </row>
    <row r="1006" spans="1:7" ht="15.75" hidden="1" customHeight="1">
      <c r="A1006" s="88" t="s">
        <v>339</v>
      </c>
      <c r="B1006" s="88"/>
      <c r="C1006" s="88">
        <v>28200</v>
      </c>
      <c r="D1006" s="88">
        <v>28380</v>
      </c>
      <c r="E1006" s="88">
        <v>180</v>
      </c>
      <c r="F1006" s="88"/>
      <c r="G1006" s="88" t="s">
        <v>49</v>
      </c>
    </row>
    <row r="1007" spans="1:7" ht="15.75" customHeight="1">
      <c r="A1007" s="88" t="s">
        <v>191</v>
      </c>
      <c r="B1007" s="88" t="s">
        <v>196</v>
      </c>
      <c r="C1007" s="88">
        <v>2460.1060000000002</v>
      </c>
      <c r="D1007" s="88">
        <v>2463.0500000000002</v>
      </c>
      <c r="E1007" s="88">
        <v>2.944</v>
      </c>
      <c r="F1007" s="88" t="s">
        <v>257</v>
      </c>
      <c r="G1007" s="88" t="s">
        <v>49</v>
      </c>
    </row>
    <row r="1008" spans="1:7" ht="15.75" customHeight="1">
      <c r="A1008" s="88" t="s">
        <v>191</v>
      </c>
      <c r="B1008" s="88" t="s">
        <v>196</v>
      </c>
      <c r="C1008" s="88">
        <v>2466.3449999999998</v>
      </c>
      <c r="D1008" s="88">
        <v>2471.2820000000002</v>
      </c>
      <c r="E1008" s="88">
        <v>4.9370000000000003</v>
      </c>
      <c r="F1008" s="88" t="s">
        <v>257</v>
      </c>
      <c r="G1008" s="88" t="s">
        <v>49</v>
      </c>
    </row>
    <row r="1009" spans="1:7" ht="15.75" customHeight="1">
      <c r="A1009" s="88" t="s">
        <v>191</v>
      </c>
      <c r="B1009" s="88" t="s">
        <v>196</v>
      </c>
      <c r="C1009" s="88">
        <v>2472.384</v>
      </c>
      <c r="D1009" s="88">
        <v>2475.5430000000001</v>
      </c>
      <c r="E1009" s="88">
        <v>3.1589999999999998</v>
      </c>
      <c r="F1009" s="88" t="s">
        <v>257</v>
      </c>
      <c r="G1009" s="88" t="s">
        <v>49</v>
      </c>
    </row>
    <row r="1010" spans="1:7" ht="15.75" customHeight="1">
      <c r="A1010" s="88" t="s">
        <v>191</v>
      </c>
      <c r="B1010" s="88" t="s">
        <v>196</v>
      </c>
      <c r="C1010" s="88">
        <v>2475.9250000000002</v>
      </c>
      <c r="D1010" s="88">
        <v>2477.9</v>
      </c>
      <c r="E1010" s="88">
        <v>1.9750000000000001</v>
      </c>
      <c r="F1010" s="88" t="s">
        <v>257</v>
      </c>
      <c r="G1010" s="88" t="s">
        <v>49</v>
      </c>
    </row>
    <row r="1011" spans="1:7" ht="15.75" customHeight="1">
      <c r="A1011" s="88" t="s">
        <v>191</v>
      </c>
      <c r="B1011" s="88" t="s">
        <v>196</v>
      </c>
      <c r="C1011" s="88">
        <v>2479.2600000000002</v>
      </c>
      <c r="D1011" s="88">
        <v>2481.5079999999998</v>
      </c>
      <c r="E1011" s="88">
        <v>2.2480000000000002</v>
      </c>
      <c r="F1011" s="88" t="s">
        <v>257</v>
      </c>
      <c r="G1011" s="88" t="s">
        <v>49</v>
      </c>
    </row>
    <row r="1012" spans="1:7" ht="15.75" customHeight="1">
      <c r="A1012" s="88" t="s">
        <v>191</v>
      </c>
      <c r="B1012" s="88" t="s">
        <v>196</v>
      </c>
      <c r="C1012" s="88">
        <v>2483.3789999999999</v>
      </c>
      <c r="D1012" s="88">
        <v>2484.2979999999998</v>
      </c>
      <c r="E1012" s="88">
        <v>0.91900000000000004</v>
      </c>
      <c r="F1012" s="88" t="s">
        <v>257</v>
      </c>
      <c r="G1012" s="88" t="s">
        <v>49</v>
      </c>
    </row>
    <row r="1013" spans="1:7" ht="15.75" customHeight="1">
      <c r="A1013" s="88" t="s">
        <v>191</v>
      </c>
      <c r="B1013" s="88" t="s">
        <v>196</v>
      </c>
      <c r="C1013" s="88">
        <v>2490.2429999999999</v>
      </c>
      <c r="D1013" s="88">
        <v>2491.5970000000002</v>
      </c>
      <c r="E1013" s="88">
        <v>1.3540000000000001</v>
      </c>
      <c r="F1013" s="88" t="s">
        <v>257</v>
      </c>
      <c r="G1013" s="88" t="s">
        <v>49</v>
      </c>
    </row>
    <row r="1014" spans="1:7" ht="15.75" customHeight="1">
      <c r="A1014" s="88" t="s">
        <v>191</v>
      </c>
      <c r="B1014" s="88" t="s">
        <v>196</v>
      </c>
      <c r="C1014" s="88">
        <v>2493.5230000000001</v>
      </c>
      <c r="D1014" s="88">
        <v>2495.12</v>
      </c>
      <c r="E1014" s="88">
        <v>1.597</v>
      </c>
      <c r="F1014" s="88" t="s">
        <v>257</v>
      </c>
      <c r="G1014" s="88" t="s">
        <v>49</v>
      </c>
    </row>
    <row r="1015" spans="1:7" ht="15.75" customHeight="1">
      <c r="A1015" s="88" t="s">
        <v>191</v>
      </c>
      <c r="B1015" s="88" t="s">
        <v>196</v>
      </c>
      <c r="C1015" s="88">
        <v>2496.913</v>
      </c>
      <c r="D1015" s="88">
        <v>2498.5259999999998</v>
      </c>
      <c r="E1015" s="88">
        <v>1.613</v>
      </c>
      <c r="F1015" s="88" t="s">
        <v>257</v>
      </c>
      <c r="G1015" s="88" t="s">
        <v>49</v>
      </c>
    </row>
    <row r="1016" spans="1:7" ht="15.75" customHeight="1">
      <c r="A1016" s="88" t="s">
        <v>191</v>
      </c>
      <c r="B1016" s="88" t="s">
        <v>196</v>
      </c>
      <c r="C1016" s="88">
        <v>2499.9639999999999</v>
      </c>
      <c r="D1016" s="88">
        <v>2500.6550000000002</v>
      </c>
      <c r="E1016" s="88">
        <v>0.69099999999999995</v>
      </c>
      <c r="F1016" s="88" t="s">
        <v>257</v>
      </c>
      <c r="G1016" s="88" t="s">
        <v>49</v>
      </c>
    </row>
    <row r="1017" spans="1:7" ht="15.75" customHeight="1">
      <c r="A1017" s="88" t="s">
        <v>191</v>
      </c>
      <c r="B1017" s="88" t="s">
        <v>196</v>
      </c>
      <c r="C1017" s="88">
        <v>2503.2449999999999</v>
      </c>
      <c r="D1017" s="88">
        <v>2503.8409999999999</v>
      </c>
      <c r="E1017" s="88">
        <v>0.59599999999999997</v>
      </c>
      <c r="F1017" s="88" t="s">
        <v>257</v>
      </c>
      <c r="G1017" s="88" t="s">
        <v>49</v>
      </c>
    </row>
    <row r="1018" spans="1:7" ht="15.75" customHeight="1">
      <c r="A1018" s="88" t="s">
        <v>191</v>
      </c>
      <c r="B1018" s="88" t="s">
        <v>196</v>
      </c>
      <c r="C1018" s="88">
        <v>2506.6759999999999</v>
      </c>
      <c r="D1018" s="88">
        <v>2506.9630000000002</v>
      </c>
      <c r="E1018" s="88">
        <v>0.28699999999999998</v>
      </c>
      <c r="F1018" s="88" t="s">
        <v>257</v>
      </c>
      <c r="G1018" s="88" t="s">
        <v>49</v>
      </c>
    </row>
    <row r="1019" spans="1:7" ht="15.75" customHeight="1">
      <c r="A1019" s="88" t="s">
        <v>191</v>
      </c>
      <c r="B1019" s="88" t="s">
        <v>196</v>
      </c>
      <c r="C1019" s="88">
        <v>2507.4490000000001</v>
      </c>
      <c r="D1019" s="88">
        <v>2508.7979999999998</v>
      </c>
      <c r="E1019" s="88">
        <v>1.349</v>
      </c>
      <c r="F1019" s="88" t="s">
        <v>257</v>
      </c>
      <c r="G1019" s="88" t="s">
        <v>49</v>
      </c>
    </row>
    <row r="1020" spans="1:7" ht="15.75" customHeight="1">
      <c r="A1020" s="88" t="s">
        <v>191</v>
      </c>
      <c r="B1020" s="88" t="s">
        <v>196</v>
      </c>
      <c r="C1020" s="88">
        <v>2509.3029999999999</v>
      </c>
      <c r="D1020" s="88">
        <v>2509.634</v>
      </c>
      <c r="E1020" s="88">
        <v>0.33100000000000002</v>
      </c>
      <c r="F1020" s="88" t="s">
        <v>257</v>
      </c>
      <c r="G1020" s="88" t="s">
        <v>49</v>
      </c>
    </row>
    <row r="1021" spans="1:7" ht="15.75" customHeight="1">
      <c r="A1021" s="88" t="s">
        <v>191</v>
      </c>
      <c r="B1021" s="88" t="s">
        <v>196</v>
      </c>
      <c r="C1021" s="88">
        <v>2514.0500000000002</v>
      </c>
      <c r="D1021" s="88">
        <v>2514.5520000000001</v>
      </c>
      <c r="E1021" s="88">
        <v>0.502</v>
      </c>
      <c r="F1021" s="88" t="s">
        <v>257</v>
      </c>
      <c r="G1021" s="88" t="s">
        <v>49</v>
      </c>
    </row>
    <row r="1022" spans="1:7" ht="15.75" customHeight="1">
      <c r="A1022" s="88" t="s">
        <v>191</v>
      </c>
      <c r="B1022" s="88" t="s">
        <v>196</v>
      </c>
      <c r="C1022" s="88">
        <v>2517.4299999999998</v>
      </c>
      <c r="D1022" s="88">
        <v>2519.2049999999999</v>
      </c>
      <c r="E1022" s="88">
        <v>1.7749999999999999</v>
      </c>
      <c r="F1022" s="88" t="s">
        <v>257</v>
      </c>
      <c r="G1022" s="88" t="s">
        <v>49</v>
      </c>
    </row>
    <row r="1023" spans="1:7" ht="15.75" customHeight="1">
      <c r="A1023" s="88" t="s">
        <v>191</v>
      </c>
      <c r="B1023" s="88" t="s">
        <v>196</v>
      </c>
      <c r="C1023" s="88">
        <v>2519.8090000000002</v>
      </c>
      <c r="D1023" s="88">
        <v>2521.1489999999999</v>
      </c>
      <c r="E1023" s="88">
        <v>1.34</v>
      </c>
      <c r="F1023" s="88" t="s">
        <v>257</v>
      </c>
      <c r="G1023" s="88" t="s">
        <v>49</v>
      </c>
    </row>
    <row r="1024" spans="1:7" ht="15.75" customHeight="1">
      <c r="A1024" s="88" t="s">
        <v>191</v>
      </c>
      <c r="B1024" s="88" t="s">
        <v>196</v>
      </c>
      <c r="C1024" s="88">
        <v>2702.49</v>
      </c>
      <c r="D1024" s="88">
        <v>2702.9319999999998</v>
      </c>
      <c r="E1024" s="88">
        <v>0.442</v>
      </c>
      <c r="F1024" s="88" t="s">
        <v>257</v>
      </c>
      <c r="G1024" s="88" t="s">
        <v>49</v>
      </c>
    </row>
    <row r="1025" spans="1:7" ht="15.75" customHeight="1">
      <c r="A1025" s="88" t="s">
        <v>191</v>
      </c>
      <c r="B1025" s="88" t="s">
        <v>196</v>
      </c>
      <c r="C1025" s="88">
        <v>2703.4569999999999</v>
      </c>
      <c r="D1025" s="88">
        <v>2705.14</v>
      </c>
      <c r="E1025" s="88">
        <v>1.6830000000000001</v>
      </c>
      <c r="F1025" s="88" t="s">
        <v>257</v>
      </c>
      <c r="G1025" s="88" t="s">
        <v>49</v>
      </c>
    </row>
    <row r="1026" spans="1:7" ht="15.75" customHeight="1">
      <c r="A1026" s="88" t="s">
        <v>191</v>
      </c>
      <c r="B1026" s="88" t="s">
        <v>196</v>
      </c>
      <c r="C1026" s="88">
        <v>2705.5810000000001</v>
      </c>
      <c r="D1026" s="88">
        <v>2706.3969999999999</v>
      </c>
      <c r="E1026" s="88">
        <v>0.81599999999999995</v>
      </c>
      <c r="F1026" s="88" t="s">
        <v>257</v>
      </c>
      <c r="G1026" s="88" t="s">
        <v>49</v>
      </c>
    </row>
    <row r="1027" spans="1:7" ht="15.75" customHeight="1">
      <c r="A1027" s="88" t="s">
        <v>191</v>
      </c>
      <c r="B1027" s="88" t="s">
        <v>196</v>
      </c>
      <c r="C1027" s="88">
        <v>2706.625</v>
      </c>
      <c r="D1027" s="88">
        <v>2707.2460000000001</v>
      </c>
      <c r="E1027" s="88">
        <v>0.621</v>
      </c>
      <c r="F1027" s="88" t="s">
        <v>257</v>
      </c>
      <c r="G1027" s="88" t="s">
        <v>49</v>
      </c>
    </row>
    <row r="1028" spans="1:7" ht="15.75" customHeight="1">
      <c r="A1028" s="88" t="s">
        <v>191</v>
      </c>
      <c r="B1028" s="88" t="s">
        <v>196</v>
      </c>
      <c r="C1028" s="88">
        <v>2707.721</v>
      </c>
      <c r="D1028" s="88">
        <v>2710.2440000000001</v>
      </c>
      <c r="E1028" s="88">
        <v>2.5230000000000001</v>
      </c>
      <c r="F1028" s="88" t="s">
        <v>257</v>
      </c>
      <c r="G1028" s="88" t="s">
        <v>49</v>
      </c>
    </row>
    <row r="1029" spans="1:7" ht="15.75" customHeight="1">
      <c r="A1029" s="88" t="s">
        <v>191</v>
      </c>
      <c r="B1029" s="88" t="s">
        <v>196</v>
      </c>
      <c r="C1029" s="88">
        <v>2710.779</v>
      </c>
      <c r="D1029" s="88">
        <v>2713.076</v>
      </c>
      <c r="E1029" s="88">
        <v>2.2970000000000002</v>
      </c>
      <c r="F1029" s="88" t="s">
        <v>257</v>
      </c>
      <c r="G1029" s="88" t="s">
        <v>49</v>
      </c>
    </row>
    <row r="1030" spans="1:7" ht="15.75" customHeight="1">
      <c r="A1030" s="88" t="s">
        <v>191</v>
      </c>
      <c r="B1030" s="88" t="s">
        <v>196</v>
      </c>
      <c r="C1030" s="88">
        <v>2716.8789999999999</v>
      </c>
      <c r="D1030" s="88">
        <v>2717.4070000000002</v>
      </c>
      <c r="E1030" s="88">
        <v>0.52800000000000002</v>
      </c>
      <c r="F1030" s="88" t="s">
        <v>257</v>
      </c>
      <c r="G1030" s="88" t="s">
        <v>49</v>
      </c>
    </row>
    <row r="1031" spans="1:7" ht="15.75" customHeight="1">
      <c r="A1031" s="88" t="s">
        <v>191</v>
      </c>
      <c r="B1031" s="88" t="s">
        <v>196</v>
      </c>
      <c r="C1031" s="88">
        <v>2719.2750000000001</v>
      </c>
      <c r="D1031" s="88">
        <v>2719.9720000000002</v>
      </c>
      <c r="E1031" s="88">
        <v>0.69699999999999995</v>
      </c>
      <c r="F1031" s="88" t="s">
        <v>257</v>
      </c>
      <c r="G1031" s="88" t="s">
        <v>49</v>
      </c>
    </row>
    <row r="1032" spans="1:7" ht="15.75" customHeight="1">
      <c r="A1032" s="88" t="s">
        <v>191</v>
      </c>
      <c r="B1032" s="88" t="s">
        <v>196</v>
      </c>
      <c r="C1032" s="88">
        <v>2725.248</v>
      </c>
      <c r="D1032" s="88">
        <v>2726.3270000000002</v>
      </c>
      <c r="E1032" s="88">
        <v>1.079</v>
      </c>
      <c r="F1032" s="88" t="s">
        <v>257</v>
      </c>
      <c r="G1032" s="88" t="s">
        <v>49</v>
      </c>
    </row>
    <row r="1033" spans="1:7" ht="15.75" customHeight="1">
      <c r="A1033" s="88" t="s">
        <v>191</v>
      </c>
      <c r="B1033" s="88" t="s">
        <v>196</v>
      </c>
      <c r="C1033" s="88">
        <v>2730.627</v>
      </c>
      <c r="D1033" s="88">
        <v>2731.125</v>
      </c>
      <c r="E1033" s="88">
        <v>0.498</v>
      </c>
      <c r="F1033" s="88" t="s">
        <v>257</v>
      </c>
      <c r="G1033" s="88" t="s">
        <v>49</v>
      </c>
    </row>
    <row r="1034" spans="1:7" ht="15.75" customHeight="1">
      <c r="A1034" s="88" t="s">
        <v>191</v>
      </c>
      <c r="B1034" s="88" t="s">
        <v>196</v>
      </c>
      <c r="C1034" s="88">
        <v>2731.9830000000002</v>
      </c>
      <c r="D1034" s="88">
        <v>2734.22</v>
      </c>
      <c r="E1034" s="88">
        <v>2.2370000000000001</v>
      </c>
      <c r="F1034" s="88" t="s">
        <v>257</v>
      </c>
      <c r="G1034" s="88" t="s">
        <v>49</v>
      </c>
    </row>
    <row r="1035" spans="1:7" ht="15.75" customHeight="1">
      <c r="A1035" s="88" t="s">
        <v>191</v>
      </c>
      <c r="B1035" s="88" t="s">
        <v>196</v>
      </c>
      <c r="C1035" s="88">
        <v>2737.9650000000001</v>
      </c>
      <c r="D1035" s="88">
        <v>2739.1709999999998</v>
      </c>
      <c r="E1035" s="88">
        <v>1.206</v>
      </c>
      <c r="F1035" s="88" t="s">
        <v>257</v>
      </c>
      <c r="G1035" s="88" t="s">
        <v>49</v>
      </c>
    </row>
    <row r="1036" spans="1:7" ht="15.75" customHeight="1">
      <c r="A1036" s="88" t="s">
        <v>191</v>
      </c>
      <c r="B1036" s="88" t="s">
        <v>196</v>
      </c>
      <c r="C1036" s="88">
        <v>2746.8009999999999</v>
      </c>
      <c r="D1036" s="88">
        <v>2748.65</v>
      </c>
      <c r="E1036" s="88">
        <v>1.849</v>
      </c>
      <c r="F1036" s="88" t="s">
        <v>257</v>
      </c>
      <c r="G1036" s="88" t="s">
        <v>49</v>
      </c>
    </row>
    <row r="1037" spans="1:7" ht="15.75" customHeight="1">
      <c r="A1037" s="88" t="s">
        <v>191</v>
      </c>
      <c r="B1037" s="88" t="s">
        <v>196</v>
      </c>
      <c r="C1037" s="88">
        <v>2749.5320000000002</v>
      </c>
      <c r="D1037" s="88">
        <v>2750.8820000000001</v>
      </c>
      <c r="E1037" s="88">
        <v>1.35</v>
      </c>
      <c r="F1037" s="88" t="s">
        <v>257</v>
      </c>
      <c r="G1037" s="88" t="s">
        <v>49</v>
      </c>
    </row>
    <row r="1038" spans="1:7" ht="15.75" customHeight="1">
      <c r="A1038" s="88" t="s">
        <v>191</v>
      </c>
      <c r="B1038" s="88" t="s">
        <v>196</v>
      </c>
      <c r="C1038" s="88">
        <v>2751.7260000000001</v>
      </c>
      <c r="D1038" s="88">
        <v>2752.7849999999999</v>
      </c>
      <c r="E1038" s="88">
        <v>1.0589999999999999</v>
      </c>
      <c r="F1038" s="88" t="s">
        <v>257</v>
      </c>
      <c r="G1038" s="88" t="s">
        <v>49</v>
      </c>
    </row>
    <row r="1039" spans="1:7" ht="15.75" customHeight="1">
      <c r="A1039" s="88" t="s">
        <v>191</v>
      </c>
      <c r="B1039" s="88" t="s">
        <v>196</v>
      </c>
      <c r="C1039" s="88">
        <v>2753.857</v>
      </c>
      <c r="D1039" s="88">
        <v>2754.8180000000002</v>
      </c>
      <c r="E1039" s="88">
        <v>0.96099999999999997</v>
      </c>
      <c r="F1039" s="88" t="s">
        <v>257</v>
      </c>
      <c r="G1039" s="88" t="s">
        <v>49</v>
      </c>
    </row>
    <row r="1040" spans="1:7" ht="15.75" customHeight="1">
      <c r="A1040" s="88" t="s">
        <v>191</v>
      </c>
      <c r="B1040" s="88" t="s">
        <v>196</v>
      </c>
      <c r="C1040" s="88">
        <v>2758.3490000000002</v>
      </c>
      <c r="D1040" s="88">
        <v>2759.6840000000002</v>
      </c>
      <c r="E1040" s="88">
        <v>1.335</v>
      </c>
      <c r="F1040" s="88" t="s">
        <v>257</v>
      </c>
      <c r="G1040" s="88" t="s">
        <v>49</v>
      </c>
    </row>
    <row r="1041" spans="1:7" ht="15.75" customHeight="1">
      <c r="A1041" s="88" t="s">
        <v>191</v>
      </c>
      <c r="B1041" s="88" t="s">
        <v>196</v>
      </c>
      <c r="C1041" s="88">
        <v>11527.993</v>
      </c>
      <c r="D1041" s="88">
        <v>11528.61</v>
      </c>
      <c r="E1041" s="88">
        <v>0.61699999999999999</v>
      </c>
      <c r="F1041" s="88" t="s">
        <v>257</v>
      </c>
      <c r="G1041" s="88" t="s">
        <v>49</v>
      </c>
    </row>
    <row r="1042" spans="1:7" ht="15.75" customHeight="1">
      <c r="A1042" s="88" t="s">
        <v>191</v>
      </c>
      <c r="B1042" s="88" t="s">
        <v>196</v>
      </c>
      <c r="C1042" s="88">
        <v>11529.993</v>
      </c>
      <c r="D1042" s="88">
        <v>11530.715</v>
      </c>
      <c r="E1042" s="88">
        <v>0.72199999999999998</v>
      </c>
      <c r="F1042" s="88" t="s">
        <v>257</v>
      </c>
      <c r="G1042" s="88" t="s">
        <v>49</v>
      </c>
    </row>
    <row r="1043" spans="1:7" ht="15.75" customHeight="1">
      <c r="A1043" s="88" t="s">
        <v>191</v>
      </c>
      <c r="B1043" s="88" t="s">
        <v>196</v>
      </c>
      <c r="C1043" s="88">
        <v>11532.195</v>
      </c>
      <c r="D1043" s="88">
        <v>11533.325999999999</v>
      </c>
      <c r="E1043" s="88">
        <v>1.131</v>
      </c>
      <c r="F1043" s="88" t="s">
        <v>258</v>
      </c>
      <c r="G1043" s="88" t="s">
        <v>49</v>
      </c>
    </row>
    <row r="1044" spans="1:7" ht="15.75" customHeight="1">
      <c r="A1044" s="88" t="s">
        <v>191</v>
      </c>
      <c r="B1044" s="88" t="s">
        <v>196</v>
      </c>
      <c r="C1044" s="88">
        <v>11543.126</v>
      </c>
      <c r="D1044" s="88">
        <v>11544.035</v>
      </c>
      <c r="E1044" s="88">
        <v>0.90900000000000003</v>
      </c>
      <c r="F1044" s="88" t="s">
        <v>257</v>
      </c>
      <c r="G1044" s="88" t="s">
        <v>49</v>
      </c>
    </row>
    <row r="1045" spans="1:7" ht="15.75" customHeight="1">
      <c r="A1045" s="88" t="s">
        <v>191</v>
      </c>
      <c r="B1045" s="88" t="s">
        <v>196</v>
      </c>
      <c r="C1045" s="88">
        <v>11548.109</v>
      </c>
      <c r="D1045" s="88">
        <v>11550.137000000001</v>
      </c>
      <c r="E1045" s="88">
        <v>2.028</v>
      </c>
      <c r="F1045" s="88" t="s">
        <v>257</v>
      </c>
      <c r="G1045" s="88" t="s">
        <v>49</v>
      </c>
    </row>
    <row r="1046" spans="1:7" ht="15.75" customHeight="1">
      <c r="A1046" s="88" t="s">
        <v>191</v>
      </c>
      <c r="B1046" s="88" t="s">
        <v>196</v>
      </c>
      <c r="C1046" s="88">
        <v>11553.487999999999</v>
      </c>
      <c r="D1046" s="88">
        <v>11554.584999999999</v>
      </c>
      <c r="E1046" s="88">
        <v>1.097</v>
      </c>
      <c r="F1046" s="88" t="s">
        <v>257</v>
      </c>
      <c r="G1046" s="88" t="s">
        <v>49</v>
      </c>
    </row>
    <row r="1047" spans="1:7" ht="15.75" customHeight="1">
      <c r="A1047" s="88" t="s">
        <v>191</v>
      </c>
      <c r="B1047" s="88" t="s">
        <v>196</v>
      </c>
      <c r="C1047" s="88">
        <v>11555.592000000001</v>
      </c>
      <c r="D1047" s="88">
        <v>11556.816000000001</v>
      </c>
      <c r="E1047" s="88">
        <v>1.224</v>
      </c>
      <c r="F1047" s="88" t="s">
        <v>257</v>
      </c>
      <c r="G1047" s="88" t="s">
        <v>49</v>
      </c>
    </row>
    <row r="1048" spans="1:7" ht="15.75" customHeight="1">
      <c r="A1048" s="88" t="s">
        <v>191</v>
      </c>
      <c r="B1048" s="88" t="s">
        <v>196</v>
      </c>
      <c r="C1048" s="88">
        <v>11557.726000000001</v>
      </c>
      <c r="D1048" s="88">
        <v>11559.423000000001</v>
      </c>
      <c r="E1048" s="88">
        <v>1.6970000000000001</v>
      </c>
      <c r="F1048" s="88" t="s">
        <v>257</v>
      </c>
      <c r="G1048" s="88" t="s">
        <v>49</v>
      </c>
    </row>
    <row r="1049" spans="1:7" ht="15.75" customHeight="1">
      <c r="A1049" s="88" t="s">
        <v>191</v>
      </c>
      <c r="B1049" s="88" t="s">
        <v>196</v>
      </c>
      <c r="C1049" s="88">
        <v>11560.105</v>
      </c>
      <c r="D1049" s="88">
        <v>11560.518</v>
      </c>
      <c r="E1049" s="88">
        <v>0.41299999999999998</v>
      </c>
      <c r="F1049" s="88" t="s">
        <v>30</v>
      </c>
      <c r="G1049" s="88" t="s">
        <v>49</v>
      </c>
    </row>
    <row r="1050" spans="1:7" ht="15.75" customHeight="1">
      <c r="A1050" s="88" t="s">
        <v>191</v>
      </c>
      <c r="B1050" s="88" t="s">
        <v>196</v>
      </c>
      <c r="C1050" s="88">
        <v>11561.021000000001</v>
      </c>
      <c r="D1050" s="88">
        <v>11562.387000000001</v>
      </c>
      <c r="E1050" s="88">
        <v>1.3660000000000001</v>
      </c>
      <c r="F1050" s="88" t="s">
        <v>257</v>
      </c>
      <c r="G1050" s="88" t="s">
        <v>49</v>
      </c>
    </row>
    <row r="1051" spans="1:7" ht="15.75" customHeight="1">
      <c r="A1051" s="88" t="s">
        <v>191</v>
      </c>
      <c r="B1051" s="88" t="s">
        <v>196</v>
      </c>
      <c r="C1051" s="88">
        <v>11563.939</v>
      </c>
      <c r="D1051" s="88">
        <v>11565.906000000001</v>
      </c>
      <c r="E1051" s="88">
        <v>1.9670000000000001</v>
      </c>
      <c r="F1051" s="88" t="s">
        <v>257</v>
      </c>
      <c r="G1051" s="88" t="s">
        <v>49</v>
      </c>
    </row>
    <row r="1052" spans="1:7" ht="15.75" customHeight="1">
      <c r="A1052" s="88" t="s">
        <v>191</v>
      </c>
      <c r="B1052" s="88" t="s">
        <v>196</v>
      </c>
      <c r="C1052" s="88">
        <v>11569.933999999999</v>
      </c>
      <c r="D1052" s="88">
        <v>11570.575999999999</v>
      </c>
      <c r="E1052" s="88">
        <v>0.64200000000000002</v>
      </c>
      <c r="F1052" s="88" t="s">
        <v>257</v>
      </c>
      <c r="G1052" s="88" t="s">
        <v>49</v>
      </c>
    </row>
    <row r="1053" spans="1:7" ht="15.75" customHeight="1">
      <c r="A1053" s="88" t="s">
        <v>191</v>
      </c>
      <c r="B1053" s="88" t="s">
        <v>196</v>
      </c>
      <c r="C1053" s="88">
        <v>12252.263000000001</v>
      </c>
      <c r="D1053" s="88">
        <v>12253.601000000001</v>
      </c>
      <c r="E1053" s="88">
        <v>1.3380000000000001</v>
      </c>
      <c r="F1053" s="88" t="s">
        <v>257</v>
      </c>
      <c r="G1053" s="88" t="s">
        <v>49</v>
      </c>
    </row>
    <row r="1054" spans="1:7" ht="15.75" customHeight="1">
      <c r="A1054" s="88" t="s">
        <v>191</v>
      </c>
      <c r="B1054" s="88" t="s">
        <v>196</v>
      </c>
      <c r="C1054" s="88">
        <v>12262.601000000001</v>
      </c>
      <c r="D1054" s="88">
        <v>12263.200999999999</v>
      </c>
      <c r="E1054" s="88">
        <v>0.6</v>
      </c>
      <c r="F1054" s="88" t="s">
        <v>257</v>
      </c>
      <c r="G1054" s="88" t="s">
        <v>49</v>
      </c>
    </row>
    <row r="1055" spans="1:7" ht="15.75" customHeight="1">
      <c r="A1055" s="88" t="s">
        <v>191</v>
      </c>
      <c r="B1055" s="88" t="s">
        <v>196</v>
      </c>
      <c r="C1055" s="88">
        <v>12264.958000000001</v>
      </c>
      <c r="D1055" s="88">
        <v>12265.571</v>
      </c>
      <c r="E1055" s="88">
        <v>0.61299999999999999</v>
      </c>
      <c r="F1055" s="88" t="s">
        <v>257</v>
      </c>
      <c r="G1055" s="88" t="s">
        <v>49</v>
      </c>
    </row>
    <row r="1056" spans="1:7" ht="15.75" customHeight="1">
      <c r="A1056" s="88" t="s">
        <v>191</v>
      </c>
      <c r="B1056" s="88" t="s">
        <v>196</v>
      </c>
      <c r="C1056" s="88">
        <v>12266.699000000001</v>
      </c>
      <c r="D1056" s="88">
        <v>12267.245000000001</v>
      </c>
      <c r="E1056" s="88">
        <v>0.54600000000000004</v>
      </c>
      <c r="F1056" s="88" t="s">
        <v>257</v>
      </c>
      <c r="G1056" s="88" t="s">
        <v>49</v>
      </c>
    </row>
    <row r="1057" spans="1:7" ht="15.75" customHeight="1">
      <c r="A1057" s="88" t="s">
        <v>191</v>
      </c>
      <c r="B1057" s="88" t="s">
        <v>196</v>
      </c>
      <c r="C1057" s="88">
        <v>12268.735000000001</v>
      </c>
      <c r="D1057" s="88">
        <v>12269.281999999999</v>
      </c>
      <c r="E1057" s="88">
        <v>0.54700000000000004</v>
      </c>
      <c r="F1057" s="88" t="s">
        <v>257</v>
      </c>
      <c r="G1057" s="88" t="s">
        <v>49</v>
      </c>
    </row>
    <row r="1058" spans="1:7" ht="15.75" customHeight="1">
      <c r="A1058" s="88" t="s">
        <v>191</v>
      </c>
      <c r="B1058" s="88" t="s">
        <v>196</v>
      </c>
      <c r="C1058" s="88">
        <v>12269.915999999999</v>
      </c>
      <c r="D1058" s="88">
        <v>12271.132</v>
      </c>
      <c r="E1058" s="88">
        <v>1.216</v>
      </c>
      <c r="F1058" s="88" t="s">
        <v>257</v>
      </c>
      <c r="G1058" s="88" t="s">
        <v>49</v>
      </c>
    </row>
    <row r="1059" spans="1:7" ht="15.75" customHeight="1">
      <c r="A1059" s="88" t="s">
        <v>191</v>
      </c>
      <c r="B1059" s="88" t="s">
        <v>196</v>
      </c>
      <c r="C1059" s="88">
        <v>12272.061</v>
      </c>
      <c r="D1059" s="88">
        <v>12273.203</v>
      </c>
      <c r="E1059" s="88">
        <v>1.1419999999999999</v>
      </c>
      <c r="F1059" s="88" t="s">
        <v>257</v>
      </c>
      <c r="G1059" s="88" t="s">
        <v>49</v>
      </c>
    </row>
    <row r="1060" spans="1:7" ht="15.75" customHeight="1">
      <c r="A1060" s="88" t="s">
        <v>191</v>
      </c>
      <c r="B1060" s="88" t="s">
        <v>196</v>
      </c>
      <c r="C1060" s="88">
        <v>12275.686</v>
      </c>
      <c r="D1060" s="88">
        <v>12276.251</v>
      </c>
      <c r="E1060" s="88">
        <v>0.56499999999999995</v>
      </c>
      <c r="F1060" s="88" t="s">
        <v>257</v>
      </c>
      <c r="G1060" s="88" t="s">
        <v>49</v>
      </c>
    </row>
    <row r="1061" spans="1:7" ht="15.75" customHeight="1">
      <c r="A1061" s="88" t="s">
        <v>191</v>
      </c>
      <c r="B1061" s="88" t="s">
        <v>196</v>
      </c>
      <c r="C1061" s="88">
        <v>13808.475</v>
      </c>
      <c r="D1061" s="88">
        <v>13810.739</v>
      </c>
      <c r="E1061" s="88">
        <v>2.2639999999999998</v>
      </c>
      <c r="F1061" s="88" t="s">
        <v>257</v>
      </c>
      <c r="G1061" s="88" t="s">
        <v>49</v>
      </c>
    </row>
    <row r="1062" spans="1:7" ht="15.75" customHeight="1">
      <c r="A1062" s="88" t="s">
        <v>191</v>
      </c>
      <c r="B1062" s="88" t="s">
        <v>196</v>
      </c>
      <c r="C1062" s="88">
        <v>13813.29</v>
      </c>
      <c r="D1062" s="88">
        <v>13814.08</v>
      </c>
      <c r="E1062" s="88">
        <v>0.79</v>
      </c>
      <c r="F1062" s="88" t="s">
        <v>257</v>
      </c>
      <c r="G1062" s="88" t="s">
        <v>49</v>
      </c>
    </row>
    <row r="1063" spans="1:7" ht="15.75" customHeight="1">
      <c r="A1063" s="88" t="s">
        <v>191</v>
      </c>
      <c r="B1063" s="88" t="s">
        <v>196</v>
      </c>
      <c r="C1063" s="88">
        <v>13815.449000000001</v>
      </c>
      <c r="D1063" s="88">
        <v>13815.934999999999</v>
      </c>
      <c r="E1063" s="88">
        <v>0.48599999999999999</v>
      </c>
      <c r="F1063" s="88" t="s">
        <v>257</v>
      </c>
      <c r="G1063" s="88" t="s">
        <v>49</v>
      </c>
    </row>
    <row r="1064" spans="1:7" ht="15.75" customHeight="1">
      <c r="A1064" s="88" t="s">
        <v>191</v>
      </c>
      <c r="B1064" s="88" t="s">
        <v>196</v>
      </c>
      <c r="C1064" s="88">
        <v>13817.161</v>
      </c>
      <c r="D1064" s="88">
        <v>13817.781000000001</v>
      </c>
      <c r="E1064" s="88">
        <v>0.62</v>
      </c>
      <c r="F1064" s="88" t="s">
        <v>257</v>
      </c>
      <c r="G1064" s="88" t="s">
        <v>49</v>
      </c>
    </row>
    <row r="1065" spans="1:7" ht="15.75" customHeight="1">
      <c r="A1065" s="88" t="s">
        <v>191</v>
      </c>
      <c r="B1065" s="88" t="s">
        <v>196</v>
      </c>
      <c r="C1065" s="88">
        <v>13820.377</v>
      </c>
      <c r="D1065" s="88">
        <v>13820.915999999999</v>
      </c>
      <c r="E1065" s="88">
        <v>0.53900000000000003</v>
      </c>
      <c r="F1065" s="88" t="s">
        <v>257</v>
      </c>
      <c r="G1065" s="88" t="s">
        <v>49</v>
      </c>
    </row>
    <row r="1066" spans="1:7" ht="15.75" customHeight="1">
      <c r="A1066" s="88" t="s">
        <v>191</v>
      </c>
      <c r="B1066" s="88" t="s">
        <v>196</v>
      </c>
      <c r="C1066" s="88">
        <v>13826.300999999999</v>
      </c>
      <c r="D1066" s="88">
        <v>13827.06</v>
      </c>
      <c r="E1066" s="88">
        <v>0.75900000000000001</v>
      </c>
      <c r="F1066" s="88" t="s">
        <v>257</v>
      </c>
      <c r="G1066" s="88" t="s">
        <v>49</v>
      </c>
    </row>
    <row r="1067" spans="1:7" ht="15.75" customHeight="1">
      <c r="A1067" s="88" t="s">
        <v>191</v>
      </c>
      <c r="B1067" s="88" t="s">
        <v>196</v>
      </c>
      <c r="C1067" s="88">
        <v>13829.227999999999</v>
      </c>
      <c r="D1067" s="88">
        <v>13829.976000000001</v>
      </c>
      <c r="E1067" s="88">
        <v>0.748</v>
      </c>
      <c r="F1067" s="88" t="s">
        <v>257</v>
      </c>
      <c r="G1067" s="88" t="s">
        <v>49</v>
      </c>
    </row>
    <row r="1068" spans="1:7" ht="15.75" customHeight="1">
      <c r="A1068" s="88" t="s">
        <v>191</v>
      </c>
      <c r="B1068" s="88" t="s">
        <v>196</v>
      </c>
      <c r="C1068" s="88">
        <v>13830.557000000001</v>
      </c>
      <c r="D1068" s="88">
        <v>13831.3</v>
      </c>
      <c r="E1068" s="88">
        <v>0.74299999999999999</v>
      </c>
      <c r="F1068" s="88" t="s">
        <v>257</v>
      </c>
      <c r="G1068" s="88" t="s">
        <v>49</v>
      </c>
    </row>
    <row r="1069" spans="1:7" ht="15.75" customHeight="1">
      <c r="A1069" s="88" t="s">
        <v>191</v>
      </c>
      <c r="B1069" s="88" t="s">
        <v>196</v>
      </c>
      <c r="C1069" s="88">
        <v>13831.772000000001</v>
      </c>
      <c r="D1069" s="88">
        <v>13832.63</v>
      </c>
      <c r="E1069" s="88">
        <v>0.85799999999999998</v>
      </c>
      <c r="F1069" s="88" t="s">
        <v>257</v>
      </c>
      <c r="G1069" s="88" t="s">
        <v>49</v>
      </c>
    </row>
    <row r="1070" spans="1:7" ht="15.75" customHeight="1">
      <c r="A1070" s="88" t="s">
        <v>191</v>
      </c>
      <c r="B1070" s="88" t="s">
        <v>196</v>
      </c>
      <c r="C1070" s="88">
        <v>13833.096</v>
      </c>
      <c r="D1070" s="88">
        <v>13833.65</v>
      </c>
      <c r="E1070" s="88">
        <v>0.55400000000000005</v>
      </c>
      <c r="F1070" s="88" t="s">
        <v>257</v>
      </c>
      <c r="G1070" s="88" t="s">
        <v>49</v>
      </c>
    </row>
    <row r="1071" spans="1:7" ht="15.75" customHeight="1">
      <c r="A1071" s="88" t="s">
        <v>191</v>
      </c>
      <c r="B1071" s="88" t="s">
        <v>196</v>
      </c>
      <c r="C1071" s="88">
        <v>13836.843999999999</v>
      </c>
      <c r="D1071" s="88">
        <v>13837.379000000001</v>
      </c>
      <c r="E1071" s="88">
        <v>0.53500000000000003</v>
      </c>
      <c r="F1071" s="88" t="s">
        <v>257</v>
      </c>
      <c r="G1071" s="88" t="s">
        <v>49</v>
      </c>
    </row>
    <row r="1072" spans="1:7" ht="15.75" customHeight="1">
      <c r="A1072" s="88" t="s">
        <v>191</v>
      </c>
      <c r="B1072" s="88" t="s">
        <v>196</v>
      </c>
      <c r="C1072" s="88">
        <v>13837.630999999999</v>
      </c>
      <c r="D1072" s="88">
        <v>13838.674000000001</v>
      </c>
      <c r="E1072" s="88">
        <v>1.0429999999999999</v>
      </c>
      <c r="F1072" s="88" t="s">
        <v>257</v>
      </c>
      <c r="G1072" s="88" t="s">
        <v>49</v>
      </c>
    </row>
    <row r="1073" spans="1:7" ht="15.75" customHeight="1">
      <c r="A1073" s="88" t="s">
        <v>191</v>
      </c>
      <c r="B1073" s="88" t="s">
        <v>196</v>
      </c>
      <c r="C1073" s="88">
        <v>13839.005999999999</v>
      </c>
      <c r="D1073" s="88">
        <v>13839.477000000001</v>
      </c>
      <c r="E1073" s="88">
        <v>0.47099999999999997</v>
      </c>
      <c r="F1073" s="88" t="s">
        <v>257</v>
      </c>
      <c r="G1073" s="88" t="s">
        <v>49</v>
      </c>
    </row>
    <row r="1074" spans="1:7" ht="15.75" customHeight="1">
      <c r="A1074" s="88" t="s">
        <v>191</v>
      </c>
      <c r="B1074" s="88" t="s">
        <v>196</v>
      </c>
      <c r="C1074" s="88">
        <v>13840.739</v>
      </c>
      <c r="D1074" s="88">
        <v>13841.419</v>
      </c>
      <c r="E1074" s="88">
        <v>0.68</v>
      </c>
      <c r="F1074" s="88" t="s">
        <v>257</v>
      </c>
      <c r="G1074" s="88" t="s">
        <v>49</v>
      </c>
    </row>
    <row r="1075" spans="1:7" ht="15.75" customHeight="1">
      <c r="A1075" s="88" t="s">
        <v>191</v>
      </c>
      <c r="B1075" s="88" t="s">
        <v>196</v>
      </c>
      <c r="C1075" s="88">
        <v>13842.828</v>
      </c>
      <c r="D1075" s="88">
        <v>13844.094999999999</v>
      </c>
      <c r="E1075" s="88">
        <v>1.2669999999999999</v>
      </c>
      <c r="F1075" s="88" t="s">
        <v>257</v>
      </c>
      <c r="G1075" s="88" t="s">
        <v>49</v>
      </c>
    </row>
    <row r="1076" spans="1:7" ht="15.75" customHeight="1">
      <c r="A1076" s="88" t="s">
        <v>191</v>
      </c>
      <c r="B1076" s="88" t="s">
        <v>196</v>
      </c>
      <c r="C1076" s="88">
        <v>13845.040999999999</v>
      </c>
      <c r="D1076" s="88">
        <v>13845.493</v>
      </c>
      <c r="E1076" s="88">
        <v>0.45200000000000001</v>
      </c>
      <c r="F1076" s="88" t="s">
        <v>257</v>
      </c>
      <c r="G1076" s="88" t="s">
        <v>49</v>
      </c>
    </row>
    <row r="1077" spans="1:7" ht="15.75" customHeight="1">
      <c r="A1077" s="88" t="s">
        <v>191</v>
      </c>
      <c r="B1077" s="88" t="s">
        <v>196</v>
      </c>
      <c r="C1077" s="88">
        <v>13845.966</v>
      </c>
      <c r="D1077" s="88">
        <v>13846.798000000001</v>
      </c>
      <c r="E1077" s="88">
        <v>0.83199999999999996</v>
      </c>
      <c r="F1077" s="88" t="s">
        <v>257</v>
      </c>
      <c r="G1077" s="88" t="s">
        <v>49</v>
      </c>
    </row>
    <row r="1078" spans="1:7" ht="15.75" customHeight="1">
      <c r="A1078" s="88" t="s">
        <v>191</v>
      </c>
      <c r="B1078" s="88" t="s">
        <v>196</v>
      </c>
      <c r="C1078" s="88">
        <v>13847.102000000001</v>
      </c>
      <c r="D1078" s="88">
        <v>13847.531999999999</v>
      </c>
      <c r="E1078" s="88">
        <v>0.43</v>
      </c>
      <c r="F1078" s="88" t="s">
        <v>257</v>
      </c>
      <c r="G1078" s="88" t="s">
        <v>49</v>
      </c>
    </row>
    <row r="1079" spans="1:7" ht="15.75" customHeight="1">
      <c r="A1079" s="88" t="s">
        <v>191</v>
      </c>
      <c r="B1079" s="88" t="s">
        <v>196</v>
      </c>
      <c r="C1079" s="88">
        <v>13848.11</v>
      </c>
      <c r="D1079" s="88">
        <v>13848.837</v>
      </c>
      <c r="E1079" s="88">
        <v>0.72699999999999998</v>
      </c>
      <c r="F1079" s="88" t="s">
        <v>257</v>
      </c>
      <c r="G1079" s="88" t="s">
        <v>49</v>
      </c>
    </row>
    <row r="1080" spans="1:7" ht="15.75" customHeight="1">
      <c r="A1080" s="88" t="s">
        <v>191</v>
      </c>
      <c r="B1080" s="88" t="s">
        <v>196</v>
      </c>
      <c r="C1080" s="88">
        <v>13849.763999999999</v>
      </c>
      <c r="D1080" s="88">
        <v>13850.763000000001</v>
      </c>
      <c r="E1080" s="88">
        <v>0.999</v>
      </c>
      <c r="F1080" s="88" t="s">
        <v>257</v>
      </c>
      <c r="G1080" s="88" t="s">
        <v>49</v>
      </c>
    </row>
    <row r="1081" spans="1:7" ht="15.75" customHeight="1">
      <c r="A1081" s="88" t="s">
        <v>191</v>
      </c>
      <c r="B1081" s="88" t="s">
        <v>196</v>
      </c>
      <c r="C1081" s="88">
        <v>13851.550999999999</v>
      </c>
      <c r="D1081" s="88">
        <v>13853.447</v>
      </c>
      <c r="E1081" s="88">
        <v>1.8959999999999999</v>
      </c>
      <c r="F1081" s="88" t="s">
        <v>257</v>
      </c>
      <c r="G1081" s="88" t="s">
        <v>49</v>
      </c>
    </row>
    <row r="1082" spans="1:7" ht="15.75" customHeight="1">
      <c r="A1082" s="88" t="s">
        <v>191</v>
      </c>
      <c r="B1082" s="88" t="s">
        <v>196</v>
      </c>
      <c r="C1082" s="88">
        <v>13853.987999999999</v>
      </c>
      <c r="D1082" s="88">
        <v>13856.022999999999</v>
      </c>
      <c r="E1082" s="88">
        <v>2.0350000000000001</v>
      </c>
      <c r="F1082" s="88" t="s">
        <v>257</v>
      </c>
      <c r="G1082" s="88" t="s">
        <v>49</v>
      </c>
    </row>
    <row r="1083" spans="1:7" ht="15.75" customHeight="1">
      <c r="A1083" s="88" t="s">
        <v>191</v>
      </c>
      <c r="B1083" s="88" t="s">
        <v>196</v>
      </c>
      <c r="C1083" s="88">
        <v>13857.627</v>
      </c>
      <c r="D1083" s="88">
        <v>13859.09</v>
      </c>
      <c r="E1083" s="88">
        <v>1.4630000000000001</v>
      </c>
      <c r="F1083" s="88" t="s">
        <v>257</v>
      </c>
      <c r="G1083" s="88" t="s">
        <v>49</v>
      </c>
    </row>
    <row r="1084" spans="1:7" ht="15.75" customHeight="1">
      <c r="A1084" s="88" t="s">
        <v>191</v>
      </c>
      <c r="B1084" s="88" t="s">
        <v>196</v>
      </c>
      <c r="C1084" s="88">
        <v>15007.61</v>
      </c>
      <c r="D1084" s="88">
        <v>15008.148999999999</v>
      </c>
      <c r="E1084" s="88">
        <v>0.53900000000000003</v>
      </c>
      <c r="F1084" s="88" t="s">
        <v>255</v>
      </c>
      <c r="G1084" s="88" t="s">
        <v>49</v>
      </c>
    </row>
    <row r="1085" spans="1:7" ht="15.75" customHeight="1">
      <c r="A1085" s="88" t="s">
        <v>191</v>
      </c>
      <c r="B1085" s="88" t="s">
        <v>196</v>
      </c>
      <c r="C1085" s="88">
        <v>15009.743</v>
      </c>
      <c r="D1085" s="88">
        <v>15010.509</v>
      </c>
      <c r="E1085" s="88">
        <v>0.76600000000000001</v>
      </c>
      <c r="F1085" s="88" t="s">
        <v>257</v>
      </c>
      <c r="G1085" s="88" t="s">
        <v>49</v>
      </c>
    </row>
    <row r="1086" spans="1:7" ht="15.75" customHeight="1">
      <c r="A1086" s="88" t="s">
        <v>191</v>
      </c>
      <c r="B1086" s="88" t="s">
        <v>196</v>
      </c>
      <c r="C1086" s="88">
        <v>15010.742</v>
      </c>
      <c r="D1086" s="88">
        <v>15011.513000000001</v>
      </c>
      <c r="E1086" s="88">
        <v>0.77100000000000002</v>
      </c>
      <c r="F1086" s="88" t="s">
        <v>257</v>
      </c>
      <c r="G1086" s="88" t="s">
        <v>49</v>
      </c>
    </row>
    <row r="1087" spans="1:7" ht="15.75" customHeight="1">
      <c r="A1087" s="88" t="s">
        <v>191</v>
      </c>
      <c r="B1087" s="88" t="s">
        <v>196</v>
      </c>
      <c r="C1087" s="88">
        <v>15012.048000000001</v>
      </c>
      <c r="D1087" s="88">
        <v>15012.903</v>
      </c>
      <c r="E1087" s="88">
        <v>0.85499999999999998</v>
      </c>
      <c r="F1087" s="88" t="s">
        <v>30</v>
      </c>
      <c r="G1087" s="88" t="s">
        <v>49</v>
      </c>
    </row>
    <row r="1088" spans="1:7" ht="15.75" customHeight="1">
      <c r="A1088" s="88" t="s">
        <v>191</v>
      </c>
      <c r="B1088" s="88" t="s">
        <v>196</v>
      </c>
      <c r="C1088" s="88">
        <v>15013.183999999999</v>
      </c>
      <c r="D1088" s="88">
        <v>15014.236000000001</v>
      </c>
      <c r="E1088" s="88">
        <v>1.052</v>
      </c>
      <c r="F1088" s="88" t="s">
        <v>30</v>
      </c>
      <c r="G1088" s="88" t="s">
        <v>49</v>
      </c>
    </row>
    <row r="1089" spans="1:7" ht="15.75" customHeight="1">
      <c r="A1089" s="88" t="s">
        <v>191</v>
      </c>
      <c r="B1089" s="88" t="s">
        <v>196</v>
      </c>
      <c r="C1089" s="88">
        <v>15014.772000000001</v>
      </c>
      <c r="D1089" s="88">
        <v>15015.455</v>
      </c>
      <c r="E1089" s="88">
        <v>0.68300000000000005</v>
      </c>
      <c r="F1089" s="88" t="s">
        <v>257</v>
      </c>
      <c r="G1089" s="88" t="s">
        <v>49</v>
      </c>
    </row>
    <row r="1090" spans="1:7" ht="15.75" customHeight="1">
      <c r="A1090" s="88" t="s">
        <v>191</v>
      </c>
      <c r="B1090" s="88" t="s">
        <v>196</v>
      </c>
      <c r="C1090" s="88">
        <v>15018.581</v>
      </c>
      <c r="D1090" s="88">
        <v>15019.516</v>
      </c>
      <c r="E1090" s="88">
        <v>0.93500000000000005</v>
      </c>
      <c r="F1090" s="88" t="s">
        <v>257</v>
      </c>
      <c r="G1090" s="88" t="s">
        <v>49</v>
      </c>
    </row>
    <row r="1091" spans="1:7" ht="15.75" customHeight="1">
      <c r="A1091" s="88" t="s">
        <v>191</v>
      </c>
      <c r="B1091" s="88" t="s">
        <v>196</v>
      </c>
      <c r="C1091" s="88">
        <v>15019.777</v>
      </c>
      <c r="D1091" s="88">
        <v>15020.697</v>
      </c>
      <c r="E1091" s="88">
        <v>0.92</v>
      </c>
      <c r="F1091" s="88" t="s">
        <v>257</v>
      </c>
      <c r="G1091" s="88" t="s">
        <v>49</v>
      </c>
    </row>
    <row r="1092" spans="1:7" ht="15.75" customHeight="1">
      <c r="A1092" s="88" t="s">
        <v>191</v>
      </c>
      <c r="B1092" s="88" t="s">
        <v>196</v>
      </c>
      <c r="C1092" s="88">
        <v>15020.919</v>
      </c>
      <c r="D1092" s="88">
        <v>15022.547</v>
      </c>
      <c r="E1092" s="88">
        <v>1.6279999999999999</v>
      </c>
      <c r="F1092" s="88" t="s">
        <v>257</v>
      </c>
      <c r="G1092" s="88" t="s">
        <v>49</v>
      </c>
    </row>
    <row r="1093" spans="1:7" ht="15.75" customHeight="1">
      <c r="A1093" s="88" t="s">
        <v>191</v>
      </c>
      <c r="B1093" s="88" t="s">
        <v>196</v>
      </c>
      <c r="C1093" s="88">
        <v>15022.986999999999</v>
      </c>
      <c r="D1093" s="88">
        <v>15023.74</v>
      </c>
      <c r="E1093" s="88">
        <v>0.753</v>
      </c>
      <c r="F1093" s="88" t="s">
        <v>257</v>
      </c>
      <c r="G1093" s="88" t="s">
        <v>49</v>
      </c>
    </row>
    <row r="1094" spans="1:7" ht="15.75" customHeight="1">
      <c r="A1094" s="88" t="s">
        <v>191</v>
      </c>
      <c r="B1094" s="88" t="s">
        <v>196</v>
      </c>
      <c r="C1094" s="88">
        <v>15024.109</v>
      </c>
      <c r="D1094" s="88">
        <v>15024.884</v>
      </c>
      <c r="E1094" s="88">
        <v>0.77500000000000002</v>
      </c>
      <c r="F1094" s="88" t="s">
        <v>257</v>
      </c>
      <c r="G1094" s="88" t="s">
        <v>49</v>
      </c>
    </row>
    <row r="1095" spans="1:7" ht="15.75" customHeight="1">
      <c r="A1095" s="88" t="s">
        <v>191</v>
      </c>
      <c r="B1095" s="88" t="s">
        <v>196</v>
      </c>
      <c r="C1095" s="88">
        <v>15027.553</v>
      </c>
      <c r="D1095" s="88">
        <v>15028.24</v>
      </c>
      <c r="E1095" s="88">
        <v>0.68700000000000006</v>
      </c>
      <c r="F1095" s="88" t="s">
        <v>257</v>
      </c>
      <c r="G1095" s="88" t="s">
        <v>49</v>
      </c>
    </row>
    <row r="1096" spans="1:7" ht="15.75" customHeight="1">
      <c r="A1096" s="88" t="s">
        <v>191</v>
      </c>
      <c r="B1096" s="88" t="s">
        <v>196</v>
      </c>
      <c r="C1096" s="88">
        <v>15031.956</v>
      </c>
      <c r="D1096" s="88">
        <v>15032.499</v>
      </c>
      <c r="E1096" s="88">
        <v>0.54300000000000004</v>
      </c>
      <c r="F1096" s="88" t="s">
        <v>257</v>
      </c>
      <c r="G1096" s="88" t="s">
        <v>49</v>
      </c>
    </row>
    <row r="1097" spans="1:7" ht="15.75" customHeight="1">
      <c r="A1097" s="88" t="s">
        <v>191</v>
      </c>
      <c r="B1097" s="88" t="s">
        <v>196</v>
      </c>
      <c r="C1097" s="88">
        <v>15034.115</v>
      </c>
      <c r="D1097" s="88">
        <v>15035.268</v>
      </c>
      <c r="E1097" s="88">
        <v>1.153</v>
      </c>
      <c r="F1097" s="88" t="s">
        <v>257</v>
      </c>
      <c r="G1097" s="88" t="s">
        <v>49</v>
      </c>
    </row>
    <row r="1098" spans="1:7" ht="15.75" customHeight="1">
      <c r="A1098" s="88" t="s">
        <v>191</v>
      </c>
      <c r="B1098" s="88" t="s">
        <v>196</v>
      </c>
      <c r="C1098" s="88">
        <v>15036.28</v>
      </c>
      <c r="D1098" s="88">
        <v>15037.976000000001</v>
      </c>
      <c r="E1098" s="88">
        <v>1.696</v>
      </c>
      <c r="F1098" s="88" t="s">
        <v>257</v>
      </c>
      <c r="G1098" s="88" t="s">
        <v>49</v>
      </c>
    </row>
    <row r="1099" spans="1:7" ht="15.75" customHeight="1">
      <c r="A1099" s="88" t="s">
        <v>191</v>
      </c>
      <c r="B1099" s="88" t="s">
        <v>196</v>
      </c>
      <c r="C1099" s="88">
        <v>15038.638999999999</v>
      </c>
      <c r="D1099" s="88">
        <v>15039.21</v>
      </c>
      <c r="E1099" s="88">
        <v>0.57099999999999995</v>
      </c>
      <c r="F1099" s="88" t="s">
        <v>257</v>
      </c>
      <c r="G1099" s="88" t="s">
        <v>49</v>
      </c>
    </row>
    <row r="1100" spans="1:7" ht="15.75" customHeight="1">
      <c r="A1100" s="88" t="s">
        <v>191</v>
      </c>
      <c r="B1100" s="88" t="s">
        <v>196</v>
      </c>
      <c r="C1100" s="88">
        <v>23643.039000000001</v>
      </c>
      <c r="D1100" s="88">
        <v>23643.522000000001</v>
      </c>
      <c r="E1100" s="88">
        <v>0.48299999999999998</v>
      </c>
      <c r="F1100" s="88" t="s">
        <v>257</v>
      </c>
      <c r="G1100" s="88" t="s">
        <v>49</v>
      </c>
    </row>
    <row r="1101" spans="1:7" ht="15.75" customHeight="1">
      <c r="A1101" s="88" t="s">
        <v>191</v>
      </c>
      <c r="B1101" s="88" t="s">
        <v>196</v>
      </c>
      <c r="C1101" s="88">
        <v>23643.722000000002</v>
      </c>
      <c r="D1101" s="88">
        <v>23644.807000000001</v>
      </c>
      <c r="E1101" s="88">
        <v>1.085</v>
      </c>
      <c r="F1101" s="88" t="s">
        <v>257</v>
      </c>
      <c r="G1101" s="88" t="s">
        <v>49</v>
      </c>
    </row>
    <row r="1102" spans="1:7" ht="15.75" customHeight="1">
      <c r="A1102" s="88" t="s">
        <v>191</v>
      </c>
      <c r="B1102" s="88" t="s">
        <v>196</v>
      </c>
      <c r="C1102" s="88">
        <v>23646.673999999999</v>
      </c>
      <c r="D1102" s="88">
        <v>23647.359</v>
      </c>
      <c r="E1102" s="88">
        <v>0.68500000000000005</v>
      </c>
      <c r="F1102" s="88" t="s">
        <v>257</v>
      </c>
      <c r="G1102" s="88" t="s">
        <v>49</v>
      </c>
    </row>
    <row r="1103" spans="1:7" ht="15.75" customHeight="1">
      <c r="A1103" s="88" t="s">
        <v>191</v>
      </c>
      <c r="B1103" s="88" t="s">
        <v>196</v>
      </c>
      <c r="C1103" s="88">
        <v>23652.034</v>
      </c>
      <c r="D1103" s="88">
        <v>23652.805</v>
      </c>
      <c r="E1103" s="88">
        <v>0.77100000000000002</v>
      </c>
      <c r="F1103" s="88" t="s">
        <v>257</v>
      </c>
      <c r="G1103" s="88" t="s">
        <v>49</v>
      </c>
    </row>
    <row r="1104" spans="1:7" ht="15.75" customHeight="1">
      <c r="A1104" s="88" t="s">
        <v>191</v>
      </c>
      <c r="B1104" s="88" t="s">
        <v>196</v>
      </c>
      <c r="C1104" s="88">
        <v>23653.274000000001</v>
      </c>
      <c r="D1104" s="88">
        <v>23654.481</v>
      </c>
      <c r="E1104" s="88">
        <v>1.2070000000000001</v>
      </c>
      <c r="F1104" s="88" t="s">
        <v>257</v>
      </c>
      <c r="G1104" s="88" t="s">
        <v>49</v>
      </c>
    </row>
    <row r="1105" spans="1:7" ht="15.75" customHeight="1">
      <c r="A1105" s="88" t="s">
        <v>191</v>
      </c>
      <c r="B1105" s="88" t="s">
        <v>196</v>
      </c>
      <c r="C1105" s="88">
        <v>23655.9</v>
      </c>
      <c r="D1105" s="88">
        <v>23656.646000000001</v>
      </c>
      <c r="E1105" s="88">
        <v>0.746</v>
      </c>
      <c r="F1105" s="88" t="s">
        <v>257</v>
      </c>
      <c r="G1105" s="88" t="s">
        <v>49</v>
      </c>
    </row>
    <row r="1106" spans="1:7" ht="15.75" customHeight="1">
      <c r="A1106" s="88" t="s">
        <v>191</v>
      </c>
      <c r="B1106" s="88" t="s">
        <v>196</v>
      </c>
      <c r="C1106" s="88">
        <v>23658.398000000001</v>
      </c>
      <c r="D1106" s="88">
        <v>23659.161</v>
      </c>
      <c r="E1106" s="88">
        <v>0.76300000000000001</v>
      </c>
      <c r="F1106" s="88" t="s">
        <v>257</v>
      </c>
      <c r="G1106" s="88" t="s">
        <v>49</v>
      </c>
    </row>
    <row r="1107" spans="1:7" ht="15.75" customHeight="1">
      <c r="A1107" s="88" t="s">
        <v>191</v>
      </c>
      <c r="B1107" s="88" t="s">
        <v>196</v>
      </c>
      <c r="C1107" s="88">
        <v>23662.516</v>
      </c>
      <c r="D1107" s="88">
        <v>23663.414000000001</v>
      </c>
      <c r="E1107" s="88">
        <v>0.89800000000000002</v>
      </c>
      <c r="F1107" s="88" t="s">
        <v>257</v>
      </c>
      <c r="G1107" s="88" t="s">
        <v>49</v>
      </c>
    </row>
    <row r="1108" spans="1:7" ht="15.75" customHeight="1">
      <c r="A1108" s="88" t="s">
        <v>191</v>
      </c>
      <c r="B1108" s="88" t="s">
        <v>196</v>
      </c>
      <c r="C1108" s="88">
        <v>23667.691999999999</v>
      </c>
      <c r="D1108" s="88">
        <v>23668.292000000001</v>
      </c>
      <c r="E1108" s="88">
        <v>0.6</v>
      </c>
      <c r="F1108" s="88" t="s">
        <v>30</v>
      </c>
      <c r="G1108" s="88" t="s">
        <v>49</v>
      </c>
    </row>
    <row r="1109" spans="1:7" ht="15.75" customHeight="1">
      <c r="A1109" s="88" t="s">
        <v>191</v>
      </c>
      <c r="B1109" s="88" t="s">
        <v>196</v>
      </c>
      <c r="C1109" s="88">
        <v>23672.982</v>
      </c>
      <c r="D1109" s="88">
        <v>23675.102999999999</v>
      </c>
      <c r="E1109" s="88">
        <v>2.121</v>
      </c>
      <c r="F1109" s="88" t="s">
        <v>257</v>
      </c>
      <c r="G1109" s="88" t="s">
        <v>49</v>
      </c>
    </row>
    <row r="1110" spans="1:7" ht="15.75" customHeight="1">
      <c r="A1110" s="88" t="s">
        <v>191</v>
      </c>
      <c r="B1110" s="88" t="s">
        <v>196</v>
      </c>
      <c r="C1110" s="88">
        <v>23675.23</v>
      </c>
      <c r="D1110" s="88">
        <v>23677.49</v>
      </c>
      <c r="E1110" s="88">
        <v>2.2599999999999998</v>
      </c>
      <c r="F1110" s="88" t="s">
        <v>257</v>
      </c>
      <c r="G1110" s="88" t="s">
        <v>49</v>
      </c>
    </row>
    <row r="1111" spans="1:7" ht="15.75" customHeight="1">
      <c r="A1111" s="88" t="s">
        <v>191</v>
      </c>
      <c r="B1111" s="88" t="s">
        <v>196</v>
      </c>
      <c r="C1111" s="88">
        <v>23679.08</v>
      </c>
      <c r="D1111" s="88">
        <v>23679.887999999999</v>
      </c>
      <c r="E1111" s="88">
        <v>0.80800000000000005</v>
      </c>
      <c r="F1111" s="88" t="s">
        <v>257</v>
      </c>
      <c r="G1111" s="88" t="s">
        <v>49</v>
      </c>
    </row>
    <row r="1112" spans="1:7" ht="15.75" customHeight="1">
      <c r="A1112" s="88" t="s">
        <v>191</v>
      </c>
      <c r="B1112" s="88" t="s">
        <v>196</v>
      </c>
      <c r="C1112" s="88">
        <v>23684.124</v>
      </c>
      <c r="D1112" s="88">
        <v>23685.972000000002</v>
      </c>
      <c r="E1112" s="88">
        <v>1.8480000000000001</v>
      </c>
      <c r="F1112" s="88" t="s">
        <v>257</v>
      </c>
      <c r="G1112" s="88" t="s">
        <v>49</v>
      </c>
    </row>
    <row r="1113" spans="1:7" ht="15.75" customHeight="1">
      <c r="A1113" s="88" t="s">
        <v>191</v>
      </c>
      <c r="B1113" s="88" t="s">
        <v>196</v>
      </c>
      <c r="C1113" s="88">
        <v>23686.5</v>
      </c>
      <c r="D1113" s="88">
        <v>23686.969000000001</v>
      </c>
      <c r="E1113" s="88">
        <v>0.46899999999999997</v>
      </c>
      <c r="F1113" s="88" t="s">
        <v>257</v>
      </c>
      <c r="G1113" s="88" t="s">
        <v>49</v>
      </c>
    </row>
    <row r="1114" spans="1:7" ht="15.75" customHeight="1">
      <c r="A1114" s="88" t="s">
        <v>191</v>
      </c>
      <c r="B1114" s="88" t="s">
        <v>196</v>
      </c>
      <c r="C1114" s="88">
        <v>23689.644</v>
      </c>
      <c r="D1114" s="88">
        <v>23690.137999999999</v>
      </c>
      <c r="E1114" s="88">
        <v>0.49399999999999999</v>
      </c>
      <c r="F1114" s="88" t="s">
        <v>257</v>
      </c>
      <c r="G1114" s="88" t="s">
        <v>49</v>
      </c>
    </row>
    <row r="1115" spans="1:7" ht="15.75" customHeight="1">
      <c r="A1115" s="88" t="s">
        <v>191</v>
      </c>
      <c r="B1115" s="88" t="s">
        <v>196</v>
      </c>
      <c r="C1115" s="88">
        <v>23691.226999999999</v>
      </c>
      <c r="D1115" s="88">
        <v>23693.154999999999</v>
      </c>
      <c r="E1115" s="88">
        <v>1.9279999999999999</v>
      </c>
      <c r="F1115" s="88" t="s">
        <v>257</v>
      </c>
      <c r="G1115" s="88" t="s">
        <v>49</v>
      </c>
    </row>
    <row r="1116" spans="1:7" ht="15.75" hidden="1" customHeight="1">
      <c r="A1116" s="88" t="s">
        <v>340</v>
      </c>
      <c r="B1116" s="88"/>
      <c r="C1116" s="88">
        <v>2460</v>
      </c>
      <c r="D1116" s="88">
        <v>2520</v>
      </c>
      <c r="E1116" s="88">
        <v>60</v>
      </c>
      <c r="F1116" s="88" t="s">
        <v>341</v>
      </c>
      <c r="G1116" s="88" t="s">
        <v>49</v>
      </c>
    </row>
    <row r="1117" spans="1:7" ht="15.75" hidden="1" customHeight="1">
      <c r="A1117" s="88" t="s">
        <v>340</v>
      </c>
      <c r="B1117" s="88"/>
      <c r="C1117" s="88">
        <v>2700</v>
      </c>
      <c r="D1117" s="88">
        <v>2760</v>
      </c>
      <c r="E1117" s="88">
        <v>60</v>
      </c>
      <c r="F1117" s="88" t="s">
        <v>342</v>
      </c>
      <c r="G1117" s="88" t="s">
        <v>49</v>
      </c>
    </row>
    <row r="1118" spans="1:7" ht="15.75" hidden="1" customHeight="1">
      <c r="A1118" s="88" t="s">
        <v>340</v>
      </c>
      <c r="B1118" s="88"/>
      <c r="C1118" s="88">
        <v>11520</v>
      </c>
      <c r="D1118" s="88">
        <v>11580</v>
      </c>
      <c r="E1118" s="88">
        <v>60</v>
      </c>
      <c r="F1118" s="88" t="s">
        <v>343</v>
      </c>
      <c r="G1118" s="88" t="s">
        <v>49</v>
      </c>
    </row>
    <row r="1119" spans="1:7" ht="15.75" hidden="1" customHeight="1">
      <c r="A1119" s="88" t="s">
        <v>340</v>
      </c>
      <c r="B1119" s="88"/>
      <c r="C1119" s="88">
        <v>12240</v>
      </c>
      <c r="D1119" s="88">
        <v>12300</v>
      </c>
      <c r="E1119" s="88">
        <v>60</v>
      </c>
      <c r="F1119" s="88" t="s">
        <v>344</v>
      </c>
      <c r="G1119" s="88" t="s">
        <v>49</v>
      </c>
    </row>
    <row r="1120" spans="1:7" ht="15.75" hidden="1" customHeight="1">
      <c r="A1120" s="88" t="s">
        <v>340</v>
      </c>
      <c r="B1120" s="88"/>
      <c r="C1120" s="88">
        <v>13800</v>
      </c>
      <c r="D1120" s="88">
        <v>13860</v>
      </c>
      <c r="E1120" s="88">
        <v>60</v>
      </c>
      <c r="F1120" s="88" t="s">
        <v>345</v>
      </c>
      <c r="G1120" s="88" t="s">
        <v>49</v>
      </c>
    </row>
    <row r="1121" spans="1:7" ht="15.75" hidden="1" customHeight="1">
      <c r="A1121" s="88" t="s">
        <v>340</v>
      </c>
      <c r="B1121" s="88"/>
      <c r="C1121" s="88">
        <v>15000</v>
      </c>
      <c r="D1121" s="88">
        <v>15060</v>
      </c>
      <c r="E1121" s="88">
        <v>60</v>
      </c>
      <c r="F1121" s="88" t="s">
        <v>346</v>
      </c>
      <c r="G1121" s="88" t="s">
        <v>49</v>
      </c>
    </row>
    <row r="1122" spans="1:7" ht="15.75" hidden="1" customHeight="1">
      <c r="A1122" s="88" t="s">
        <v>340</v>
      </c>
      <c r="B1122" s="88"/>
      <c r="C1122" s="88">
        <v>23640</v>
      </c>
      <c r="D1122" s="88">
        <v>23700</v>
      </c>
      <c r="E1122" s="88">
        <v>60</v>
      </c>
      <c r="F1122" s="88" t="s">
        <v>347</v>
      </c>
      <c r="G1122" s="88" t="s">
        <v>49</v>
      </c>
    </row>
    <row r="1123" spans="1:7" ht="15.75" hidden="1" customHeight="1">
      <c r="A1123" s="88" t="s">
        <v>340</v>
      </c>
      <c r="B1123" s="88"/>
      <c r="C1123" s="88">
        <v>24000</v>
      </c>
      <c r="D1123" s="88">
        <v>24060</v>
      </c>
      <c r="E1123" s="88">
        <v>60</v>
      </c>
      <c r="F1123" s="88" t="s">
        <v>348</v>
      </c>
      <c r="G1123" s="88" t="s">
        <v>49</v>
      </c>
    </row>
    <row r="1124" spans="1:7" ht="15.75" hidden="1" customHeight="1">
      <c r="A1124" s="88" t="s">
        <v>340</v>
      </c>
      <c r="B1124" s="88"/>
      <c r="C1124" s="88">
        <v>25200</v>
      </c>
      <c r="D1124" s="88">
        <v>25260</v>
      </c>
      <c r="E1124" s="88">
        <v>60</v>
      </c>
      <c r="F1124" s="88" t="s">
        <v>349</v>
      </c>
      <c r="G1124" s="88" t="s">
        <v>49</v>
      </c>
    </row>
    <row r="1125" spans="1:7" ht="15.75" hidden="1" customHeight="1">
      <c r="A1125" s="88" t="s">
        <v>340</v>
      </c>
      <c r="B1125" s="88"/>
      <c r="C1125" s="88">
        <v>28260</v>
      </c>
      <c r="D1125" s="88">
        <v>28320</v>
      </c>
      <c r="E1125" s="88">
        <v>60</v>
      </c>
      <c r="F1125" s="88" t="s">
        <v>350</v>
      </c>
      <c r="G1125" s="88" t="s">
        <v>49</v>
      </c>
    </row>
    <row r="1126" spans="1:7" ht="15.75" customHeight="1">
      <c r="A1126" s="88" t="s">
        <v>198</v>
      </c>
      <c r="B1126" s="88" t="s">
        <v>198</v>
      </c>
      <c r="C1126" s="88">
        <v>2464.5520000000001</v>
      </c>
      <c r="D1126" s="88">
        <v>2464.9659999999999</v>
      </c>
      <c r="E1126" s="88">
        <v>0.41399999999999998</v>
      </c>
      <c r="F1126" s="88" t="s">
        <v>418</v>
      </c>
      <c r="G1126" s="88" t="s">
        <v>49</v>
      </c>
    </row>
    <row r="1127" spans="1:7" ht="15.75" customHeight="1">
      <c r="A1127" s="88" t="s">
        <v>198</v>
      </c>
      <c r="B1127" s="88" t="s">
        <v>198</v>
      </c>
      <c r="C1127" s="88">
        <v>2475.5300000000002</v>
      </c>
      <c r="D1127" s="88">
        <v>2476.0219999999999</v>
      </c>
      <c r="E1127" s="88">
        <v>0.49199999999999999</v>
      </c>
      <c r="F1127" s="88" t="s">
        <v>499</v>
      </c>
      <c r="G1127" s="88" t="s">
        <v>49</v>
      </c>
    </row>
    <row r="1128" spans="1:7" ht="15.75" customHeight="1">
      <c r="A1128" s="88" t="s">
        <v>198</v>
      </c>
      <c r="B1128" s="88" t="s">
        <v>198</v>
      </c>
      <c r="C1128" s="88">
        <v>2490.8139999999999</v>
      </c>
      <c r="D1128" s="88">
        <v>2491.598</v>
      </c>
      <c r="E1128" s="88">
        <v>0.78400000000000003</v>
      </c>
      <c r="F1128" s="88" t="s">
        <v>500</v>
      </c>
      <c r="G1128" s="88" t="s">
        <v>49</v>
      </c>
    </row>
    <row r="1129" spans="1:7" ht="15.75" customHeight="1">
      <c r="A1129" s="88" t="s">
        <v>198</v>
      </c>
      <c r="B1129" s="88" t="s">
        <v>198</v>
      </c>
      <c r="C1129" s="88">
        <v>2700.9850000000001</v>
      </c>
      <c r="D1129" s="88">
        <v>2701.9929999999999</v>
      </c>
      <c r="E1129" s="88">
        <v>1.008</v>
      </c>
      <c r="F1129" s="88" t="s">
        <v>501</v>
      </c>
      <c r="G1129" s="88" t="s">
        <v>49</v>
      </c>
    </row>
    <row r="1130" spans="1:7" ht="15.75" customHeight="1">
      <c r="A1130" s="88" t="s">
        <v>198</v>
      </c>
      <c r="B1130" s="88" t="s">
        <v>198</v>
      </c>
      <c r="C1130" s="88">
        <v>2715.2890000000002</v>
      </c>
      <c r="D1130" s="88">
        <v>2716.6489999999999</v>
      </c>
      <c r="E1130" s="88">
        <v>1.36</v>
      </c>
      <c r="F1130" s="88" t="s">
        <v>502</v>
      </c>
      <c r="G1130" s="88" t="s">
        <v>49</v>
      </c>
    </row>
    <row r="1131" spans="1:7" ht="15.75" customHeight="1">
      <c r="A1131" s="88" t="s">
        <v>198</v>
      </c>
      <c r="B1131" s="88" t="s">
        <v>198</v>
      </c>
      <c r="C1131" s="88">
        <v>2717.46</v>
      </c>
      <c r="D1131" s="88">
        <v>2719.1120000000001</v>
      </c>
      <c r="E1131" s="88">
        <v>1.6519999999999999</v>
      </c>
      <c r="F1131" s="88" t="s">
        <v>503</v>
      </c>
      <c r="G1131" s="88" t="s">
        <v>49</v>
      </c>
    </row>
    <row r="1132" spans="1:7" ht="15.75" customHeight="1">
      <c r="A1132" s="88" t="s">
        <v>198</v>
      </c>
      <c r="B1132" s="88" t="s">
        <v>198</v>
      </c>
      <c r="C1132" s="88">
        <v>2720.5720000000001</v>
      </c>
      <c r="D1132" s="88">
        <v>2720.7669999999998</v>
      </c>
      <c r="E1132" s="88">
        <v>0.19500000000000001</v>
      </c>
      <c r="F1132" s="88" t="s">
        <v>504</v>
      </c>
      <c r="G1132" s="88" t="s">
        <v>49</v>
      </c>
    </row>
    <row r="1133" spans="1:7" ht="15.75" customHeight="1">
      <c r="A1133" s="88" t="s">
        <v>198</v>
      </c>
      <c r="B1133" s="88" t="s">
        <v>198</v>
      </c>
      <c r="C1133" s="88">
        <v>2722.06</v>
      </c>
      <c r="D1133" s="88">
        <v>2722.605</v>
      </c>
      <c r="E1133" s="88">
        <v>0.54500000000000004</v>
      </c>
      <c r="F1133" s="88" t="s">
        <v>384</v>
      </c>
      <c r="G1133" s="88" t="s">
        <v>49</v>
      </c>
    </row>
    <row r="1134" spans="1:7" ht="15.75" customHeight="1">
      <c r="A1134" s="88" t="s">
        <v>198</v>
      </c>
      <c r="B1134" s="88" t="s">
        <v>198</v>
      </c>
      <c r="C1134" s="88">
        <v>2723.4549999999999</v>
      </c>
      <c r="D1134" s="88">
        <v>2723.9769999999999</v>
      </c>
      <c r="E1134" s="88">
        <v>0.52200000000000002</v>
      </c>
      <c r="F1134" s="88" t="s">
        <v>504</v>
      </c>
      <c r="G1134" s="88" t="s">
        <v>49</v>
      </c>
    </row>
    <row r="1135" spans="1:7" ht="15.75" customHeight="1">
      <c r="A1135" s="88" t="s">
        <v>198</v>
      </c>
      <c r="B1135" s="88" t="s">
        <v>198</v>
      </c>
      <c r="C1135" s="88">
        <v>2725.4360000000001</v>
      </c>
      <c r="D1135" s="88">
        <v>2726.136</v>
      </c>
      <c r="E1135" s="88">
        <v>0.7</v>
      </c>
      <c r="F1135" s="88" t="s">
        <v>384</v>
      </c>
      <c r="G1135" s="88" t="s">
        <v>49</v>
      </c>
    </row>
    <row r="1136" spans="1:7" ht="15.75" customHeight="1">
      <c r="A1136" s="88" t="s">
        <v>198</v>
      </c>
      <c r="B1136" s="88" t="s">
        <v>198</v>
      </c>
      <c r="C1136" s="88">
        <v>2746.4160000000002</v>
      </c>
      <c r="D1136" s="88">
        <v>2747.623</v>
      </c>
      <c r="E1136" s="88">
        <v>1.2070000000000001</v>
      </c>
      <c r="F1136" s="88" t="s">
        <v>505</v>
      </c>
      <c r="G1136" s="88" t="s">
        <v>49</v>
      </c>
    </row>
    <row r="1137" spans="1:7" ht="15.75" customHeight="1">
      <c r="A1137" s="88" t="s">
        <v>198</v>
      </c>
      <c r="B1137" s="88" t="s">
        <v>198</v>
      </c>
      <c r="C1137" s="88">
        <v>2748.652</v>
      </c>
      <c r="D1137" s="88">
        <v>2749.4969999999998</v>
      </c>
      <c r="E1137" s="88">
        <v>0.84499999999999997</v>
      </c>
      <c r="F1137" s="88" t="s">
        <v>506</v>
      </c>
      <c r="G1137" s="88" t="s">
        <v>49</v>
      </c>
    </row>
    <row r="1138" spans="1:7" ht="15.75" customHeight="1">
      <c r="A1138" s="88" t="s">
        <v>198</v>
      </c>
      <c r="B1138" s="88" t="s">
        <v>198</v>
      </c>
      <c r="C1138" s="88">
        <v>2750.7930000000001</v>
      </c>
      <c r="D1138" s="88">
        <v>2751.5720000000001</v>
      </c>
      <c r="E1138" s="88">
        <v>0.77900000000000003</v>
      </c>
      <c r="F1138" s="88" t="s">
        <v>507</v>
      </c>
      <c r="G1138" s="88" t="s">
        <v>49</v>
      </c>
    </row>
    <row r="1139" spans="1:7" ht="15.75" customHeight="1">
      <c r="A1139" s="88" t="s">
        <v>198</v>
      </c>
      <c r="B1139" s="88" t="s">
        <v>198</v>
      </c>
      <c r="C1139" s="88">
        <v>2752.5529999999999</v>
      </c>
      <c r="D1139" s="88">
        <v>2753.799</v>
      </c>
      <c r="E1139" s="88">
        <v>1.246</v>
      </c>
      <c r="F1139" s="88" t="s">
        <v>508</v>
      </c>
      <c r="G1139" s="88" t="s">
        <v>49</v>
      </c>
    </row>
    <row r="1140" spans="1:7" ht="15.75" customHeight="1">
      <c r="A1140" s="88" t="s">
        <v>198</v>
      </c>
      <c r="B1140" s="88" t="s">
        <v>198</v>
      </c>
      <c r="C1140" s="88">
        <v>2754.7710000000002</v>
      </c>
      <c r="D1140" s="88">
        <v>2755.89</v>
      </c>
      <c r="E1140" s="88">
        <v>1.119</v>
      </c>
      <c r="F1140" s="88" t="s">
        <v>509</v>
      </c>
      <c r="G1140" s="88" t="s">
        <v>49</v>
      </c>
    </row>
    <row r="1141" spans="1:7" ht="15.75" customHeight="1">
      <c r="A1141" s="88" t="s">
        <v>198</v>
      </c>
      <c r="B1141" s="88" t="s">
        <v>198</v>
      </c>
      <c r="C1141" s="88">
        <v>2757.1559999999999</v>
      </c>
      <c r="D1141" s="88">
        <v>2757.7890000000002</v>
      </c>
      <c r="E1141" s="88">
        <v>0.63300000000000001</v>
      </c>
      <c r="F1141" s="88" t="s">
        <v>510</v>
      </c>
      <c r="G1141" s="88" t="s">
        <v>49</v>
      </c>
    </row>
    <row r="1142" spans="1:7" ht="15.75" customHeight="1">
      <c r="A1142" s="88" t="s">
        <v>198</v>
      </c>
      <c r="B1142" s="88" t="s">
        <v>198</v>
      </c>
      <c r="C1142" s="88">
        <v>11519.965</v>
      </c>
      <c r="D1142" s="88">
        <v>11521.78</v>
      </c>
      <c r="E1142" s="88">
        <v>1.8149999999999999</v>
      </c>
      <c r="F1142" s="88" t="s">
        <v>511</v>
      </c>
      <c r="G1142" s="88" t="s">
        <v>49</v>
      </c>
    </row>
    <row r="1143" spans="1:7" ht="15.75" customHeight="1">
      <c r="A1143" s="88" t="s">
        <v>198</v>
      </c>
      <c r="B1143" s="88" t="s">
        <v>198</v>
      </c>
      <c r="C1143" s="88">
        <v>11523.797</v>
      </c>
      <c r="D1143" s="88">
        <v>11525.994000000001</v>
      </c>
      <c r="E1143" s="88">
        <v>2.1970000000000001</v>
      </c>
      <c r="F1143" s="88" t="s">
        <v>512</v>
      </c>
      <c r="G1143" s="88" t="s">
        <v>49</v>
      </c>
    </row>
    <row r="1144" spans="1:7" ht="15.75" customHeight="1">
      <c r="A1144" s="88" t="s">
        <v>198</v>
      </c>
      <c r="B1144" s="88" t="s">
        <v>198</v>
      </c>
      <c r="C1144" s="88">
        <v>11529.262000000001</v>
      </c>
      <c r="D1144" s="88">
        <v>11529.737999999999</v>
      </c>
      <c r="E1144" s="88">
        <v>0.47599999999999998</v>
      </c>
      <c r="F1144" s="88" t="s">
        <v>418</v>
      </c>
      <c r="G1144" s="88" t="s">
        <v>49</v>
      </c>
    </row>
    <row r="1145" spans="1:7" ht="15.75" customHeight="1">
      <c r="A1145" s="88" t="s">
        <v>198</v>
      </c>
      <c r="B1145" s="88" t="s">
        <v>198</v>
      </c>
      <c r="C1145" s="88">
        <v>11530.454</v>
      </c>
      <c r="D1145" s="88">
        <v>11532.957</v>
      </c>
      <c r="E1145" s="88">
        <v>2.5030000000000001</v>
      </c>
      <c r="F1145" s="88" t="s">
        <v>513</v>
      </c>
      <c r="G1145" s="88" t="s">
        <v>49</v>
      </c>
    </row>
    <row r="1146" spans="1:7" ht="15.75" customHeight="1">
      <c r="A1146" s="88" t="s">
        <v>198</v>
      </c>
      <c r="B1146" s="88" t="s">
        <v>198</v>
      </c>
      <c r="C1146" s="88">
        <v>11533.421</v>
      </c>
      <c r="D1146" s="88">
        <v>11534.268</v>
      </c>
      <c r="E1146" s="88">
        <v>0.84699999999999998</v>
      </c>
      <c r="F1146" s="88" t="s">
        <v>286</v>
      </c>
      <c r="G1146" s="88" t="s">
        <v>49</v>
      </c>
    </row>
    <row r="1147" spans="1:7" ht="15.75" customHeight="1">
      <c r="A1147" s="88" t="s">
        <v>198</v>
      </c>
      <c r="B1147" s="88" t="s">
        <v>198</v>
      </c>
      <c r="C1147" s="88">
        <v>11537.06</v>
      </c>
      <c r="D1147" s="88">
        <v>11538.421</v>
      </c>
      <c r="E1147" s="88">
        <v>1.361</v>
      </c>
      <c r="F1147" s="88" t="s">
        <v>514</v>
      </c>
      <c r="G1147" s="88" t="s">
        <v>49</v>
      </c>
    </row>
    <row r="1148" spans="1:7" ht="15.75" customHeight="1">
      <c r="A1148" s="88" t="s">
        <v>198</v>
      </c>
      <c r="B1148" s="88" t="s">
        <v>198</v>
      </c>
      <c r="C1148" s="88">
        <v>11541.17</v>
      </c>
      <c r="D1148" s="88">
        <v>11542.415000000001</v>
      </c>
      <c r="E1148" s="88">
        <v>1.2450000000000001</v>
      </c>
      <c r="F1148" s="88" t="s">
        <v>515</v>
      </c>
      <c r="G1148" s="88" t="s">
        <v>49</v>
      </c>
    </row>
    <row r="1149" spans="1:7" ht="15.75" customHeight="1">
      <c r="A1149" s="88" t="s">
        <v>198</v>
      </c>
      <c r="B1149" s="88" t="s">
        <v>198</v>
      </c>
      <c r="C1149" s="88">
        <v>11544.182000000001</v>
      </c>
      <c r="D1149" s="88">
        <v>11544.99</v>
      </c>
      <c r="E1149" s="88">
        <v>0.80800000000000005</v>
      </c>
      <c r="F1149" s="88" t="s">
        <v>516</v>
      </c>
      <c r="G1149" s="88" t="s">
        <v>49</v>
      </c>
    </row>
    <row r="1150" spans="1:7" ht="15.75" customHeight="1">
      <c r="A1150" s="88" t="s">
        <v>198</v>
      </c>
      <c r="B1150" s="88" t="s">
        <v>198</v>
      </c>
      <c r="C1150" s="88">
        <v>11545.378000000001</v>
      </c>
      <c r="D1150" s="88">
        <v>11546.606</v>
      </c>
      <c r="E1150" s="88">
        <v>1.228</v>
      </c>
      <c r="F1150" s="88" t="s">
        <v>286</v>
      </c>
      <c r="G1150" s="88" t="s">
        <v>49</v>
      </c>
    </row>
    <row r="1151" spans="1:7" ht="15.75" customHeight="1">
      <c r="A1151" s="88" t="s">
        <v>198</v>
      </c>
      <c r="B1151" s="88" t="s">
        <v>198</v>
      </c>
      <c r="C1151" s="88">
        <v>11547.355</v>
      </c>
      <c r="D1151" s="88">
        <v>11548.203</v>
      </c>
      <c r="E1151" s="88">
        <v>0.84799999999999998</v>
      </c>
      <c r="F1151" s="88" t="s">
        <v>286</v>
      </c>
      <c r="G1151" s="88" t="s">
        <v>49</v>
      </c>
    </row>
    <row r="1152" spans="1:7" ht="15.75" customHeight="1">
      <c r="A1152" s="88" t="s">
        <v>198</v>
      </c>
      <c r="B1152" s="88" t="s">
        <v>198</v>
      </c>
      <c r="C1152" s="88">
        <v>11551.504000000001</v>
      </c>
      <c r="D1152" s="88">
        <v>11552.214</v>
      </c>
      <c r="E1152" s="88">
        <v>0.71</v>
      </c>
      <c r="F1152" s="88" t="s">
        <v>517</v>
      </c>
      <c r="G1152" s="88" t="s">
        <v>49</v>
      </c>
    </row>
    <row r="1153" spans="1:7" ht="15.75" customHeight="1">
      <c r="A1153" s="88" t="s">
        <v>198</v>
      </c>
      <c r="B1153" s="88" t="s">
        <v>198</v>
      </c>
      <c r="C1153" s="88">
        <v>11552.722</v>
      </c>
      <c r="D1153" s="88">
        <v>11553.16</v>
      </c>
      <c r="E1153" s="88">
        <v>0.438</v>
      </c>
      <c r="F1153" s="88" t="s">
        <v>307</v>
      </c>
      <c r="G1153" s="88" t="s">
        <v>49</v>
      </c>
    </row>
    <row r="1154" spans="1:7" ht="15.75" customHeight="1">
      <c r="A1154" s="88" t="s">
        <v>198</v>
      </c>
      <c r="B1154" s="88" t="s">
        <v>198</v>
      </c>
      <c r="C1154" s="88">
        <v>11559.934999999999</v>
      </c>
      <c r="D1154" s="88">
        <v>11561.050999999999</v>
      </c>
      <c r="E1154" s="88">
        <v>1.1160000000000001</v>
      </c>
      <c r="F1154" s="88" t="s">
        <v>518</v>
      </c>
      <c r="G1154" s="88" t="s">
        <v>49</v>
      </c>
    </row>
    <row r="1155" spans="1:7" ht="15.75" customHeight="1">
      <c r="A1155" s="88" t="s">
        <v>198</v>
      </c>
      <c r="B1155" s="88" t="s">
        <v>198</v>
      </c>
      <c r="C1155" s="88">
        <v>11570.35</v>
      </c>
      <c r="D1155" s="88">
        <v>11574.332</v>
      </c>
      <c r="E1155" s="88">
        <v>3.9820000000000002</v>
      </c>
      <c r="F1155" s="88" t="s">
        <v>519</v>
      </c>
      <c r="G1155" s="88" t="s">
        <v>49</v>
      </c>
    </row>
    <row r="1156" spans="1:7" ht="15.75" customHeight="1">
      <c r="A1156" s="88" t="s">
        <v>198</v>
      </c>
      <c r="B1156" s="88" t="s">
        <v>198</v>
      </c>
      <c r="C1156" s="88">
        <v>11576.361000000001</v>
      </c>
      <c r="D1156" s="88">
        <v>11577.22</v>
      </c>
      <c r="E1156" s="88">
        <v>0.85899999999999999</v>
      </c>
      <c r="F1156" s="88" t="s">
        <v>520</v>
      </c>
      <c r="G1156" s="88" t="s">
        <v>49</v>
      </c>
    </row>
    <row r="1157" spans="1:7" ht="15.75" customHeight="1">
      <c r="A1157" s="88" t="s">
        <v>198</v>
      </c>
      <c r="B1157" s="88" t="s">
        <v>198</v>
      </c>
      <c r="C1157" s="88">
        <v>12240.843000000001</v>
      </c>
      <c r="D1157" s="88">
        <v>12245.155000000001</v>
      </c>
      <c r="E1157" s="88">
        <v>4.3120000000000003</v>
      </c>
      <c r="F1157" s="88" t="s">
        <v>286</v>
      </c>
      <c r="G1157" s="88" t="s">
        <v>49</v>
      </c>
    </row>
    <row r="1158" spans="1:7" ht="15.75" customHeight="1">
      <c r="A1158" s="88" t="s">
        <v>198</v>
      </c>
      <c r="B1158" s="88" t="s">
        <v>198</v>
      </c>
      <c r="C1158" s="88">
        <v>12248.964</v>
      </c>
      <c r="D1158" s="88">
        <v>12250.169</v>
      </c>
      <c r="E1158" s="88">
        <v>1.2050000000000001</v>
      </c>
      <c r="F1158" s="88" t="s">
        <v>286</v>
      </c>
      <c r="G1158" s="88" t="s">
        <v>49</v>
      </c>
    </row>
    <row r="1159" spans="1:7" ht="15.75" customHeight="1">
      <c r="A1159" s="88" t="s">
        <v>198</v>
      </c>
      <c r="B1159" s="88" t="s">
        <v>198</v>
      </c>
      <c r="C1159" s="88">
        <v>12254.699000000001</v>
      </c>
      <c r="D1159" s="88">
        <v>12255.642</v>
      </c>
      <c r="E1159" s="88">
        <v>0.94299999999999995</v>
      </c>
      <c r="F1159" s="88" t="s">
        <v>286</v>
      </c>
      <c r="G1159" s="88" t="s">
        <v>49</v>
      </c>
    </row>
    <row r="1160" spans="1:7" ht="15.75" customHeight="1">
      <c r="A1160" s="88" t="s">
        <v>198</v>
      </c>
      <c r="B1160" s="88" t="s">
        <v>198</v>
      </c>
      <c r="C1160" s="88">
        <v>12267.557000000001</v>
      </c>
      <c r="D1160" s="88">
        <v>12269.054</v>
      </c>
      <c r="E1160" s="88">
        <v>1.4970000000000001</v>
      </c>
      <c r="F1160" s="88" t="s">
        <v>286</v>
      </c>
      <c r="G1160" s="88" t="s">
        <v>49</v>
      </c>
    </row>
    <row r="1161" spans="1:7" ht="15.75" customHeight="1">
      <c r="A1161" s="88" t="s">
        <v>198</v>
      </c>
      <c r="B1161" s="88" t="s">
        <v>198</v>
      </c>
      <c r="C1161" s="88">
        <v>12274.299000000001</v>
      </c>
      <c r="D1161" s="88">
        <v>12275.572</v>
      </c>
      <c r="E1161" s="88">
        <v>1.2729999999999999</v>
      </c>
      <c r="F1161" s="88" t="s">
        <v>286</v>
      </c>
      <c r="G1161" s="88" t="s">
        <v>49</v>
      </c>
    </row>
    <row r="1162" spans="1:7" ht="15.75" customHeight="1">
      <c r="A1162" s="88" t="s">
        <v>198</v>
      </c>
      <c r="B1162" s="88" t="s">
        <v>198</v>
      </c>
      <c r="C1162" s="88">
        <v>12285.739</v>
      </c>
      <c r="D1162" s="88">
        <v>12293.771000000001</v>
      </c>
      <c r="E1162" s="88">
        <v>8.032</v>
      </c>
      <c r="F1162" s="88" t="s">
        <v>286</v>
      </c>
      <c r="G1162" s="88" t="s">
        <v>49</v>
      </c>
    </row>
    <row r="1163" spans="1:7" ht="15.75" customHeight="1">
      <c r="A1163" s="88" t="s">
        <v>198</v>
      </c>
      <c r="B1163" s="88" t="s">
        <v>198</v>
      </c>
      <c r="C1163" s="88">
        <v>12294.596</v>
      </c>
      <c r="D1163" s="88">
        <v>12299.68</v>
      </c>
      <c r="E1163" s="88">
        <v>5.0839999999999996</v>
      </c>
      <c r="F1163" s="88" t="s">
        <v>286</v>
      </c>
      <c r="G1163" s="88" t="s">
        <v>49</v>
      </c>
    </row>
    <row r="1164" spans="1:7" ht="15.75" customHeight="1">
      <c r="A1164" s="88" t="s">
        <v>198</v>
      </c>
      <c r="B1164" s="88" t="s">
        <v>198</v>
      </c>
      <c r="C1164" s="88">
        <v>13801.630999999999</v>
      </c>
      <c r="D1164" s="88">
        <v>13802.459000000001</v>
      </c>
      <c r="E1164" s="88">
        <v>0.82799999999999996</v>
      </c>
      <c r="F1164" s="88" t="s">
        <v>521</v>
      </c>
      <c r="G1164" s="88" t="s">
        <v>49</v>
      </c>
    </row>
    <row r="1165" spans="1:7" ht="15.75" customHeight="1">
      <c r="A1165" s="88" t="s">
        <v>198</v>
      </c>
      <c r="B1165" s="88" t="s">
        <v>198</v>
      </c>
      <c r="C1165" s="88">
        <v>13820.726000000001</v>
      </c>
      <c r="D1165" s="88">
        <v>13821.396000000001</v>
      </c>
      <c r="E1165" s="88">
        <v>0.67</v>
      </c>
      <c r="F1165" s="88">
        <v>0</v>
      </c>
      <c r="G1165" s="88" t="s">
        <v>49</v>
      </c>
    </row>
    <row r="1166" spans="1:7" ht="15.75" customHeight="1">
      <c r="A1166" s="88" t="s">
        <v>198</v>
      </c>
      <c r="B1166" s="88" t="s">
        <v>198</v>
      </c>
      <c r="C1166" s="88">
        <v>13827.718999999999</v>
      </c>
      <c r="D1166" s="88">
        <v>13829.057000000001</v>
      </c>
      <c r="E1166" s="88">
        <v>1.3380000000000001</v>
      </c>
      <c r="F1166" s="88" t="s">
        <v>522</v>
      </c>
      <c r="G1166" s="88" t="s">
        <v>49</v>
      </c>
    </row>
    <row r="1167" spans="1:7" ht="15.75" customHeight="1">
      <c r="A1167" s="88" t="s">
        <v>198</v>
      </c>
      <c r="B1167" s="88" t="s">
        <v>198</v>
      </c>
      <c r="C1167" s="88">
        <v>15028.62</v>
      </c>
      <c r="D1167" s="88">
        <v>15031.547</v>
      </c>
      <c r="E1167" s="88">
        <v>2.927</v>
      </c>
      <c r="F1167" s="88" t="s">
        <v>523</v>
      </c>
      <c r="G1167" s="88" t="s">
        <v>49</v>
      </c>
    </row>
    <row r="1168" spans="1:7" ht="15.75" customHeight="1">
      <c r="A1168" s="88" t="s">
        <v>198</v>
      </c>
      <c r="B1168" s="88" t="s">
        <v>198</v>
      </c>
      <c r="C1168" s="88">
        <v>15032.254000000001</v>
      </c>
      <c r="D1168" s="88">
        <v>15034.061</v>
      </c>
      <c r="E1168" s="88">
        <v>1.8069999999999999</v>
      </c>
      <c r="F1168" s="88">
        <v>0</v>
      </c>
      <c r="G1168" s="88" t="s">
        <v>49</v>
      </c>
    </row>
    <row r="1169" spans="1:7" ht="15.75" customHeight="1">
      <c r="A1169" s="88" t="s">
        <v>198</v>
      </c>
      <c r="B1169" s="88" t="s">
        <v>198</v>
      </c>
      <c r="C1169" s="88">
        <v>15037.929</v>
      </c>
      <c r="D1169" s="88">
        <v>15038.397000000001</v>
      </c>
      <c r="E1169" s="88">
        <v>0.46800000000000003</v>
      </c>
      <c r="F1169" s="88" t="s">
        <v>524</v>
      </c>
      <c r="G1169" s="88" t="s">
        <v>49</v>
      </c>
    </row>
    <row r="1170" spans="1:7" ht="15.75" customHeight="1">
      <c r="A1170" s="88" t="s">
        <v>198</v>
      </c>
      <c r="B1170" s="88" t="s">
        <v>198</v>
      </c>
      <c r="C1170" s="88">
        <v>15039.769</v>
      </c>
      <c r="D1170" s="88">
        <v>15040.102000000001</v>
      </c>
      <c r="E1170" s="88">
        <v>0.33300000000000002</v>
      </c>
      <c r="F1170" s="88" t="s">
        <v>525</v>
      </c>
      <c r="G1170" s="88" t="s">
        <v>49</v>
      </c>
    </row>
    <row r="1171" spans="1:7" ht="15.75" customHeight="1">
      <c r="A1171" s="88" t="s">
        <v>198</v>
      </c>
      <c r="B1171" s="88" t="s">
        <v>198</v>
      </c>
      <c r="C1171" s="88">
        <v>15041.344999999999</v>
      </c>
      <c r="D1171" s="88">
        <v>15043.370999999999</v>
      </c>
      <c r="E1171" s="88">
        <v>2.0259999999999998</v>
      </c>
      <c r="F1171" s="88" t="s">
        <v>526</v>
      </c>
      <c r="G1171" s="88" t="s">
        <v>49</v>
      </c>
    </row>
    <row r="1172" spans="1:7" ht="15.75" customHeight="1">
      <c r="A1172" s="88" t="s">
        <v>198</v>
      </c>
      <c r="B1172" s="88" t="s">
        <v>198</v>
      </c>
      <c r="C1172" s="88">
        <v>15043.553</v>
      </c>
      <c r="D1172" s="88">
        <v>15044.511</v>
      </c>
      <c r="E1172" s="88">
        <v>0.95799999999999996</v>
      </c>
      <c r="F1172" s="88" t="s">
        <v>437</v>
      </c>
      <c r="G1172" s="88" t="s">
        <v>49</v>
      </c>
    </row>
    <row r="1173" spans="1:7" ht="15.75" customHeight="1">
      <c r="A1173" s="88" t="s">
        <v>198</v>
      </c>
      <c r="B1173" s="88" t="s">
        <v>198</v>
      </c>
      <c r="C1173" s="88">
        <v>15045.092000000001</v>
      </c>
      <c r="D1173" s="88">
        <v>15046.773999999999</v>
      </c>
      <c r="E1173" s="88">
        <v>1.6819999999999999</v>
      </c>
      <c r="F1173" s="88" t="s">
        <v>527</v>
      </c>
      <c r="G1173" s="88" t="s">
        <v>49</v>
      </c>
    </row>
    <row r="1174" spans="1:7" ht="15.75" customHeight="1">
      <c r="A1174" s="88" t="s">
        <v>198</v>
      </c>
      <c r="B1174" s="88" t="s">
        <v>198</v>
      </c>
      <c r="C1174" s="88">
        <v>15047.084000000001</v>
      </c>
      <c r="D1174" s="88">
        <v>15050.69</v>
      </c>
      <c r="E1174" s="88">
        <v>3.6059999999999999</v>
      </c>
      <c r="F1174" s="88">
        <v>0</v>
      </c>
      <c r="G1174" s="88" t="s">
        <v>49</v>
      </c>
    </row>
    <row r="1175" spans="1:7" ht="15.75" customHeight="1">
      <c r="A1175" s="88" t="s">
        <v>198</v>
      </c>
      <c r="B1175" s="88" t="s">
        <v>198</v>
      </c>
      <c r="C1175" s="88">
        <v>15050.953</v>
      </c>
      <c r="D1175" s="88">
        <v>15054.111999999999</v>
      </c>
      <c r="E1175" s="88">
        <v>3.1589999999999998</v>
      </c>
      <c r="F1175" s="88">
        <v>0</v>
      </c>
      <c r="G1175" s="88" t="s">
        <v>49</v>
      </c>
    </row>
    <row r="1176" spans="1:7" ht="15.75" customHeight="1">
      <c r="A1176" s="88" t="s">
        <v>198</v>
      </c>
      <c r="B1176" s="88" t="s">
        <v>198</v>
      </c>
      <c r="C1176" s="88">
        <v>15054.913</v>
      </c>
      <c r="D1176" s="88">
        <v>15056.424999999999</v>
      </c>
      <c r="E1176" s="88">
        <v>1.512</v>
      </c>
      <c r="F1176" s="88">
        <v>0</v>
      </c>
      <c r="G1176" s="88" t="s">
        <v>49</v>
      </c>
    </row>
    <row r="1177" spans="1:7" ht="15.75" customHeight="1">
      <c r="A1177" s="88" t="s">
        <v>198</v>
      </c>
      <c r="B1177" s="88" t="s">
        <v>198</v>
      </c>
      <c r="C1177" s="88">
        <v>15056.85</v>
      </c>
      <c r="D1177" s="88">
        <v>15057.692999999999</v>
      </c>
      <c r="E1177" s="88">
        <v>0.84299999999999997</v>
      </c>
      <c r="F1177" s="88">
        <v>0</v>
      </c>
      <c r="G1177" s="88" t="s">
        <v>49</v>
      </c>
    </row>
    <row r="1178" spans="1:7" ht="15.75" customHeight="1">
      <c r="A1178" s="88" t="s">
        <v>198</v>
      </c>
      <c r="B1178" s="88" t="s">
        <v>198</v>
      </c>
      <c r="C1178" s="88">
        <v>15058.133</v>
      </c>
      <c r="D1178" s="88">
        <v>15059.569</v>
      </c>
      <c r="E1178" s="88">
        <v>1.4359999999999999</v>
      </c>
      <c r="F1178" s="88">
        <v>0</v>
      </c>
      <c r="G1178" s="88" t="s">
        <v>49</v>
      </c>
    </row>
    <row r="1179" spans="1:7" ht="15.75" customHeight="1">
      <c r="A1179" s="88" t="s">
        <v>198</v>
      </c>
      <c r="B1179" s="88" t="s">
        <v>198</v>
      </c>
      <c r="C1179" s="88">
        <v>23640.663</v>
      </c>
      <c r="D1179" s="88">
        <v>23641.167000000001</v>
      </c>
      <c r="E1179" s="88">
        <v>0.504</v>
      </c>
      <c r="F1179" s="88" t="s">
        <v>528</v>
      </c>
      <c r="G1179" s="88" t="s">
        <v>49</v>
      </c>
    </row>
    <row r="1180" spans="1:7" ht="15.75" customHeight="1">
      <c r="A1180" s="88" t="s">
        <v>198</v>
      </c>
      <c r="B1180" s="88" t="s">
        <v>198</v>
      </c>
      <c r="C1180" s="88">
        <v>23642.194</v>
      </c>
      <c r="D1180" s="88">
        <v>23642.828000000001</v>
      </c>
      <c r="E1180" s="88">
        <v>0.63400000000000001</v>
      </c>
      <c r="F1180" s="88" t="s">
        <v>529</v>
      </c>
      <c r="G1180" s="88" t="s">
        <v>49</v>
      </c>
    </row>
    <row r="1181" spans="1:7" ht="15.75" customHeight="1">
      <c r="A1181" s="88" t="s">
        <v>198</v>
      </c>
      <c r="B1181" s="88" t="s">
        <v>198</v>
      </c>
      <c r="C1181" s="88">
        <v>23666.111000000001</v>
      </c>
      <c r="D1181" s="88">
        <v>23666.471000000001</v>
      </c>
      <c r="E1181" s="88">
        <v>0.36</v>
      </c>
      <c r="F1181" s="88" t="s">
        <v>530</v>
      </c>
      <c r="G1181" s="88" t="s">
        <v>49</v>
      </c>
    </row>
    <row r="1182" spans="1:7" ht="15.75" customHeight="1">
      <c r="A1182" s="88" t="s">
        <v>198</v>
      </c>
      <c r="B1182" s="88" t="s">
        <v>198</v>
      </c>
      <c r="C1182" s="88">
        <v>23677.077000000001</v>
      </c>
      <c r="D1182" s="88">
        <v>23677.498</v>
      </c>
      <c r="E1182" s="88">
        <v>0.42099999999999999</v>
      </c>
      <c r="F1182" s="88" t="s">
        <v>421</v>
      </c>
      <c r="G1182" s="88" t="s">
        <v>49</v>
      </c>
    </row>
    <row r="1183" spans="1:7" ht="15.75" customHeight="1">
      <c r="A1183" s="88" t="s">
        <v>198</v>
      </c>
      <c r="B1183" s="88" t="s">
        <v>198</v>
      </c>
      <c r="C1183" s="88">
        <v>23688.761999999999</v>
      </c>
      <c r="D1183" s="88">
        <v>23689.038</v>
      </c>
      <c r="E1183" s="88">
        <v>0.27600000000000002</v>
      </c>
      <c r="F1183" s="88" t="s">
        <v>531</v>
      </c>
      <c r="G1183" s="88" t="s">
        <v>49</v>
      </c>
    </row>
    <row r="1184" spans="1:7" ht="15.75" hidden="1" customHeight="1">
      <c r="A1184" s="88" t="s">
        <v>386</v>
      </c>
      <c r="B1184" s="88" t="s">
        <v>196</v>
      </c>
      <c r="C1184" s="88">
        <v>2460.1060000000002</v>
      </c>
      <c r="D1184" s="88">
        <v>2463.0500000000002</v>
      </c>
      <c r="E1184" s="88">
        <v>2.944</v>
      </c>
      <c r="F1184" s="88" t="s">
        <v>257</v>
      </c>
      <c r="G1184" s="88" t="s">
        <v>49</v>
      </c>
    </row>
    <row r="1185" spans="1:7" ht="15.75" hidden="1" customHeight="1">
      <c r="A1185" s="88" t="s">
        <v>386</v>
      </c>
      <c r="B1185" s="88" t="s">
        <v>196</v>
      </c>
      <c r="C1185" s="88">
        <v>2466.3449999999998</v>
      </c>
      <c r="D1185" s="88">
        <v>2471.2820000000002</v>
      </c>
      <c r="E1185" s="88">
        <v>4.9370000000000003</v>
      </c>
      <c r="F1185" s="88" t="s">
        <v>255</v>
      </c>
      <c r="G1185" s="88" t="s">
        <v>49</v>
      </c>
    </row>
    <row r="1186" spans="1:7" ht="15.75" hidden="1" customHeight="1">
      <c r="A1186" s="88" t="s">
        <v>386</v>
      </c>
      <c r="B1186" s="88" t="s">
        <v>196</v>
      </c>
      <c r="C1186" s="88">
        <v>2472.384</v>
      </c>
      <c r="D1186" s="88">
        <v>2475.5430000000001</v>
      </c>
      <c r="E1186" s="88">
        <v>3.1589999999999998</v>
      </c>
      <c r="F1186" s="88" t="s">
        <v>255</v>
      </c>
      <c r="G1186" s="88" t="s">
        <v>49</v>
      </c>
    </row>
    <row r="1187" spans="1:7" ht="15.75" hidden="1" customHeight="1">
      <c r="A1187" s="88" t="s">
        <v>386</v>
      </c>
      <c r="B1187" s="88" t="s">
        <v>196</v>
      </c>
      <c r="C1187" s="88">
        <v>2475.9250000000002</v>
      </c>
      <c r="D1187" s="88">
        <v>2477.9</v>
      </c>
      <c r="E1187" s="88">
        <v>1.9750000000000001</v>
      </c>
      <c r="F1187" s="88" t="s">
        <v>255</v>
      </c>
      <c r="G1187" s="88" t="s">
        <v>49</v>
      </c>
    </row>
    <row r="1188" spans="1:7" ht="15.75" hidden="1" customHeight="1">
      <c r="A1188" s="88" t="s">
        <v>386</v>
      </c>
      <c r="B1188" s="88" t="s">
        <v>196</v>
      </c>
      <c r="C1188" s="88">
        <v>2479.2600000000002</v>
      </c>
      <c r="D1188" s="88">
        <v>2481.5079999999998</v>
      </c>
      <c r="E1188" s="88">
        <v>2.2480000000000002</v>
      </c>
      <c r="F1188" s="88" t="s">
        <v>255</v>
      </c>
      <c r="G1188" s="88" t="s">
        <v>49</v>
      </c>
    </row>
    <row r="1189" spans="1:7" ht="15.75" hidden="1" customHeight="1">
      <c r="A1189" s="88" t="s">
        <v>386</v>
      </c>
      <c r="B1189" s="88" t="s">
        <v>196</v>
      </c>
      <c r="C1189" s="88">
        <v>2483.3789999999999</v>
      </c>
      <c r="D1189" s="88">
        <v>2484.2979999999998</v>
      </c>
      <c r="E1189" s="88">
        <v>0.91900000000000004</v>
      </c>
      <c r="F1189" s="88" t="s">
        <v>255</v>
      </c>
      <c r="G1189" s="88" t="s">
        <v>49</v>
      </c>
    </row>
    <row r="1190" spans="1:7" ht="15.75" hidden="1" customHeight="1">
      <c r="A1190" s="88" t="s">
        <v>386</v>
      </c>
      <c r="B1190" s="88" t="s">
        <v>196</v>
      </c>
      <c r="C1190" s="88">
        <v>2490.2429999999999</v>
      </c>
      <c r="D1190" s="88">
        <v>2491.5970000000002</v>
      </c>
      <c r="E1190" s="88">
        <v>1.3540000000000001</v>
      </c>
      <c r="F1190" s="88" t="s">
        <v>255</v>
      </c>
      <c r="G1190" s="88" t="s">
        <v>49</v>
      </c>
    </row>
    <row r="1191" spans="1:7" ht="15.75" hidden="1" customHeight="1">
      <c r="A1191" s="88" t="s">
        <v>386</v>
      </c>
      <c r="B1191" s="88" t="s">
        <v>196</v>
      </c>
      <c r="C1191" s="88">
        <v>2493.5230000000001</v>
      </c>
      <c r="D1191" s="88">
        <v>2495.12</v>
      </c>
      <c r="E1191" s="88">
        <v>1.597</v>
      </c>
      <c r="F1191" s="88" t="s">
        <v>255</v>
      </c>
      <c r="G1191" s="88" t="s">
        <v>49</v>
      </c>
    </row>
    <row r="1192" spans="1:7" ht="15.75" hidden="1" customHeight="1">
      <c r="A1192" s="88" t="s">
        <v>386</v>
      </c>
      <c r="B1192" s="88" t="s">
        <v>196</v>
      </c>
      <c r="C1192" s="88">
        <v>2496.913</v>
      </c>
      <c r="D1192" s="88">
        <v>2498.5259999999998</v>
      </c>
      <c r="E1192" s="88">
        <v>1.613</v>
      </c>
      <c r="F1192" s="88" t="s">
        <v>255</v>
      </c>
      <c r="G1192" s="88" t="s">
        <v>49</v>
      </c>
    </row>
    <row r="1193" spans="1:7" ht="15.75" hidden="1" customHeight="1">
      <c r="A1193" s="88" t="s">
        <v>386</v>
      </c>
      <c r="B1193" s="88" t="s">
        <v>196</v>
      </c>
      <c r="C1193" s="88">
        <v>2499.9639999999999</v>
      </c>
      <c r="D1193" s="88">
        <v>2500.6550000000002</v>
      </c>
      <c r="E1193" s="88">
        <v>0.69099999999999995</v>
      </c>
      <c r="F1193" s="88" t="s">
        <v>257</v>
      </c>
      <c r="G1193" s="88" t="s">
        <v>49</v>
      </c>
    </row>
    <row r="1194" spans="1:7" ht="15.75" hidden="1" customHeight="1">
      <c r="A1194" s="88" t="s">
        <v>386</v>
      </c>
      <c r="B1194" s="88" t="s">
        <v>196</v>
      </c>
      <c r="C1194" s="88">
        <v>2503.2449999999999</v>
      </c>
      <c r="D1194" s="88">
        <v>2503.8409999999999</v>
      </c>
      <c r="E1194" s="88">
        <v>0.59599999999999997</v>
      </c>
      <c r="F1194" s="88" t="s">
        <v>257</v>
      </c>
      <c r="G1194" s="88" t="s">
        <v>49</v>
      </c>
    </row>
    <row r="1195" spans="1:7" ht="15.75" hidden="1" customHeight="1">
      <c r="A1195" s="88" t="s">
        <v>386</v>
      </c>
      <c r="B1195" s="88" t="s">
        <v>196</v>
      </c>
      <c r="C1195" s="88">
        <v>2506.6759999999999</v>
      </c>
      <c r="D1195" s="88">
        <v>2506.9630000000002</v>
      </c>
      <c r="E1195" s="88">
        <v>0.28699999999999998</v>
      </c>
      <c r="F1195" s="88" t="s">
        <v>257</v>
      </c>
      <c r="G1195" s="88" t="s">
        <v>49</v>
      </c>
    </row>
    <row r="1196" spans="1:7" ht="15.75" hidden="1" customHeight="1">
      <c r="A1196" s="88" t="s">
        <v>386</v>
      </c>
      <c r="B1196" s="88" t="s">
        <v>196</v>
      </c>
      <c r="C1196" s="88">
        <v>2507.4490000000001</v>
      </c>
      <c r="D1196" s="88">
        <v>2508.7979999999998</v>
      </c>
      <c r="E1196" s="88">
        <v>1.349</v>
      </c>
      <c r="F1196" s="88" t="s">
        <v>257</v>
      </c>
      <c r="G1196" s="88" t="s">
        <v>49</v>
      </c>
    </row>
    <row r="1197" spans="1:7" ht="15.75" hidden="1" customHeight="1">
      <c r="A1197" s="88" t="s">
        <v>386</v>
      </c>
      <c r="B1197" s="88" t="s">
        <v>196</v>
      </c>
      <c r="C1197" s="88">
        <v>2509.3029999999999</v>
      </c>
      <c r="D1197" s="88">
        <v>2509.634</v>
      </c>
      <c r="E1197" s="88">
        <v>0.33100000000000002</v>
      </c>
      <c r="F1197" s="88" t="s">
        <v>257</v>
      </c>
      <c r="G1197" s="88" t="s">
        <v>49</v>
      </c>
    </row>
    <row r="1198" spans="1:7" ht="15.75" hidden="1" customHeight="1">
      <c r="A1198" s="88" t="s">
        <v>386</v>
      </c>
      <c r="B1198" s="88" t="s">
        <v>196</v>
      </c>
      <c r="C1198" s="88">
        <v>2514.0500000000002</v>
      </c>
      <c r="D1198" s="88">
        <v>2514.5520000000001</v>
      </c>
      <c r="E1198" s="88">
        <v>0.502</v>
      </c>
      <c r="F1198" s="88" t="s">
        <v>257</v>
      </c>
      <c r="G1198" s="88" t="s">
        <v>49</v>
      </c>
    </row>
    <row r="1199" spans="1:7" ht="15.75" hidden="1" customHeight="1">
      <c r="A1199" s="88" t="s">
        <v>386</v>
      </c>
      <c r="B1199" s="88" t="s">
        <v>196</v>
      </c>
      <c r="C1199" s="88">
        <v>2517.4299999999998</v>
      </c>
      <c r="D1199" s="88">
        <v>2519.2049999999999</v>
      </c>
      <c r="E1199" s="88">
        <v>1.7749999999999999</v>
      </c>
      <c r="F1199" s="88" t="s">
        <v>257</v>
      </c>
      <c r="G1199" s="88" t="s">
        <v>49</v>
      </c>
    </row>
    <row r="1200" spans="1:7" ht="15.75" hidden="1" customHeight="1">
      <c r="A1200" s="88" t="s">
        <v>386</v>
      </c>
      <c r="B1200" s="88" t="s">
        <v>196</v>
      </c>
      <c r="C1200" s="88">
        <v>2519.8090000000002</v>
      </c>
      <c r="D1200" s="88">
        <v>2521.1489999999999</v>
      </c>
      <c r="E1200" s="88">
        <v>1.34</v>
      </c>
      <c r="F1200" s="88" t="s">
        <v>257</v>
      </c>
      <c r="G1200" s="88" t="s">
        <v>49</v>
      </c>
    </row>
    <row r="1201" spans="1:7" ht="15.75" hidden="1" customHeight="1">
      <c r="A1201" s="88" t="s">
        <v>386</v>
      </c>
      <c r="B1201" s="88" t="s">
        <v>196</v>
      </c>
      <c r="C1201" s="88">
        <v>2702.49</v>
      </c>
      <c r="D1201" s="88">
        <v>2702.9319999999998</v>
      </c>
      <c r="E1201" s="88">
        <v>0.442</v>
      </c>
      <c r="F1201" s="88" t="s">
        <v>254</v>
      </c>
      <c r="G1201" s="88" t="s">
        <v>49</v>
      </c>
    </row>
    <row r="1202" spans="1:7" ht="15.75" hidden="1" customHeight="1">
      <c r="A1202" s="88" t="s">
        <v>386</v>
      </c>
      <c r="B1202" s="88" t="s">
        <v>196</v>
      </c>
      <c r="C1202" s="88">
        <v>2703.4569999999999</v>
      </c>
      <c r="D1202" s="88">
        <v>2705.14</v>
      </c>
      <c r="E1202" s="88">
        <v>1.6830000000000001</v>
      </c>
      <c r="F1202" s="88" t="s">
        <v>257</v>
      </c>
      <c r="G1202" s="88" t="s">
        <v>49</v>
      </c>
    </row>
    <row r="1203" spans="1:7" ht="15.75" hidden="1" customHeight="1">
      <c r="A1203" s="88" t="s">
        <v>386</v>
      </c>
      <c r="B1203" s="88" t="s">
        <v>196</v>
      </c>
      <c r="C1203" s="88">
        <v>2705.5810000000001</v>
      </c>
      <c r="D1203" s="88">
        <v>2706.3969999999999</v>
      </c>
      <c r="E1203" s="88">
        <v>0.81599999999999995</v>
      </c>
      <c r="F1203" s="88" t="s">
        <v>257</v>
      </c>
      <c r="G1203" s="88" t="s">
        <v>49</v>
      </c>
    </row>
    <row r="1204" spans="1:7" ht="15.75" hidden="1" customHeight="1">
      <c r="A1204" s="88" t="s">
        <v>386</v>
      </c>
      <c r="B1204" s="88" t="s">
        <v>196</v>
      </c>
      <c r="C1204" s="88">
        <v>2706.625</v>
      </c>
      <c r="D1204" s="88">
        <v>2707.2460000000001</v>
      </c>
      <c r="E1204" s="88">
        <v>0.621</v>
      </c>
      <c r="F1204" s="88" t="s">
        <v>257</v>
      </c>
      <c r="G1204" s="88" t="s">
        <v>49</v>
      </c>
    </row>
    <row r="1205" spans="1:7" ht="15.75" hidden="1" customHeight="1">
      <c r="A1205" s="88" t="s">
        <v>386</v>
      </c>
      <c r="B1205" s="88" t="s">
        <v>196</v>
      </c>
      <c r="C1205" s="88">
        <v>2707.721</v>
      </c>
      <c r="D1205" s="88">
        <v>2710.2440000000001</v>
      </c>
      <c r="E1205" s="88">
        <v>2.5230000000000001</v>
      </c>
      <c r="F1205" s="88" t="s">
        <v>257</v>
      </c>
      <c r="G1205" s="88" t="s">
        <v>49</v>
      </c>
    </row>
    <row r="1206" spans="1:7" ht="15.75" hidden="1" customHeight="1">
      <c r="A1206" s="88" t="s">
        <v>386</v>
      </c>
      <c r="B1206" s="88" t="s">
        <v>196</v>
      </c>
      <c r="C1206" s="88">
        <v>2710.779</v>
      </c>
      <c r="D1206" s="88">
        <v>2713.076</v>
      </c>
      <c r="E1206" s="88">
        <v>2.2970000000000002</v>
      </c>
      <c r="F1206" s="88" t="s">
        <v>254</v>
      </c>
      <c r="G1206" s="88" t="s">
        <v>49</v>
      </c>
    </row>
    <row r="1207" spans="1:7" ht="15.75" hidden="1" customHeight="1">
      <c r="A1207" s="88" t="s">
        <v>386</v>
      </c>
      <c r="B1207" s="88" t="s">
        <v>196</v>
      </c>
      <c r="C1207" s="88">
        <v>2716.8789999999999</v>
      </c>
      <c r="D1207" s="88">
        <v>2717.4070000000002</v>
      </c>
      <c r="E1207" s="88">
        <v>0.52800000000000002</v>
      </c>
      <c r="F1207" s="88" t="s">
        <v>254</v>
      </c>
      <c r="G1207" s="88" t="s">
        <v>49</v>
      </c>
    </row>
    <row r="1208" spans="1:7" ht="15.75" hidden="1" customHeight="1">
      <c r="A1208" s="88" t="s">
        <v>386</v>
      </c>
      <c r="B1208" s="88" t="s">
        <v>196</v>
      </c>
      <c r="C1208" s="88">
        <v>2719.2750000000001</v>
      </c>
      <c r="D1208" s="88">
        <v>2719.9720000000002</v>
      </c>
      <c r="E1208" s="88">
        <v>0.69699999999999995</v>
      </c>
      <c r="F1208" s="88" t="s">
        <v>254</v>
      </c>
      <c r="G1208" s="88" t="s">
        <v>49</v>
      </c>
    </row>
    <row r="1209" spans="1:7" ht="15.75" hidden="1" customHeight="1">
      <c r="A1209" s="88" t="s">
        <v>386</v>
      </c>
      <c r="B1209" s="88" t="s">
        <v>196</v>
      </c>
      <c r="C1209" s="88">
        <v>2725.248</v>
      </c>
      <c r="D1209" s="88">
        <v>2726.3270000000002</v>
      </c>
      <c r="E1209" s="88">
        <v>1.079</v>
      </c>
      <c r="F1209" s="88" t="s">
        <v>257</v>
      </c>
      <c r="G1209" s="88" t="s">
        <v>49</v>
      </c>
    </row>
    <row r="1210" spans="1:7" ht="15.75" hidden="1" customHeight="1">
      <c r="A1210" s="88" t="s">
        <v>386</v>
      </c>
      <c r="B1210" s="88" t="s">
        <v>196</v>
      </c>
      <c r="C1210" s="88">
        <v>2730.627</v>
      </c>
      <c r="D1210" s="88">
        <v>2731.125</v>
      </c>
      <c r="E1210" s="88">
        <v>0.498</v>
      </c>
      <c r="F1210" s="88" t="s">
        <v>257</v>
      </c>
      <c r="G1210" s="88" t="s">
        <v>49</v>
      </c>
    </row>
    <row r="1211" spans="1:7" ht="15.75" hidden="1" customHeight="1">
      <c r="A1211" s="88" t="s">
        <v>386</v>
      </c>
      <c r="B1211" s="88" t="s">
        <v>196</v>
      </c>
      <c r="C1211" s="88">
        <v>2731.9830000000002</v>
      </c>
      <c r="D1211" s="88">
        <v>2734.22</v>
      </c>
      <c r="E1211" s="88">
        <v>2.2370000000000001</v>
      </c>
      <c r="F1211" s="88" t="s">
        <v>257</v>
      </c>
      <c r="G1211" s="88" t="s">
        <v>49</v>
      </c>
    </row>
    <row r="1212" spans="1:7" ht="15.75" hidden="1" customHeight="1">
      <c r="A1212" s="88" t="s">
        <v>386</v>
      </c>
      <c r="B1212" s="88" t="s">
        <v>196</v>
      </c>
      <c r="C1212" s="88">
        <v>2737.9650000000001</v>
      </c>
      <c r="D1212" s="88">
        <v>2739.1709999999998</v>
      </c>
      <c r="E1212" s="88">
        <v>1.206</v>
      </c>
      <c r="F1212" s="88" t="s">
        <v>257</v>
      </c>
      <c r="G1212" s="88" t="s">
        <v>49</v>
      </c>
    </row>
    <row r="1213" spans="1:7" ht="15.75" hidden="1" customHeight="1">
      <c r="A1213" s="88" t="s">
        <v>386</v>
      </c>
      <c r="B1213" s="88" t="s">
        <v>196</v>
      </c>
      <c r="C1213" s="88">
        <v>2746.8009999999999</v>
      </c>
      <c r="D1213" s="88">
        <v>2748.65</v>
      </c>
      <c r="E1213" s="88">
        <v>1.849</v>
      </c>
      <c r="F1213" s="88" t="s">
        <v>254</v>
      </c>
      <c r="G1213" s="88" t="s">
        <v>49</v>
      </c>
    </row>
    <row r="1214" spans="1:7" ht="15.75" hidden="1" customHeight="1">
      <c r="A1214" s="88" t="s">
        <v>386</v>
      </c>
      <c r="B1214" s="88" t="s">
        <v>196</v>
      </c>
      <c r="C1214" s="88">
        <v>2749.5320000000002</v>
      </c>
      <c r="D1214" s="88">
        <v>2750.8820000000001</v>
      </c>
      <c r="E1214" s="88">
        <v>1.35</v>
      </c>
      <c r="F1214" s="88" t="s">
        <v>254</v>
      </c>
      <c r="G1214" s="88" t="s">
        <v>49</v>
      </c>
    </row>
    <row r="1215" spans="1:7" ht="15.75" hidden="1" customHeight="1">
      <c r="A1215" s="88" t="s">
        <v>386</v>
      </c>
      <c r="B1215" s="88" t="s">
        <v>196</v>
      </c>
      <c r="C1215" s="88">
        <v>2751.7260000000001</v>
      </c>
      <c r="D1215" s="88">
        <v>2752.7849999999999</v>
      </c>
      <c r="E1215" s="88">
        <v>1.0589999999999999</v>
      </c>
      <c r="F1215" s="88" t="s">
        <v>255</v>
      </c>
      <c r="G1215" s="88" t="s">
        <v>49</v>
      </c>
    </row>
    <row r="1216" spans="1:7" ht="15.75" hidden="1" customHeight="1">
      <c r="A1216" s="88" t="s">
        <v>386</v>
      </c>
      <c r="B1216" s="88" t="s">
        <v>196</v>
      </c>
      <c r="C1216" s="88">
        <v>2753.857</v>
      </c>
      <c r="D1216" s="88">
        <v>2754.8180000000002</v>
      </c>
      <c r="E1216" s="88">
        <v>0.96099999999999997</v>
      </c>
      <c r="F1216" s="88" t="s">
        <v>254</v>
      </c>
      <c r="G1216" s="88" t="s">
        <v>49</v>
      </c>
    </row>
    <row r="1217" spans="1:7" ht="15.75" hidden="1" customHeight="1">
      <c r="A1217" s="88" t="s">
        <v>386</v>
      </c>
      <c r="B1217" s="88" t="s">
        <v>196</v>
      </c>
      <c r="C1217" s="88">
        <v>2758.3490000000002</v>
      </c>
      <c r="D1217" s="88">
        <v>2759.6840000000002</v>
      </c>
      <c r="E1217" s="88">
        <v>1.335</v>
      </c>
      <c r="F1217" s="88" t="s">
        <v>254</v>
      </c>
      <c r="G1217" s="88" t="s">
        <v>49</v>
      </c>
    </row>
    <row r="1218" spans="1:7" ht="15.75" hidden="1" customHeight="1">
      <c r="A1218" s="88" t="s">
        <v>386</v>
      </c>
      <c r="B1218" s="88" t="s">
        <v>196</v>
      </c>
      <c r="C1218" s="88">
        <v>11527.993</v>
      </c>
      <c r="D1218" s="88">
        <v>11528.61</v>
      </c>
      <c r="E1218" s="88">
        <v>0.61699999999999999</v>
      </c>
      <c r="F1218" s="88" t="s">
        <v>257</v>
      </c>
      <c r="G1218" s="88" t="s">
        <v>49</v>
      </c>
    </row>
    <row r="1219" spans="1:7" ht="15.75" hidden="1" customHeight="1">
      <c r="A1219" s="88" t="s">
        <v>386</v>
      </c>
      <c r="B1219" s="88" t="s">
        <v>196</v>
      </c>
      <c r="C1219" s="88">
        <v>11529.993</v>
      </c>
      <c r="D1219" s="88">
        <v>11530.715</v>
      </c>
      <c r="E1219" s="88">
        <v>0.72199999999999998</v>
      </c>
      <c r="F1219" s="88" t="s">
        <v>257</v>
      </c>
      <c r="G1219" s="88" t="s">
        <v>49</v>
      </c>
    </row>
    <row r="1220" spans="1:7" ht="15.75" hidden="1" customHeight="1">
      <c r="A1220" s="88" t="s">
        <v>386</v>
      </c>
      <c r="B1220" s="88" t="s">
        <v>196</v>
      </c>
      <c r="C1220" s="88">
        <v>11532.195</v>
      </c>
      <c r="D1220" s="88">
        <v>11533.325999999999</v>
      </c>
      <c r="E1220" s="88">
        <v>1.131</v>
      </c>
      <c r="F1220" s="88" t="s">
        <v>257</v>
      </c>
      <c r="G1220" s="88" t="s">
        <v>49</v>
      </c>
    </row>
    <row r="1221" spans="1:7" ht="15.75" hidden="1" customHeight="1">
      <c r="A1221" s="88" t="s">
        <v>386</v>
      </c>
      <c r="B1221" s="88" t="s">
        <v>196</v>
      </c>
      <c r="C1221" s="88">
        <v>11543.126</v>
      </c>
      <c r="D1221" s="88">
        <v>11544.035</v>
      </c>
      <c r="E1221" s="88">
        <v>0.90900000000000003</v>
      </c>
      <c r="F1221" s="88" t="s">
        <v>254</v>
      </c>
      <c r="G1221" s="88" t="s">
        <v>49</v>
      </c>
    </row>
    <row r="1222" spans="1:7" ht="15.75" hidden="1" customHeight="1">
      <c r="A1222" s="88" t="s">
        <v>386</v>
      </c>
      <c r="B1222" s="88" t="s">
        <v>196</v>
      </c>
      <c r="C1222" s="88">
        <v>11548.109</v>
      </c>
      <c r="D1222" s="88">
        <v>11550.137000000001</v>
      </c>
      <c r="E1222" s="88">
        <v>2.028</v>
      </c>
      <c r="F1222" s="88" t="s">
        <v>257</v>
      </c>
      <c r="G1222" s="88" t="s">
        <v>49</v>
      </c>
    </row>
    <row r="1223" spans="1:7" ht="15.75" hidden="1" customHeight="1">
      <c r="A1223" s="88" t="s">
        <v>386</v>
      </c>
      <c r="B1223" s="88" t="s">
        <v>196</v>
      </c>
      <c r="C1223" s="88">
        <v>11553.487999999999</v>
      </c>
      <c r="D1223" s="88">
        <v>11554.584999999999</v>
      </c>
      <c r="E1223" s="88">
        <v>1.097</v>
      </c>
      <c r="F1223" s="88" t="s">
        <v>257</v>
      </c>
      <c r="G1223" s="88" t="s">
        <v>49</v>
      </c>
    </row>
    <row r="1224" spans="1:7" ht="15.75" hidden="1" customHeight="1">
      <c r="A1224" s="88" t="s">
        <v>386</v>
      </c>
      <c r="B1224" s="88" t="s">
        <v>196</v>
      </c>
      <c r="C1224" s="88">
        <v>11555.592000000001</v>
      </c>
      <c r="D1224" s="88">
        <v>11556.816000000001</v>
      </c>
      <c r="E1224" s="88">
        <v>1.224</v>
      </c>
      <c r="F1224" s="88" t="s">
        <v>257</v>
      </c>
      <c r="G1224" s="88" t="s">
        <v>49</v>
      </c>
    </row>
    <row r="1225" spans="1:7" ht="15.75" hidden="1" customHeight="1">
      <c r="A1225" s="88" t="s">
        <v>386</v>
      </c>
      <c r="B1225" s="88" t="s">
        <v>196</v>
      </c>
      <c r="C1225" s="88">
        <v>11557.726000000001</v>
      </c>
      <c r="D1225" s="88">
        <v>11559.423000000001</v>
      </c>
      <c r="E1225" s="88">
        <v>1.6970000000000001</v>
      </c>
      <c r="F1225" s="88" t="s">
        <v>254</v>
      </c>
      <c r="G1225" s="88" t="s">
        <v>49</v>
      </c>
    </row>
    <row r="1226" spans="1:7" ht="15.75" hidden="1" customHeight="1">
      <c r="A1226" s="88" t="s">
        <v>386</v>
      </c>
      <c r="B1226" s="88" t="s">
        <v>196</v>
      </c>
      <c r="C1226" s="88">
        <v>11560.105</v>
      </c>
      <c r="D1226" s="88">
        <v>11560.518</v>
      </c>
      <c r="E1226" s="88">
        <v>0.41299999999999998</v>
      </c>
      <c r="F1226" s="88" t="s">
        <v>255</v>
      </c>
      <c r="G1226" s="88" t="s">
        <v>49</v>
      </c>
    </row>
    <row r="1227" spans="1:7" ht="15.75" hidden="1" customHeight="1">
      <c r="A1227" s="88" t="s">
        <v>386</v>
      </c>
      <c r="B1227" s="88" t="s">
        <v>196</v>
      </c>
      <c r="C1227" s="88">
        <v>11561.021000000001</v>
      </c>
      <c r="D1227" s="88">
        <v>11562.387000000001</v>
      </c>
      <c r="E1227" s="88">
        <v>1.3660000000000001</v>
      </c>
      <c r="F1227" s="88" t="s">
        <v>254</v>
      </c>
      <c r="G1227" s="88" t="s">
        <v>49</v>
      </c>
    </row>
    <row r="1228" spans="1:7" ht="15.75" hidden="1" customHeight="1">
      <c r="A1228" s="88" t="s">
        <v>386</v>
      </c>
      <c r="B1228" s="88" t="s">
        <v>196</v>
      </c>
      <c r="C1228" s="88">
        <v>11563.939</v>
      </c>
      <c r="D1228" s="88">
        <v>11565.906000000001</v>
      </c>
      <c r="E1228" s="88">
        <v>1.9670000000000001</v>
      </c>
      <c r="F1228" s="88" t="s">
        <v>257</v>
      </c>
      <c r="G1228" s="88" t="s">
        <v>49</v>
      </c>
    </row>
    <row r="1229" spans="1:7" ht="15.75" hidden="1" customHeight="1">
      <c r="A1229" s="88" t="s">
        <v>386</v>
      </c>
      <c r="B1229" s="88" t="s">
        <v>196</v>
      </c>
      <c r="C1229" s="88">
        <v>11569.933999999999</v>
      </c>
      <c r="D1229" s="88">
        <v>11570.575999999999</v>
      </c>
      <c r="E1229" s="88">
        <v>0.64200000000000002</v>
      </c>
      <c r="F1229" s="88" t="s">
        <v>396</v>
      </c>
      <c r="G1229" s="88" t="s">
        <v>49</v>
      </c>
    </row>
    <row r="1230" spans="1:7" ht="15.75" hidden="1" customHeight="1">
      <c r="A1230" s="88" t="s">
        <v>386</v>
      </c>
      <c r="B1230" s="88" t="s">
        <v>196</v>
      </c>
      <c r="C1230" s="88">
        <v>12252.263000000001</v>
      </c>
      <c r="D1230" s="88">
        <v>12253.601000000001</v>
      </c>
      <c r="E1230" s="88">
        <v>1.3380000000000001</v>
      </c>
      <c r="F1230" s="88" t="s">
        <v>257</v>
      </c>
      <c r="G1230" s="88" t="s">
        <v>49</v>
      </c>
    </row>
    <row r="1231" spans="1:7" ht="15.75" hidden="1" customHeight="1">
      <c r="A1231" s="88" t="s">
        <v>386</v>
      </c>
      <c r="B1231" s="88" t="s">
        <v>196</v>
      </c>
      <c r="C1231" s="88">
        <v>12262.601000000001</v>
      </c>
      <c r="D1231" s="88">
        <v>12263.200999999999</v>
      </c>
      <c r="E1231" s="88">
        <v>0.6</v>
      </c>
      <c r="F1231" s="88" t="s">
        <v>257</v>
      </c>
      <c r="G1231" s="88" t="s">
        <v>49</v>
      </c>
    </row>
    <row r="1232" spans="1:7" ht="15.75" hidden="1" customHeight="1">
      <c r="A1232" s="88" t="s">
        <v>386</v>
      </c>
      <c r="B1232" s="88" t="s">
        <v>196</v>
      </c>
      <c r="C1232" s="88">
        <v>12264.958000000001</v>
      </c>
      <c r="D1232" s="88">
        <v>12265.571</v>
      </c>
      <c r="E1232" s="88">
        <v>0.61299999999999999</v>
      </c>
      <c r="F1232" s="88" t="s">
        <v>257</v>
      </c>
      <c r="G1232" s="88" t="s">
        <v>49</v>
      </c>
    </row>
    <row r="1233" spans="1:7" ht="15.75" hidden="1" customHeight="1">
      <c r="A1233" s="88" t="s">
        <v>386</v>
      </c>
      <c r="B1233" s="88" t="s">
        <v>196</v>
      </c>
      <c r="C1233" s="88">
        <v>12266.699000000001</v>
      </c>
      <c r="D1233" s="88">
        <v>12267.245000000001</v>
      </c>
      <c r="E1233" s="88">
        <v>0.54600000000000004</v>
      </c>
      <c r="F1233" s="88" t="s">
        <v>257</v>
      </c>
      <c r="G1233" s="88" t="s">
        <v>49</v>
      </c>
    </row>
    <row r="1234" spans="1:7" ht="15.75" hidden="1" customHeight="1">
      <c r="A1234" s="88" t="s">
        <v>386</v>
      </c>
      <c r="B1234" s="88" t="s">
        <v>196</v>
      </c>
      <c r="C1234" s="88">
        <v>12268.735000000001</v>
      </c>
      <c r="D1234" s="88">
        <v>12269.281999999999</v>
      </c>
      <c r="E1234" s="88">
        <v>0.54700000000000004</v>
      </c>
      <c r="F1234" s="88" t="s">
        <v>257</v>
      </c>
      <c r="G1234" s="88" t="s">
        <v>49</v>
      </c>
    </row>
    <row r="1235" spans="1:7" ht="15.75" hidden="1" customHeight="1">
      <c r="A1235" s="88" t="s">
        <v>386</v>
      </c>
      <c r="B1235" s="88" t="s">
        <v>196</v>
      </c>
      <c r="C1235" s="88">
        <v>12269.915999999999</v>
      </c>
      <c r="D1235" s="88">
        <v>12271.132</v>
      </c>
      <c r="E1235" s="88">
        <v>1.216</v>
      </c>
      <c r="F1235" s="88" t="s">
        <v>257</v>
      </c>
      <c r="G1235" s="88" t="s">
        <v>49</v>
      </c>
    </row>
    <row r="1236" spans="1:7" ht="15.75" hidden="1" customHeight="1">
      <c r="A1236" s="88" t="s">
        <v>386</v>
      </c>
      <c r="B1236" s="88" t="s">
        <v>196</v>
      </c>
      <c r="C1236" s="88">
        <v>12272.061</v>
      </c>
      <c r="D1236" s="88">
        <v>12273.203</v>
      </c>
      <c r="E1236" s="88">
        <v>1.1419999999999999</v>
      </c>
      <c r="F1236" s="88" t="s">
        <v>257</v>
      </c>
      <c r="G1236" s="88" t="s">
        <v>49</v>
      </c>
    </row>
    <row r="1237" spans="1:7" ht="15.75" hidden="1" customHeight="1">
      <c r="A1237" s="88" t="s">
        <v>386</v>
      </c>
      <c r="B1237" s="88" t="s">
        <v>196</v>
      </c>
      <c r="C1237" s="88">
        <v>12275.686</v>
      </c>
      <c r="D1237" s="88">
        <v>12276.251</v>
      </c>
      <c r="E1237" s="88">
        <v>0.56499999999999995</v>
      </c>
      <c r="F1237" s="88" t="s">
        <v>257</v>
      </c>
      <c r="G1237" s="88" t="s">
        <v>49</v>
      </c>
    </row>
    <row r="1238" spans="1:7" ht="15.75" hidden="1" customHeight="1">
      <c r="A1238" s="88" t="s">
        <v>386</v>
      </c>
      <c r="B1238" s="88" t="s">
        <v>196</v>
      </c>
      <c r="C1238" s="88">
        <v>13808.475</v>
      </c>
      <c r="D1238" s="88">
        <v>13810.739</v>
      </c>
      <c r="E1238" s="88">
        <v>2.2639999999999998</v>
      </c>
      <c r="F1238" s="88" t="s">
        <v>257</v>
      </c>
      <c r="G1238" s="88" t="s">
        <v>49</v>
      </c>
    </row>
    <row r="1239" spans="1:7" ht="15.75" hidden="1" customHeight="1">
      <c r="A1239" s="88" t="s">
        <v>386</v>
      </c>
      <c r="B1239" s="88" t="s">
        <v>196</v>
      </c>
      <c r="C1239" s="88">
        <v>13813.29</v>
      </c>
      <c r="D1239" s="88">
        <v>13814.08</v>
      </c>
      <c r="E1239" s="88">
        <v>0.79</v>
      </c>
      <c r="F1239" s="88" t="s">
        <v>257</v>
      </c>
      <c r="G1239" s="88" t="s">
        <v>49</v>
      </c>
    </row>
    <row r="1240" spans="1:7" ht="15.75" hidden="1" customHeight="1">
      <c r="A1240" s="88" t="s">
        <v>386</v>
      </c>
      <c r="B1240" s="88" t="s">
        <v>196</v>
      </c>
      <c r="C1240" s="88">
        <v>13815.449000000001</v>
      </c>
      <c r="D1240" s="88">
        <v>13815.934999999999</v>
      </c>
      <c r="E1240" s="88">
        <v>0.48599999999999999</v>
      </c>
      <c r="F1240" s="88" t="s">
        <v>257</v>
      </c>
      <c r="G1240" s="88" t="s">
        <v>49</v>
      </c>
    </row>
    <row r="1241" spans="1:7" ht="15.75" hidden="1" customHeight="1">
      <c r="A1241" s="88" t="s">
        <v>386</v>
      </c>
      <c r="B1241" s="88" t="s">
        <v>196</v>
      </c>
      <c r="C1241" s="88">
        <v>13817.161</v>
      </c>
      <c r="D1241" s="88">
        <v>13817.781000000001</v>
      </c>
      <c r="E1241" s="88">
        <v>0.62</v>
      </c>
      <c r="F1241" s="88" t="s">
        <v>257</v>
      </c>
      <c r="G1241" s="88" t="s">
        <v>49</v>
      </c>
    </row>
    <row r="1242" spans="1:7" ht="15.75" hidden="1" customHeight="1">
      <c r="A1242" s="88" t="s">
        <v>386</v>
      </c>
      <c r="B1242" s="88" t="s">
        <v>196</v>
      </c>
      <c r="C1242" s="88">
        <v>13820.377</v>
      </c>
      <c r="D1242" s="88">
        <v>13820.915999999999</v>
      </c>
      <c r="E1242" s="88">
        <v>0.53900000000000003</v>
      </c>
      <c r="F1242" s="88" t="s">
        <v>257</v>
      </c>
      <c r="G1242" s="88" t="s">
        <v>49</v>
      </c>
    </row>
    <row r="1243" spans="1:7" ht="15.75" hidden="1" customHeight="1">
      <c r="A1243" s="88" t="s">
        <v>386</v>
      </c>
      <c r="B1243" s="88" t="s">
        <v>196</v>
      </c>
      <c r="C1243" s="88">
        <v>13826.300999999999</v>
      </c>
      <c r="D1243" s="88">
        <v>13827.06</v>
      </c>
      <c r="E1243" s="88">
        <v>0.75900000000000001</v>
      </c>
      <c r="F1243" s="88" t="s">
        <v>257</v>
      </c>
      <c r="G1243" s="88" t="s">
        <v>49</v>
      </c>
    </row>
    <row r="1244" spans="1:7" ht="15.75" hidden="1" customHeight="1">
      <c r="A1244" s="88" t="s">
        <v>386</v>
      </c>
      <c r="B1244" s="88" t="s">
        <v>196</v>
      </c>
      <c r="C1244" s="88">
        <v>13829.227999999999</v>
      </c>
      <c r="D1244" s="88">
        <v>13829.976000000001</v>
      </c>
      <c r="E1244" s="88">
        <v>0.748</v>
      </c>
      <c r="F1244" s="88" t="s">
        <v>257</v>
      </c>
      <c r="G1244" s="88" t="s">
        <v>49</v>
      </c>
    </row>
    <row r="1245" spans="1:7" ht="15.75" hidden="1" customHeight="1">
      <c r="A1245" s="88" t="s">
        <v>386</v>
      </c>
      <c r="B1245" s="88" t="s">
        <v>196</v>
      </c>
      <c r="C1245" s="88">
        <v>13830.557000000001</v>
      </c>
      <c r="D1245" s="88">
        <v>13831.3</v>
      </c>
      <c r="E1245" s="88">
        <v>0.74299999999999999</v>
      </c>
      <c r="F1245" s="88" t="s">
        <v>257</v>
      </c>
      <c r="G1245" s="88" t="s">
        <v>49</v>
      </c>
    </row>
    <row r="1246" spans="1:7" ht="15.75" hidden="1" customHeight="1">
      <c r="A1246" s="88" t="s">
        <v>386</v>
      </c>
      <c r="B1246" s="88" t="s">
        <v>196</v>
      </c>
      <c r="C1246" s="88">
        <v>13831.772000000001</v>
      </c>
      <c r="D1246" s="88">
        <v>13832.63</v>
      </c>
      <c r="E1246" s="88">
        <v>0.85799999999999998</v>
      </c>
      <c r="F1246" s="88" t="s">
        <v>257</v>
      </c>
      <c r="G1246" s="88" t="s">
        <v>49</v>
      </c>
    </row>
    <row r="1247" spans="1:7" ht="15.75" hidden="1" customHeight="1">
      <c r="A1247" s="88" t="s">
        <v>386</v>
      </c>
      <c r="B1247" s="88" t="s">
        <v>196</v>
      </c>
      <c r="C1247" s="88">
        <v>13833.096</v>
      </c>
      <c r="D1247" s="88">
        <v>13833.65</v>
      </c>
      <c r="E1247" s="88">
        <v>0.55400000000000005</v>
      </c>
      <c r="F1247" s="88" t="s">
        <v>257</v>
      </c>
      <c r="G1247" s="88" t="s">
        <v>49</v>
      </c>
    </row>
    <row r="1248" spans="1:7" ht="15.75" hidden="1" customHeight="1">
      <c r="A1248" s="88" t="s">
        <v>386</v>
      </c>
      <c r="B1248" s="88" t="s">
        <v>196</v>
      </c>
      <c r="C1248" s="88">
        <v>13836.843999999999</v>
      </c>
      <c r="D1248" s="88">
        <v>13837.379000000001</v>
      </c>
      <c r="E1248" s="88">
        <v>0.53500000000000003</v>
      </c>
      <c r="F1248" s="88" t="s">
        <v>257</v>
      </c>
      <c r="G1248" s="88" t="s">
        <v>49</v>
      </c>
    </row>
    <row r="1249" spans="1:7" ht="15.75" hidden="1" customHeight="1">
      <c r="A1249" s="88" t="s">
        <v>386</v>
      </c>
      <c r="B1249" s="88" t="s">
        <v>196</v>
      </c>
      <c r="C1249" s="88">
        <v>13837.630999999999</v>
      </c>
      <c r="D1249" s="88">
        <v>13838.674000000001</v>
      </c>
      <c r="E1249" s="88">
        <v>1.0429999999999999</v>
      </c>
      <c r="F1249" s="88" t="s">
        <v>257</v>
      </c>
      <c r="G1249" s="88" t="s">
        <v>49</v>
      </c>
    </row>
    <row r="1250" spans="1:7" ht="15.75" hidden="1" customHeight="1">
      <c r="A1250" s="88" t="s">
        <v>386</v>
      </c>
      <c r="B1250" s="88" t="s">
        <v>196</v>
      </c>
      <c r="C1250" s="88">
        <v>13839.005999999999</v>
      </c>
      <c r="D1250" s="88">
        <v>13839.477000000001</v>
      </c>
      <c r="E1250" s="88">
        <v>0.47099999999999997</v>
      </c>
      <c r="F1250" s="88" t="s">
        <v>257</v>
      </c>
      <c r="G1250" s="88" t="s">
        <v>49</v>
      </c>
    </row>
    <row r="1251" spans="1:7" ht="15.75" hidden="1" customHeight="1">
      <c r="A1251" s="88" t="s">
        <v>386</v>
      </c>
      <c r="B1251" s="88" t="s">
        <v>196</v>
      </c>
      <c r="C1251" s="88">
        <v>13840.739</v>
      </c>
      <c r="D1251" s="88">
        <v>13841.419</v>
      </c>
      <c r="E1251" s="88">
        <v>0.68</v>
      </c>
      <c r="F1251" s="88" t="s">
        <v>257</v>
      </c>
      <c r="G1251" s="88" t="s">
        <v>49</v>
      </c>
    </row>
    <row r="1252" spans="1:7" ht="15.75" hidden="1" customHeight="1">
      <c r="A1252" s="88" t="s">
        <v>386</v>
      </c>
      <c r="B1252" s="88" t="s">
        <v>196</v>
      </c>
      <c r="C1252" s="88">
        <v>13842.828</v>
      </c>
      <c r="D1252" s="88">
        <v>13844.094999999999</v>
      </c>
      <c r="E1252" s="88">
        <v>1.2669999999999999</v>
      </c>
      <c r="F1252" s="88" t="s">
        <v>257</v>
      </c>
      <c r="G1252" s="88" t="s">
        <v>49</v>
      </c>
    </row>
    <row r="1253" spans="1:7" ht="15.75" hidden="1" customHeight="1">
      <c r="A1253" s="88" t="s">
        <v>386</v>
      </c>
      <c r="B1253" s="88" t="s">
        <v>196</v>
      </c>
      <c r="C1253" s="88">
        <v>13845.040999999999</v>
      </c>
      <c r="D1253" s="88">
        <v>13845.493</v>
      </c>
      <c r="E1253" s="88">
        <v>0.45200000000000001</v>
      </c>
      <c r="F1253" s="88" t="s">
        <v>257</v>
      </c>
      <c r="G1253" s="88" t="s">
        <v>49</v>
      </c>
    </row>
    <row r="1254" spans="1:7" ht="15.75" hidden="1" customHeight="1">
      <c r="A1254" s="88" t="s">
        <v>386</v>
      </c>
      <c r="B1254" s="88" t="s">
        <v>196</v>
      </c>
      <c r="C1254" s="88">
        <v>13845.966</v>
      </c>
      <c r="D1254" s="88">
        <v>13846.798000000001</v>
      </c>
      <c r="E1254" s="88">
        <v>0.83199999999999996</v>
      </c>
      <c r="F1254" s="88" t="s">
        <v>257</v>
      </c>
      <c r="G1254" s="88" t="s">
        <v>49</v>
      </c>
    </row>
    <row r="1255" spans="1:7" ht="15.75" hidden="1" customHeight="1">
      <c r="A1255" s="88" t="s">
        <v>386</v>
      </c>
      <c r="B1255" s="88" t="s">
        <v>196</v>
      </c>
      <c r="C1255" s="88">
        <v>13847.102000000001</v>
      </c>
      <c r="D1255" s="88">
        <v>13847.531999999999</v>
      </c>
      <c r="E1255" s="88">
        <v>0.43</v>
      </c>
      <c r="F1255" s="88" t="s">
        <v>257</v>
      </c>
      <c r="G1255" s="88" t="s">
        <v>49</v>
      </c>
    </row>
    <row r="1256" spans="1:7" ht="15.75" hidden="1" customHeight="1">
      <c r="A1256" s="88" t="s">
        <v>386</v>
      </c>
      <c r="B1256" s="88" t="s">
        <v>196</v>
      </c>
      <c r="C1256" s="88">
        <v>13848.11</v>
      </c>
      <c r="D1256" s="88">
        <v>13848.837</v>
      </c>
      <c r="E1256" s="88">
        <v>0.72699999999999998</v>
      </c>
      <c r="F1256" s="88" t="s">
        <v>257</v>
      </c>
      <c r="G1256" s="88" t="s">
        <v>49</v>
      </c>
    </row>
    <row r="1257" spans="1:7" ht="15.75" hidden="1" customHeight="1">
      <c r="A1257" s="88" t="s">
        <v>386</v>
      </c>
      <c r="B1257" s="88" t="s">
        <v>196</v>
      </c>
      <c r="C1257" s="88">
        <v>13849.763999999999</v>
      </c>
      <c r="D1257" s="88">
        <v>13850.763000000001</v>
      </c>
      <c r="E1257" s="88">
        <v>0.999</v>
      </c>
      <c r="F1257" s="88" t="s">
        <v>257</v>
      </c>
      <c r="G1257" s="88" t="s">
        <v>49</v>
      </c>
    </row>
    <row r="1258" spans="1:7" ht="15.75" hidden="1" customHeight="1">
      <c r="A1258" s="88" t="s">
        <v>386</v>
      </c>
      <c r="B1258" s="88" t="s">
        <v>196</v>
      </c>
      <c r="C1258" s="88">
        <v>13851.550999999999</v>
      </c>
      <c r="D1258" s="88">
        <v>13853.447</v>
      </c>
      <c r="E1258" s="88">
        <v>1.8959999999999999</v>
      </c>
      <c r="F1258" s="88" t="s">
        <v>257</v>
      </c>
      <c r="G1258" s="88" t="s">
        <v>49</v>
      </c>
    </row>
    <row r="1259" spans="1:7" ht="15.75" hidden="1" customHeight="1">
      <c r="A1259" s="88" t="s">
        <v>386</v>
      </c>
      <c r="B1259" s="88" t="s">
        <v>196</v>
      </c>
      <c r="C1259" s="88">
        <v>13853.987999999999</v>
      </c>
      <c r="D1259" s="88">
        <v>13856.022999999999</v>
      </c>
      <c r="E1259" s="88">
        <v>2.0350000000000001</v>
      </c>
      <c r="F1259" s="88" t="s">
        <v>254</v>
      </c>
      <c r="G1259" s="88" t="s">
        <v>49</v>
      </c>
    </row>
    <row r="1260" spans="1:7" ht="15.75" hidden="1" customHeight="1">
      <c r="A1260" s="88" t="s">
        <v>386</v>
      </c>
      <c r="B1260" s="88" t="s">
        <v>196</v>
      </c>
      <c r="C1260" s="88">
        <v>13857.627</v>
      </c>
      <c r="D1260" s="88">
        <v>13859.09</v>
      </c>
      <c r="E1260" s="88">
        <v>1.4630000000000001</v>
      </c>
      <c r="F1260" s="88" t="s">
        <v>254</v>
      </c>
      <c r="G1260" s="88" t="s">
        <v>49</v>
      </c>
    </row>
    <row r="1261" spans="1:7" ht="15.75" hidden="1" customHeight="1">
      <c r="A1261" s="88" t="s">
        <v>386</v>
      </c>
      <c r="B1261" s="88" t="s">
        <v>196</v>
      </c>
      <c r="C1261" s="88">
        <v>15007.61</v>
      </c>
      <c r="D1261" s="88">
        <v>15008.148999999999</v>
      </c>
      <c r="E1261" s="88">
        <v>0.53900000000000003</v>
      </c>
      <c r="F1261" s="88" t="s">
        <v>257</v>
      </c>
      <c r="G1261" s="88" t="s">
        <v>49</v>
      </c>
    </row>
    <row r="1262" spans="1:7" ht="15.75" hidden="1" customHeight="1">
      <c r="A1262" s="88" t="s">
        <v>386</v>
      </c>
      <c r="B1262" s="88" t="s">
        <v>196</v>
      </c>
      <c r="C1262" s="88">
        <v>15009.743</v>
      </c>
      <c r="D1262" s="88">
        <v>15010.509</v>
      </c>
      <c r="E1262" s="88">
        <v>0.76600000000000001</v>
      </c>
      <c r="F1262" s="88" t="s">
        <v>257</v>
      </c>
      <c r="G1262" s="88" t="s">
        <v>49</v>
      </c>
    </row>
    <row r="1263" spans="1:7" ht="15.75" hidden="1" customHeight="1">
      <c r="A1263" s="88" t="s">
        <v>386</v>
      </c>
      <c r="B1263" s="88" t="s">
        <v>196</v>
      </c>
      <c r="C1263" s="88">
        <v>15010.742</v>
      </c>
      <c r="D1263" s="88">
        <v>15011.513000000001</v>
      </c>
      <c r="E1263" s="88">
        <v>0.77100000000000002</v>
      </c>
      <c r="F1263" s="88" t="s">
        <v>257</v>
      </c>
      <c r="G1263" s="88" t="s">
        <v>49</v>
      </c>
    </row>
    <row r="1264" spans="1:7" ht="15.75" hidden="1" customHeight="1">
      <c r="A1264" s="88" t="s">
        <v>386</v>
      </c>
      <c r="B1264" s="88" t="s">
        <v>196</v>
      </c>
      <c r="C1264" s="88">
        <v>15012.048000000001</v>
      </c>
      <c r="D1264" s="88">
        <v>15012.903</v>
      </c>
      <c r="E1264" s="88">
        <v>0.85499999999999998</v>
      </c>
      <c r="F1264" s="88" t="s">
        <v>257</v>
      </c>
      <c r="G1264" s="88" t="s">
        <v>49</v>
      </c>
    </row>
    <row r="1265" spans="1:7" ht="15.75" hidden="1" customHeight="1">
      <c r="A1265" s="88" t="s">
        <v>386</v>
      </c>
      <c r="B1265" s="88" t="s">
        <v>196</v>
      </c>
      <c r="C1265" s="88">
        <v>15013.183999999999</v>
      </c>
      <c r="D1265" s="88">
        <v>15014.236000000001</v>
      </c>
      <c r="E1265" s="88">
        <v>1.052</v>
      </c>
      <c r="F1265" s="88" t="s">
        <v>257</v>
      </c>
      <c r="G1265" s="88" t="s">
        <v>49</v>
      </c>
    </row>
    <row r="1266" spans="1:7" ht="15.75" hidden="1" customHeight="1">
      <c r="A1266" s="88" t="s">
        <v>386</v>
      </c>
      <c r="B1266" s="88" t="s">
        <v>196</v>
      </c>
      <c r="C1266" s="88">
        <v>15014.772000000001</v>
      </c>
      <c r="D1266" s="88">
        <v>15015.455</v>
      </c>
      <c r="E1266" s="88">
        <v>0.68300000000000005</v>
      </c>
      <c r="F1266" s="88" t="s">
        <v>257</v>
      </c>
      <c r="G1266" s="88" t="s">
        <v>49</v>
      </c>
    </row>
    <row r="1267" spans="1:7" ht="15.75" hidden="1" customHeight="1">
      <c r="A1267" s="88" t="s">
        <v>386</v>
      </c>
      <c r="B1267" s="88" t="s">
        <v>196</v>
      </c>
      <c r="C1267" s="88">
        <v>15018.581</v>
      </c>
      <c r="D1267" s="88">
        <v>15019.516</v>
      </c>
      <c r="E1267" s="88">
        <v>0.93500000000000005</v>
      </c>
      <c r="F1267" s="88" t="s">
        <v>257</v>
      </c>
      <c r="G1267" s="88" t="s">
        <v>49</v>
      </c>
    </row>
    <row r="1268" spans="1:7" ht="15.75" hidden="1" customHeight="1">
      <c r="A1268" s="88" t="s">
        <v>386</v>
      </c>
      <c r="B1268" s="88" t="s">
        <v>196</v>
      </c>
      <c r="C1268" s="88">
        <v>15019.777</v>
      </c>
      <c r="D1268" s="88">
        <v>15020.697</v>
      </c>
      <c r="E1268" s="88">
        <v>0.92</v>
      </c>
      <c r="F1268" s="88" t="s">
        <v>257</v>
      </c>
      <c r="G1268" s="88" t="s">
        <v>49</v>
      </c>
    </row>
    <row r="1269" spans="1:7" ht="15.75" hidden="1" customHeight="1">
      <c r="A1269" s="88" t="s">
        <v>386</v>
      </c>
      <c r="B1269" s="88" t="s">
        <v>196</v>
      </c>
      <c r="C1269" s="88">
        <v>15020.919</v>
      </c>
      <c r="D1269" s="88">
        <v>15022.547</v>
      </c>
      <c r="E1269" s="88">
        <v>1.6279999999999999</v>
      </c>
      <c r="F1269" s="88" t="s">
        <v>257</v>
      </c>
      <c r="G1269" s="88" t="s">
        <v>49</v>
      </c>
    </row>
    <row r="1270" spans="1:7" ht="15.75" hidden="1" customHeight="1">
      <c r="A1270" s="88" t="s">
        <v>386</v>
      </c>
      <c r="B1270" s="88" t="s">
        <v>196</v>
      </c>
      <c r="C1270" s="88">
        <v>15022.986999999999</v>
      </c>
      <c r="D1270" s="88">
        <v>15023.74</v>
      </c>
      <c r="E1270" s="88">
        <v>0.753</v>
      </c>
      <c r="F1270" s="88" t="s">
        <v>257</v>
      </c>
      <c r="G1270" s="88" t="s">
        <v>49</v>
      </c>
    </row>
    <row r="1271" spans="1:7" ht="15.75" hidden="1" customHeight="1">
      <c r="A1271" s="88" t="s">
        <v>386</v>
      </c>
      <c r="B1271" s="88" t="s">
        <v>196</v>
      </c>
      <c r="C1271" s="88">
        <v>15024.109</v>
      </c>
      <c r="D1271" s="88">
        <v>15024.884</v>
      </c>
      <c r="E1271" s="88">
        <v>0.77500000000000002</v>
      </c>
      <c r="F1271" s="88" t="s">
        <v>257</v>
      </c>
      <c r="G1271" s="88" t="s">
        <v>49</v>
      </c>
    </row>
    <row r="1272" spans="1:7" ht="15.75" hidden="1" customHeight="1">
      <c r="A1272" s="88" t="s">
        <v>386</v>
      </c>
      <c r="B1272" s="88" t="s">
        <v>196</v>
      </c>
      <c r="C1272" s="88">
        <v>15027.553</v>
      </c>
      <c r="D1272" s="88">
        <v>15028.24</v>
      </c>
      <c r="E1272" s="88">
        <v>0.68700000000000006</v>
      </c>
      <c r="F1272" s="88" t="s">
        <v>257</v>
      </c>
      <c r="G1272" s="88" t="s">
        <v>49</v>
      </c>
    </row>
    <row r="1273" spans="1:7" ht="15.75" hidden="1" customHeight="1">
      <c r="A1273" s="88" t="s">
        <v>386</v>
      </c>
      <c r="B1273" s="88" t="s">
        <v>196</v>
      </c>
      <c r="C1273" s="88">
        <v>15031.956</v>
      </c>
      <c r="D1273" s="88">
        <v>15032.499</v>
      </c>
      <c r="E1273" s="88">
        <v>0.54300000000000004</v>
      </c>
      <c r="F1273" s="88" t="s">
        <v>254</v>
      </c>
      <c r="G1273" s="88" t="s">
        <v>49</v>
      </c>
    </row>
    <row r="1274" spans="1:7" ht="15.75" hidden="1" customHeight="1">
      <c r="A1274" s="88" t="s">
        <v>386</v>
      </c>
      <c r="B1274" s="88" t="s">
        <v>196</v>
      </c>
      <c r="C1274" s="88">
        <v>15034.115</v>
      </c>
      <c r="D1274" s="88">
        <v>15035.268</v>
      </c>
      <c r="E1274" s="88">
        <v>1.153</v>
      </c>
      <c r="F1274" s="88" t="s">
        <v>254</v>
      </c>
      <c r="G1274" s="88" t="s">
        <v>49</v>
      </c>
    </row>
    <row r="1275" spans="1:7" ht="15.75" hidden="1" customHeight="1">
      <c r="A1275" s="88" t="s">
        <v>386</v>
      </c>
      <c r="B1275" s="88" t="s">
        <v>196</v>
      </c>
      <c r="C1275" s="88">
        <v>15036.28</v>
      </c>
      <c r="D1275" s="88">
        <v>15037.976000000001</v>
      </c>
      <c r="E1275" s="88">
        <v>1.696</v>
      </c>
      <c r="F1275" s="88" t="s">
        <v>254</v>
      </c>
      <c r="G1275" s="88" t="s">
        <v>49</v>
      </c>
    </row>
    <row r="1276" spans="1:7" ht="15.75" hidden="1" customHeight="1">
      <c r="A1276" s="88" t="s">
        <v>386</v>
      </c>
      <c r="B1276" s="88" t="s">
        <v>196</v>
      </c>
      <c r="C1276" s="88">
        <v>15038.638999999999</v>
      </c>
      <c r="D1276" s="88">
        <v>15039.21</v>
      </c>
      <c r="E1276" s="88">
        <v>0.57099999999999995</v>
      </c>
      <c r="F1276" s="88" t="s">
        <v>254</v>
      </c>
      <c r="G1276" s="88" t="s">
        <v>49</v>
      </c>
    </row>
    <row r="1277" spans="1:7" ht="15.75" hidden="1" customHeight="1">
      <c r="A1277" s="88" t="s">
        <v>386</v>
      </c>
      <c r="B1277" s="88" t="s">
        <v>196</v>
      </c>
      <c r="C1277" s="88">
        <v>23643.039000000001</v>
      </c>
      <c r="D1277" s="88">
        <v>23643.522000000001</v>
      </c>
      <c r="E1277" s="88">
        <v>0.48299999999999998</v>
      </c>
      <c r="F1277" s="88" t="s">
        <v>254</v>
      </c>
      <c r="G1277" s="88" t="s">
        <v>49</v>
      </c>
    </row>
    <row r="1278" spans="1:7" ht="15.75" hidden="1" customHeight="1">
      <c r="A1278" s="88" t="s">
        <v>386</v>
      </c>
      <c r="B1278" s="88" t="s">
        <v>196</v>
      </c>
      <c r="C1278" s="88">
        <v>23643.722000000002</v>
      </c>
      <c r="D1278" s="88">
        <v>23644.807000000001</v>
      </c>
      <c r="E1278" s="88">
        <v>1.085</v>
      </c>
      <c r="F1278" s="88" t="s">
        <v>254</v>
      </c>
      <c r="G1278" s="88" t="s">
        <v>49</v>
      </c>
    </row>
    <row r="1279" spans="1:7" ht="15.75" hidden="1" customHeight="1">
      <c r="A1279" s="88" t="s">
        <v>386</v>
      </c>
      <c r="B1279" s="88" t="s">
        <v>196</v>
      </c>
      <c r="C1279" s="88">
        <v>23646.673999999999</v>
      </c>
      <c r="D1279" s="88">
        <v>23647.359</v>
      </c>
      <c r="E1279" s="88">
        <v>0.68500000000000005</v>
      </c>
      <c r="F1279" s="88" t="s">
        <v>254</v>
      </c>
      <c r="G1279" s="88" t="s">
        <v>49</v>
      </c>
    </row>
    <row r="1280" spans="1:7" ht="15.75" hidden="1" customHeight="1">
      <c r="A1280" s="88" t="s">
        <v>386</v>
      </c>
      <c r="B1280" s="88" t="s">
        <v>196</v>
      </c>
      <c r="C1280" s="88">
        <v>23652.034</v>
      </c>
      <c r="D1280" s="88">
        <v>23652.805</v>
      </c>
      <c r="E1280" s="88">
        <v>0.77100000000000002</v>
      </c>
      <c r="F1280" s="88" t="s">
        <v>257</v>
      </c>
      <c r="G1280" s="88" t="s">
        <v>49</v>
      </c>
    </row>
    <row r="1281" spans="1:7" ht="15.75" hidden="1" customHeight="1">
      <c r="A1281" s="88" t="s">
        <v>386</v>
      </c>
      <c r="B1281" s="88" t="s">
        <v>196</v>
      </c>
      <c r="C1281" s="88">
        <v>23653.274000000001</v>
      </c>
      <c r="D1281" s="88">
        <v>23654.481</v>
      </c>
      <c r="E1281" s="88">
        <v>1.2070000000000001</v>
      </c>
      <c r="F1281" s="88" t="s">
        <v>257</v>
      </c>
      <c r="G1281" s="88" t="s">
        <v>49</v>
      </c>
    </row>
    <row r="1282" spans="1:7" ht="15.75" hidden="1" customHeight="1">
      <c r="A1282" s="88" t="s">
        <v>386</v>
      </c>
      <c r="B1282" s="88" t="s">
        <v>196</v>
      </c>
      <c r="C1282" s="88">
        <v>23655.9</v>
      </c>
      <c r="D1282" s="88">
        <v>23656.646000000001</v>
      </c>
      <c r="E1282" s="88">
        <v>0.746</v>
      </c>
      <c r="F1282" s="88" t="s">
        <v>257</v>
      </c>
      <c r="G1282" s="88" t="s">
        <v>49</v>
      </c>
    </row>
    <row r="1283" spans="1:7" ht="15.75" hidden="1" customHeight="1">
      <c r="A1283" s="88" t="s">
        <v>386</v>
      </c>
      <c r="B1283" s="88" t="s">
        <v>196</v>
      </c>
      <c r="C1283" s="88">
        <v>23658.398000000001</v>
      </c>
      <c r="D1283" s="88">
        <v>23659.161</v>
      </c>
      <c r="E1283" s="88">
        <v>0.76300000000000001</v>
      </c>
      <c r="F1283" s="88" t="s">
        <v>257</v>
      </c>
      <c r="G1283" s="88" t="s">
        <v>49</v>
      </c>
    </row>
    <row r="1284" spans="1:7" ht="15.75" hidden="1" customHeight="1">
      <c r="A1284" s="88" t="s">
        <v>386</v>
      </c>
      <c r="B1284" s="88" t="s">
        <v>196</v>
      </c>
      <c r="C1284" s="88">
        <v>23662.516</v>
      </c>
      <c r="D1284" s="88">
        <v>23663.414000000001</v>
      </c>
      <c r="E1284" s="88">
        <v>0.89800000000000002</v>
      </c>
      <c r="F1284" s="88" t="s">
        <v>257</v>
      </c>
      <c r="G1284" s="88" t="s">
        <v>49</v>
      </c>
    </row>
    <row r="1285" spans="1:7" ht="15.75" hidden="1" customHeight="1">
      <c r="A1285" s="88" t="s">
        <v>386</v>
      </c>
      <c r="B1285" s="88" t="s">
        <v>196</v>
      </c>
      <c r="C1285" s="88">
        <v>23667.691999999999</v>
      </c>
      <c r="D1285" s="88">
        <v>23668.292000000001</v>
      </c>
      <c r="E1285" s="88">
        <v>0.6</v>
      </c>
      <c r="F1285" s="88" t="s">
        <v>257</v>
      </c>
      <c r="G1285" s="88" t="s">
        <v>49</v>
      </c>
    </row>
    <row r="1286" spans="1:7" ht="15.75" hidden="1" customHeight="1">
      <c r="A1286" s="88" t="s">
        <v>386</v>
      </c>
      <c r="B1286" s="88" t="s">
        <v>196</v>
      </c>
      <c r="C1286" s="88">
        <v>23672.982</v>
      </c>
      <c r="D1286" s="88">
        <v>23675.102999999999</v>
      </c>
      <c r="E1286" s="88">
        <v>2.121</v>
      </c>
      <c r="F1286" s="88" t="s">
        <v>257</v>
      </c>
      <c r="G1286" s="88" t="s">
        <v>49</v>
      </c>
    </row>
    <row r="1287" spans="1:7" ht="15.75" hidden="1" customHeight="1">
      <c r="A1287" s="88" t="s">
        <v>386</v>
      </c>
      <c r="B1287" s="88" t="s">
        <v>196</v>
      </c>
      <c r="C1287" s="88">
        <v>23675.23</v>
      </c>
      <c r="D1287" s="88">
        <v>23677.49</v>
      </c>
      <c r="E1287" s="88">
        <v>2.2599999999999998</v>
      </c>
      <c r="F1287" s="88" t="s">
        <v>254</v>
      </c>
      <c r="G1287" s="88" t="s">
        <v>49</v>
      </c>
    </row>
    <row r="1288" spans="1:7" ht="15.75" hidden="1" customHeight="1">
      <c r="A1288" s="88" t="s">
        <v>386</v>
      </c>
      <c r="B1288" s="88" t="s">
        <v>196</v>
      </c>
      <c r="C1288" s="88">
        <v>23679.08</v>
      </c>
      <c r="D1288" s="88">
        <v>23679.887999999999</v>
      </c>
      <c r="E1288" s="88">
        <v>0.80800000000000005</v>
      </c>
      <c r="F1288" s="88" t="s">
        <v>257</v>
      </c>
      <c r="G1288" s="88" t="s">
        <v>49</v>
      </c>
    </row>
    <row r="1289" spans="1:7" ht="15.75" hidden="1" customHeight="1">
      <c r="A1289" s="88" t="s">
        <v>386</v>
      </c>
      <c r="B1289" s="88" t="s">
        <v>196</v>
      </c>
      <c r="C1289" s="88">
        <v>23684.124</v>
      </c>
      <c r="D1289" s="88">
        <v>23685.972000000002</v>
      </c>
      <c r="E1289" s="88">
        <v>1.8480000000000001</v>
      </c>
      <c r="F1289" s="88" t="s">
        <v>257</v>
      </c>
      <c r="G1289" s="88" t="s">
        <v>49</v>
      </c>
    </row>
    <row r="1290" spans="1:7" ht="15.75" hidden="1" customHeight="1">
      <c r="A1290" s="88" t="s">
        <v>386</v>
      </c>
      <c r="B1290" s="88" t="s">
        <v>196</v>
      </c>
      <c r="C1290" s="88">
        <v>23686.5</v>
      </c>
      <c r="D1290" s="88">
        <v>23686.969000000001</v>
      </c>
      <c r="E1290" s="88">
        <v>0.46899999999999997</v>
      </c>
      <c r="F1290" s="88" t="s">
        <v>257</v>
      </c>
      <c r="G1290" s="88" t="s">
        <v>49</v>
      </c>
    </row>
    <row r="1291" spans="1:7" ht="15.75" hidden="1" customHeight="1">
      <c r="A1291" s="88" t="s">
        <v>386</v>
      </c>
      <c r="B1291" s="88" t="s">
        <v>196</v>
      </c>
      <c r="C1291" s="88">
        <v>23689.644</v>
      </c>
      <c r="D1291" s="88">
        <v>23690.137999999999</v>
      </c>
      <c r="E1291" s="88">
        <v>0.49399999999999999</v>
      </c>
      <c r="F1291" s="88" t="s">
        <v>255</v>
      </c>
      <c r="G1291" s="88" t="s">
        <v>49</v>
      </c>
    </row>
    <row r="1292" spans="1:7" ht="15.75" hidden="1" customHeight="1">
      <c r="A1292" s="88" t="s">
        <v>386</v>
      </c>
      <c r="B1292" s="88" t="s">
        <v>196</v>
      </c>
      <c r="C1292" s="88">
        <v>23691.226999999999</v>
      </c>
      <c r="D1292" s="88">
        <v>23693.154999999999</v>
      </c>
      <c r="E1292" s="88">
        <v>1.9279999999999999</v>
      </c>
      <c r="F1292" s="88" t="s">
        <v>257</v>
      </c>
      <c r="G1292" s="88" t="s">
        <v>49</v>
      </c>
    </row>
    <row r="1293" spans="1:7" ht="15.75" hidden="1" customHeight="1">
      <c r="A1293" s="88" t="s">
        <v>184</v>
      </c>
      <c r="B1293" s="88"/>
      <c r="C1293" s="88">
        <v>720</v>
      </c>
      <c r="D1293" s="88">
        <v>780</v>
      </c>
      <c r="E1293" s="88">
        <v>60</v>
      </c>
      <c r="F1293" s="88"/>
      <c r="G1293" s="88" t="s">
        <v>50</v>
      </c>
    </row>
    <row r="1294" spans="1:7" ht="15.75" hidden="1" customHeight="1">
      <c r="A1294" s="88" t="s">
        <v>184</v>
      </c>
      <c r="B1294" s="88"/>
      <c r="C1294" s="88">
        <v>4560</v>
      </c>
      <c r="D1294" s="88">
        <v>4620</v>
      </c>
      <c r="E1294" s="88">
        <v>60</v>
      </c>
      <c r="F1294" s="88"/>
      <c r="G1294" s="88" t="s">
        <v>50</v>
      </c>
    </row>
    <row r="1295" spans="1:7" ht="15.75" hidden="1" customHeight="1">
      <c r="A1295" s="88" t="s">
        <v>184</v>
      </c>
      <c r="B1295" s="88"/>
      <c r="C1295" s="88">
        <v>5460</v>
      </c>
      <c r="D1295" s="88">
        <v>5520</v>
      </c>
      <c r="E1295" s="88">
        <v>60</v>
      </c>
      <c r="F1295" s="88"/>
      <c r="G1295" s="88" t="s">
        <v>50</v>
      </c>
    </row>
    <row r="1296" spans="1:7" ht="15.75" hidden="1" customHeight="1">
      <c r="A1296" s="88" t="s">
        <v>184</v>
      </c>
      <c r="B1296" s="88"/>
      <c r="C1296" s="88">
        <v>11460</v>
      </c>
      <c r="D1296" s="88">
        <v>11520</v>
      </c>
      <c r="E1296" s="88">
        <v>60</v>
      </c>
      <c r="F1296" s="88"/>
      <c r="G1296" s="88" t="s">
        <v>50</v>
      </c>
    </row>
    <row r="1297" spans="1:7" ht="15.75" hidden="1" customHeight="1">
      <c r="A1297" s="88" t="s">
        <v>184</v>
      </c>
      <c r="B1297" s="88"/>
      <c r="C1297" s="88">
        <v>12060</v>
      </c>
      <c r="D1297" s="88">
        <v>12120</v>
      </c>
      <c r="E1297" s="88">
        <v>60</v>
      </c>
      <c r="F1297" s="88"/>
      <c r="G1297" s="88" t="s">
        <v>50</v>
      </c>
    </row>
    <row r="1298" spans="1:7" ht="15.75" hidden="1" customHeight="1">
      <c r="A1298" s="88" t="s">
        <v>184</v>
      </c>
      <c r="B1298" s="88"/>
      <c r="C1298" s="88">
        <v>21000</v>
      </c>
      <c r="D1298" s="88">
        <v>21060</v>
      </c>
      <c r="E1298" s="88">
        <v>60</v>
      </c>
      <c r="F1298" s="88"/>
      <c r="G1298" s="88" t="s">
        <v>50</v>
      </c>
    </row>
    <row r="1299" spans="1:7" ht="15.75" hidden="1" customHeight="1">
      <c r="A1299" s="88" t="s">
        <v>184</v>
      </c>
      <c r="B1299" s="88"/>
      <c r="C1299" s="88">
        <v>22620</v>
      </c>
      <c r="D1299" s="88">
        <v>22680</v>
      </c>
      <c r="E1299" s="88">
        <v>60</v>
      </c>
      <c r="F1299" s="88"/>
      <c r="G1299" s="88" t="s">
        <v>50</v>
      </c>
    </row>
    <row r="1300" spans="1:7" ht="15.75" hidden="1" customHeight="1">
      <c r="A1300" s="88" t="s">
        <v>184</v>
      </c>
      <c r="B1300" s="88"/>
      <c r="C1300" s="88">
        <v>34320</v>
      </c>
      <c r="D1300" s="88">
        <v>34380</v>
      </c>
      <c r="E1300" s="88">
        <v>60</v>
      </c>
      <c r="F1300" s="88"/>
      <c r="G1300" s="88" t="s">
        <v>50</v>
      </c>
    </row>
    <row r="1301" spans="1:7" ht="15.75" hidden="1" customHeight="1">
      <c r="A1301" s="88" t="s">
        <v>184</v>
      </c>
      <c r="B1301" s="88"/>
      <c r="C1301" s="88">
        <v>38760</v>
      </c>
      <c r="D1301" s="88">
        <v>38820</v>
      </c>
      <c r="E1301" s="88">
        <v>60</v>
      </c>
      <c r="F1301" s="88"/>
      <c r="G1301" s="88" t="s">
        <v>50</v>
      </c>
    </row>
    <row r="1302" spans="1:7" ht="15.75" hidden="1" customHeight="1">
      <c r="A1302" s="88" t="s">
        <v>184</v>
      </c>
      <c r="B1302" s="88"/>
      <c r="C1302" s="88">
        <v>38940</v>
      </c>
      <c r="D1302" s="88">
        <v>39000</v>
      </c>
      <c r="E1302" s="88">
        <v>60</v>
      </c>
      <c r="F1302" s="88"/>
      <c r="G1302" s="88" t="s">
        <v>50</v>
      </c>
    </row>
    <row r="1303" spans="1:7" ht="15.75" hidden="1" customHeight="1">
      <c r="A1303" s="88" t="s">
        <v>186</v>
      </c>
      <c r="B1303" s="88"/>
      <c r="C1303" s="88">
        <v>4560</v>
      </c>
      <c r="D1303" s="88">
        <v>4620</v>
      </c>
      <c r="E1303" s="88">
        <v>60</v>
      </c>
      <c r="F1303" s="88" t="s">
        <v>532</v>
      </c>
      <c r="G1303" s="88" t="s">
        <v>50</v>
      </c>
    </row>
    <row r="1304" spans="1:7" ht="15.75" hidden="1" customHeight="1">
      <c r="A1304" s="88" t="s">
        <v>186</v>
      </c>
      <c r="B1304" s="88"/>
      <c r="C1304" s="88">
        <v>21000</v>
      </c>
      <c r="D1304" s="88">
        <v>21060</v>
      </c>
      <c r="E1304" s="88">
        <v>60</v>
      </c>
      <c r="F1304" s="88" t="s">
        <v>533</v>
      </c>
      <c r="G1304" s="88" t="s">
        <v>50</v>
      </c>
    </row>
    <row r="1305" spans="1:7" ht="15.75" hidden="1" customHeight="1">
      <c r="A1305" s="88" t="s">
        <v>186</v>
      </c>
      <c r="B1305" s="88"/>
      <c r="C1305" s="88">
        <v>22620</v>
      </c>
      <c r="D1305" s="88">
        <v>22680</v>
      </c>
      <c r="E1305" s="88">
        <v>60</v>
      </c>
      <c r="F1305" s="88" t="s">
        <v>533</v>
      </c>
      <c r="G1305" s="88" t="s">
        <v>50</v>
      </c>
    </row>
    <row r="1306" spans="1:7" ht="15.75" hidden="1" customHeight="1">
      <c r="A1306" s="88" t="s">
        <v>186</v>
      </c>
      <c r="B1306" s="88"/>
      <c r="C1306" s="88">
        <v>34320</v>
      </c>
      <c r="D1306" s="88">
        <v>34380</v>
      </c>
      <c r="E1306" s="88">
        <v>60</v>
      </c>
      <c r="F1306" s="88" t="s">
        <v>534</v>
      </c>
      <c r="G1306" s="88" t="s">
        <v>50</v>
      </c>
    </row>
    <row r="1307" spans="1:7" ht="15.75" hidden="1" customHeight="1">
      <c r="A1307" s="88" t="s">
        <v>186</v>
      </c>
      <c r="B1307" s="88"/>
      <c r="C1307" s="88">
        <v>38760</v>
      </c>
      <c r="D1307" s="88">
        <v>38820</v>
      </c>
      <c r="E1307" s="88">
        <v>60</v>
      </c>
      <c r="F1307" s="88" t="s">
        <v>535</v>
      </c>
      <c r="G1307" s="88" t="s">
        <v>50</v>
      </c>
    </row>
    <row r="1308" spans="1:7" ht="15.75" customHeight="1">
      <c r="A1308" s="88" t="s">
        <v>188</v>
      </c>
      <c r="B1308" s="88" t="s">
        <v>188</v>
      </c>
      <c r="C1308" s="88">
        <v>729.76900000000001</v>
      </c>
      <c r="D1308" s="88">
        <v>730.38800000000003</v>
      </c>
      <c r="E1308" s="88">
        <v>0.61899999999999999</v>
      </c>
      <c r="F1308" s="88" t="s">
        <v>536</v>
      </c>
      <c r="G1308" s="88" t="s">
        <v>50</v>
      </c>
    </row>
    <row r="1309" spans="1:7" ht="15.75" customHeight="1">
      <c r="A1309" s="88" t="s">
        <v>188</v>
      </c>
      <c r="B1309" s="88" t="s">
        <v>188</v>
      </c>
      <c r="C1309" s="88">
        <v>734.96100000000001</v>
      </c>
      <c r="D1309" s="88">
        <v>735.40499999999997</v>
      </c>
      <c r="E1309" s="88">
        <v>0.44400000000000001</v>
      </c>
      <c r="F1309" s="88">
        <v>0</v>
      </c>
      <c r="G1309" s="88" t="s">
        <v>50</v>
      </c>
    </row>
    <row r="1310" spans="1:7" ht="15.75" customHeight="1">
      <c r="A1310" s="88" t="s">
        <v>188</v>
      </c>
      <c r="B1310" s="88" t="s">
        <v>188</v>
      </c>
      <c r="C1310" s="88">
        <v>735.81399999999996</v>
      </c>
      <c r="D1310" s="88">
        <v>736.34799999999996</v>
      </c>
      <c r="E1310" s="88">
        <v>0.53400000000000003</v>
      </c>
      <c r="F1310" s="88">
        <v>0</v>
      </c>
      <c r="G1310" s="88" t="s">
        <v>50</v>
      </c>
    </row>
    <row r="1311" spans="1:7" ht="15.75" customHeight="1">
      <c r="A1311" s="88" t="s">
        <v>188</v>
      </c>
      <c r="B1311" s="88" t="s">
        <v>188</v>
      </c>
      <c r="C1311" s="88">
        <v>740.21699999999998</v>
      </c>
      <c r="D1311" s="88">
        <v>740.59</v>
      </c>
      <c r="E1311" s="88">
        <v>0.373</v>
      </c>
      <c r="F1311" s="88">
        <v>0</v>
      </c>
      <c r="G1311" s="88" t="s">
        <v>50</v>
      </c>
    </row>
    <row r="1312" spans="1:7" ht="15.75" customHeight="1">
      <c r="A1312" s="88" t="s">
        <v>188</v>
      </c>
      <c r="B1312" s="88" t="s">
        <v>188</v>
      </c>
      <c r="C1312" s="88">
        <v>741.52300000000002</v>
      </c>
      <c r="D1312" s="88">
        <v>741.98</v>
      </c>
      <c r="E1312" s="88">
        <v>0.45700000000000002</v>
      </c>
      <c r="F1312" s="88">
        <v>0</v>
      </c>
      <c r="G1312" s="88" t="s">
        <v>50</v>
      </c>
    </row>
    <row r="1313" spans="1:7" ht="15.75" customHeight="1">
      <c r="A1313" s="88" t="s">
        <v>188</v>
      </c>
      <c r="B1313" s="88" t="s">
        <v>188</v>
      </c>
      <c r="C1313" s="88">
        <v>4581.3280000000004</v>
      </c>
      <c r="D1313" s="88">
        <v>4581.8540000000003</v>
      </c>
      <c r="E1313" s="88">
        <v>0.52600000000000002</v>
      </c>
      <c r="F1313" s="88">
        <v>0</v>
      </c>
      <c r="G1313" s="88" t="s">
        <v>50</v>
      </c>
    </row>
    <row r="1314" spans="1:7" ht="15.75" customHeight="1">
      <c r="A1314" s="88" t="s">
        <v>188</v>
      </c>
      <c r="B1314" s="88" t="s">
        <v>188</v>
      </c>
      <c r="C1314" s="88">
        <v>4583.0169999999998</v>
      </c>
      <c r="D1314" s="88">
        <v>4583.3670000000002</v>
      </c>
      <c r="E1314" s="88">
        <v>0.35</v>
      </c>
      <c r="F1314" s="88">
        <v>0</v>
      </c>
      <c r="G1314" s="88" t="s">
        <v>50</v>
      </c>
    </row>
    <row r="1315" spans="1:7" ht="15.75" customHeight="1">
      <c r="A1315" s="88" t="s">
        <v>188</v>
      </c>
      <c r="B1315" s="88" t="s">
        <v>188</v>
      </c>
      <c r="C1315" s="88">
        <v>4584.0990000000002</v>
      </c>
      <c r="D1315" s="88">
        <v>4584.7169999999996</v>
      </c>
      <c r="E1315" s="88">
        <v>0.61799999999999999</v>
      </c>
      <c r="F1315" s="88">
        <v>0</v>
      </c>
      <c r="G1315" s="88" t="s">
        <v>50</v>
      </c>
    </row>
    <row r="1316" spans="1:7" ht="15.75" customHeight="1">
      <c r="A1316" s="88" t="s">
        <v>188</v>
      </c>
      <c r="B1316" s="88" t="s">
        <v>188</v>
      </c>
      <c r="C1316" s="88">
        <v>4590.08</v>
      </c>
      <c r="D1316" s="88">
        <v>4590.8819999999996</v>
      </c>
      <c r="E1316" s="88">
        <v>0.80200000000000005</v>
      </c>
      <c r="F1316" s="88">
        <v>0</v>
      </c>
      <c r="G1316" s="88" t="s">
        <v>50</v>
      </c>
    </row>
    <row r="1317" spans="1:7" ht="15.75" customHeight="1">
      <c r="A1317" s="88" t="s">
        <v>188</v>
      </c>
      <c r="B1317" s="88" t="s">
        <v>188</v>
      </c>
      <c r="C1317" s="88">
        <v>4593.2269999999999</v>
      </c>
      <c r="D1317" s="88">
        <v>4593.8410000000003</v>
      </c>
      <c r="E1317" s="88">
        <v>0.61399999999999999</v>
      </c>
      <c r="F1317" s="88">
        <v>0</v>
      </c>
      <c r="G1317" s="88" t="s">
        <v>50</v>
      </c>
    </row>
    <row r="1318" spans="1:7" ht="15.75" customHeight="1">
      <c r="A1318" s="88" t="s">
        <v>188</v>
      </c>
      <c r="B1318" s="88" t="s">
        <v>188</v>
      </c>
      <c r="C1318" s="88">
        <v>4595.3289999999997</v>
      </c>
      <c r="D1318" s="88">
        <v>4596.0529999999999</v>
      </c>
      <c r="E1318" s="88">
        <v>0.72399999999999998</v>
      </c>
      <c r="F1318" s="88">
        <v>0</v>
      </c>
      <c r="G1318" s="88" t="s">
        <v>50</v>
      </c>
    </row>
    <row r="1319" spans="1:7" ht="15.75" customHeight="1">
      <c r="A1319" s="88" t="s">
        <v>188</v>
      </c>
      <c r="B1319" s="88" t="s">
        <v>188</v>
      </c>
      <c r="C1319" s="88">
        <v>4596.866</v>
      </c>
      <c r="D1319" s="88">
        <v>4597.6930000000002</v>
      </c>
      <c r="E1319" s="88">
        <v>0.82699999999999996</v>
      </c>
      <c r="F1319" s="88">
        <v>0</v>
      </c>
      <c r="G1319" s="88" t="s">
        <v>50</v>
      </c>
    </row>
    <row r="1320" spans="1:7" ht="15.75" customHeight="1">
      <c r="A1320" s="88" t="s">
        <v>188</v>
      </c>
      <c r="B1320" s="88" t="s">
        <v>188</v>
      </c>
      <c r="C1320" s="88">
        <v>4598.3670000000002</v>
      </c>
      <c r="D1320" s="88">
        <v>4598.8019999999997</v>
      </c>
      <c r="E1320" s="88">
        <v>0.435</v>
      </c>
      <c r="F1320" s="88">
        <v>0</v>
      </c>
      <c r="G1320" s="88" t="s">
        <v>50</v>
      </c>
    </row>
    <row r="1321" spans="1:7" ht="15.75" customHeight="1">
      <c r="A1321" s="88" t="s">
        <v>188</v>
      </c>
      <c r="B1321" s="88" t="s">
        <v>188</v>
      </c>
      <c r="C1321" s="88">
        <v>4600.817</v>
      </c>
      <c r="D1321" s="88">
        <v>4601.1229999999996</v>
      </c>
      <c r="E1321" s="88">
        <v>0.30599999999999999</v>
      </c>
      <c r="F1321" s="88">
        <v>0</v>
      </c>
      <c r="G1321" s="88" t="s">
        <v>50</v>
      </c>
    </row>
    <row r="1322" spans="1:7" ht="15.75" customHeight="1">
      <c r="A1322" s="88" t="s">
        <v>188</v>
      </c>
      <c r="B1322" s="88" t="s">
        <v>188</v>
      </c>
      <c r="C1322" s="88">
        <v>4602.7730000000001</v>
      </c>
      <c r="D1322" s="88">
        <v>4603.1970000000001</v>
      </c>
      <c r="E1322" s="88">
        <v>0.42399999999999999</v>
      </c>
      <c r="F1322" s="88">
        <v>0</v>
      </c>
      <c r="G1322" s="88" t="s">
        <v>50</v>
      </c>
    </row>
    <row r="1323" spans="1:7" ht="15.75" customHeight="1">
      <c r="A1323" s="88" t="s">
        <v>188</v>
      </c>
      <c r="B1323" s="88" t="s">
        <v>188</v>
      </c>
      <c r="C1323" s="88">
        <v>4603.5640000000003</v>
      </c>
      <c r="D1323" s="88">
        <v>4603.8810000000003</v>
      </c>
      <c r="E1323" s="88">
        <v>0.317</v>
      </c>
      <c r="F1323" s="88">
        <v>0</v>
      </c>
      <c r="G1323" s="88" t="s">
        <v>50</v>
      </c>
    </row>
    <row r="1324" spans="1:7" ht="15.75" customHeight="1">
      <c r="A1324" s="88" t="s">
        <v>188</v>
      </c>
      <c r="B1324" s="88" t="s">
        <v>188</v>
      </c>
      <c r="C1324" s="88">
        <v>4604.6109999999999</v>
      </c>
      <c r="D1324" s="88">
        <v>4604.9030000000002</v>
      </c>
      <c r="E1324" s="88">
        <v>0.29199999999999998</v>
      </c>
      <c r="F1324" s="88">
        <v>0</v>
      </c>
      <c r="G1324" s="88" t="s">
        <v>50</v>
      </c>
    </row>
    <row r="1325" spans="1:7" ht="15.75" customHeight="1">
      <c r="A1325" s="88" t="s">
        <v>188</v>
      </c>
      <c r="B1325" s="88" t="s">
        <v>188</v>
      </c>
      <c r="C1325" s="88">
        <v>4607.5780000000004</v>
      </c>
      <c r="D1325" s="88">
        <v>4608.9489999999996</v>
      </c>
      <c r="E1325" s="88">
        <v>1.371</v>
      </c>
      <c r="F1325" s="88">
        <v>0</v>
      </c>
      <c r="G1325" s="88" t="s">
        <v>50</v>
      </c>
    </row>
    <row r="1326" spans="1:7" ht="15.75" customHeight="1">
      <c r="A1326" s="88" t="s">
        <v>188</v>
      </c>
      <c r="B1326" s="88" t="s">
        <v>188</v>
      </c>
      <c r="C1326" s="88">
        <v>4610.5290000000005</v>
      </c>
      <c r="D1326" s="88">
        <v>4611.3310000000001</v>
      </c>
      <c r="E1326" s="88">
        <v>0.80200000000000005</v>
      </c>
      <c r="F1326" s="88">
        <v>0</v>
      </c>
      <c r="G1326" s="88" t="s">
        <v>50</v>
      </c>
    </row>
    <row r="1327" spans="1:7" ht="15.75" customHeight="1">
      <c r="A1327" s="88" t="s">
        <v>188</v>
      </c>
      <c r="B1327" s="88" t="s">
        <v>188</v>
      </c>
      <c r="C1327" s="88">
        <v>4613.1210000000001</v>
      </c>
      <c r="D1327" s="88">
        <v>4613.47</v>
      </c>
      <c r="E1327" s="88">
        <v>0.34899999999999998</v>
      </c>
      <c r="F1327" s="88">
        <v>0</v>
      </c>
      <c r="G1327" s="88" t="s">
        <v>50</v>
      </c>
    </row>
    <row r="1328" spans="1:7" ht="15.75" customHeight="1">
      <c r="A1328" s="88" t="s">
        <v>188</v>
      </c>
      <c r="B1328" s="88" t="s">
        <v>188</v>
      </c>
      <c r="C1328" s="88">
        <v>4615.2280000000001</v>
      </c>
      <c r="D1328" s="88">
        <v>4616.7809999999999</v>
      </c>
      <c r="E1328" s="88">
        <v>1.5529999999999999</v>
      </c>
      <c r="F1328" s="88">
        <v>0</v>
      </c>
      <c r="G1328" s="88" t="s">
        <v>50</v>
      </c>
    </row>
    <row r="1329" spans="1:7" ht="15.75" customHeight="1">
      <c r="A1329" s="88" t="s">
        <v>188</v>
      </c>
      <c r="B1329" s="88" t="s">
        <v>188</v>
      </c>
      <c r="C1329" s="88">
        <v>4617.2150000000001</v>
      </c>
      <c r="D1329" s="88">
        <v>4618.5559999999996</v>
      </c>
      <c r="E1329" s="88">
        <v>1.341</v>
      </c>
      <c r="F1329" s="88">
        <v>0</v>
      </c>
      <c r="G1329" s="88" t="s">
        <v>50</v>
      </c>
    </row>
    <row r="1330" spans="1:7" ht="15.75" customHeight="1">
      <c r="A1330" s="88" t="s">
        <v>188</v>
      </c>
      <c r="B1330" s="88" t="s">
        <v>188</v>
      </c>
      <c r="C1330" s="88">
        <v>5483.16</v>
      </c>
      <c r="D1330" s="88">
        <v>5483.7380000000003</v>
      </c>
      <c r="E1330" s="88">
        <v>0.57799999999999996</v>
      </c>
      <c r="F1330" s="88">
        <v>0</v>
      </c>
      <c r="G1330" s="88" t="s">
        <v>50</v>
      </c>
    </row>
    <row r="1331" spans="1:7" ht="15.75" customHeight="1">
      <c r="A1331" s="88" t="s">
        <v>188</v>
      </c>
      <c r="B1331" s="88" t="s">
        <v>188</v>
      </c>
      <c r="C1331" s="88">
        <v>5484.8950000000004</v>
      </c>
      <c r="D1331" s="88">
        <v>5486.3149999999996</v>
      </c>
      <c r="E1331" s="88">
        <v>1.42</v>
      </c>
      <c r="F1331" s="88">
        <v>0</v>
      </c>
      <c r="G1331" s="88" t="s">
        <v>50</v>
      </c>
    </row>
    <row r="1332" spans="1:7" ht="15.75" customHeight="1">
      <c r="A1332" s="88" t="s">
        <v>188</v>
      </c>
      <c r="B1332" s="88" t="s">
        <v>188</v>
      </c>
      <c r="C1332" s="88">
        <v>5494.6959999999999</v>
      </c>
      <c r="D1332" s="88">
        <v>5495.2669999999998</v>
      </c>
      <c r="E1332" s="88">
        <v>0.57099999999999995</v>
      </c>
      <c r="F1332" s="88">
        <v>0</v>
      </c>
      <c r="G1332" s="88" t="s">
        <v>50</v>
      </c>
    </row>
    <row r="1333" spans="1:7" ht="15.75" customHeight="1">
      <c r="A1333" s="88" t="s">
        <v>188</v>
      </c>
      <c r="B1333" s="88" t="s">
        <v>188</v>
      </c>
      <c r="C1333" s="88">
        <v>5502.2929999999997</v>
      </c>
      <c r="D1333" s="88">
        <v>5504.3159999999998</v>
      </c>
      <c r="E1333" s="88">
        <v>2.0230000000000001</v>
      </c>
      <c r="F1333" s="88">
        <v>0</v>
      </c>
      <c r="G1333" s="88" t="s">
        <v>50</v>
      </c>
    </row>
    <row r="1334" spans="1:7" ht="15.75" customHeight="1">
      <c r="A1334" s="88" t="s">
        <v>188</v>
      </c>
      <c r="B1334" s="88" t="s">
        <v>188</v>
      </c>
      <c r="C1334" s="88">
        <v>5507.8180000000002</v>
      </c>
      <c r="D1334" s="88">
        <v>5508.098</v>
      </c>
      <c r="E1334" s="88">
        <v>0.28000000000000003</v>
      </c>
      <c r="F1334" s="88">
        <v>0</v>
      </c>
      <c r="G1334" s="88" t="s">
        <v>50</v>
      </c>
    </row>
    <row r="1335" spans="1:7" ht="15.75" customHeight="1">
      <c r="A1335" s="88" t="s">
        <v>188</v>
      </c>
      <c r="B1335" s="88" t="s">
        <v>188</v>
      </c>
      <c r="C1335" s="88">
        <v>11471.076999999999</v>
      </c>
      <c r="D1335" s="88">
        <v>11471.7</v>
      </c>
      <c r="E1335" s="88">
        <v>0.623</v>
      </c>
      <c r="F1335" s="88">
        <v>0</v>
      </c>
      <c r="G1335" s="88" t="s">
        <v>50</v>
      </c>
    </row>
    <row r="1336" spans="1:7" ht="15.75" customHeight="1">
      <c r="A1336" s="88" t="s">
        <v>188</v>
      </c>
      <c r="B1336" s="88" t="s">
        <v>188</v>
      </c>
      <c r="C1336" s="88">
        <v>11471.781999999999</v>
      </c>
      <c r="D1336" s="88">
        <v>11472.47</v>
      </c>
      <c r="E1336" s="88">
        <v>0.68799999999999994</v>
      </c>
      <c r="F1336" s="88">
        <v>0</v>
      </c>
      <c r="G1336" s="88" t="s">
        <v>50</v>
      </c>
    </row>
    <row r="1337" spans="1:7" ht="15.75" customHeight="1">
      <c r="A1337" s="88" t="s">
        <v>188</v>
      </c>
      <c r="B1337" s="88" t="s">
        <v>188</v>
      </c>
      <c r="C1337" s="88">
        <v>11476.383</v>
      </c>
      <c r="D1337" s="88">
        <v>11477.23</v>
      </c>
      <c r="E1337" s="88">
        <v>0.84699999999999998</v>
      </c>
      <c r="F1337" s="88">
        <v>0</v>
      </c>
      <c r="G1337" s="88" t="s">
        <v>50</v>
      </c>
    </row>
    <row r="1338" spans="1:7" ht="15.75" customHeight="1">
      <c r="A1338" s="88" t="s">
        <v>188</v>
      </c>
      <c r="B1338" s="88" t="s">
        <v>188</v>
      </c>
      <c r="C1338" s="88">
        <v>11487.716</v>
      </c>
      <c r="D1338" s="88">
        <v>11488.352999999999</v>
      </c>
      <c r="E1338" s="88">
        <v>0.63700000000000001</v>
      </c>
      <c r="F1338" s="88">
        <v>0</v>
      </c>
      <c r="G1338" s="88" t="s">
        <v>50</v>
      </c>
    </row>
    <row r="1339" spans="1:7" ht="15.75" customHeight="1">
      <c r="A1339" s="88" t="s">
        <v>188</v>
      </c>
      <c r="B1339" s="88" t="s">
        <v>188</v>
      </c>
      <c r="C1339" s="88">
        <v>11492.101000000001</v>
      </c>
      <c r="D1339" s="88">
        <v>11492.874</v>
      </c>
      <c r="E1339" s="88">
        <v>0.77300000000000002</v>
      </c>
      <c r="F1339" s="88">
        <v>0</v>
      </c>
      <c r="G1339" s="88" t="s">
        <v>50</v>
      </c>
    </row>
    <row r="1340" spans="1:7" ht="15.75" customHeight="1">
      <c r="A1340" s="88" t="s">
        <v>188</v>
      </c>
      <c r="B1340" s="88" t="s">
        <v>188</v>
      </c>
      <c r="C1340" s="88">
        <v>11513.018</v>
      </c>
      <c r="D1340" s="88">
        <v>11514.614</v>
      </c>
      <c r="E1340" s="88">
        <v>1.5960000000000001</v>
      </c>
      <c r="F1340" s="88">
        <v>0</v>
      </c>
      <c r="G1340" s="88" t="s">
        <v>50</v>
      </c>
    </row>
    <row r="1341" spans="1:7" ht="15.75" customHeight="1">
      <c r="A1341" s="88" t="s">
        <v>188</v>
      </c>
      <c r="B1341" s="88" t="s">
        <v>188</v>
      </c>
      <c r="C1341" s="88">
        <v>11515.088</v>
      </c>
      <c r="D1341" s="88">
        <v>11515.945</v>
      </c>
      <c r="E1341" s="88">
        <v>0.85699999999999998</v>
      </c>
      <c r="F1341" s="88">
        <v>0</v>
      </c>
      <c r="G1341" s="88" t="s">
        <v>50</v>
      </c>
    </row>
    <row r="1342" spans="1:7" ht="15.75" customHeight="1">
      <c r="A1342" s="88" t="s">
        <v>188</v>
      </c>
      <c r="B1342" s="88" t="s">
        <v>188</v>
      </c>
      <c r="C1342" s="88">
        <v>12065.699000000001</v>
      </c>
      <c r="D1342" s="88">
        <v>12066.246999999999</v>
      </c>
      <c r="E1342" s="88">
        <v>0.54800000000000004</v>
      </c>
      <c r="F1342" s="88">
        <v>0</v>
      </c>
      <c r="G1342" s="88" t="s">
        <v>50</v>
      </c>
    </row>
    <row r="1343" spans="1:7" ht="15.75" customHeight="1">
      <c r="A1343" s="88" t="s">
        <v>188</v>
      </c>
      <c r="B1343" s="88" t="s">
        <v>188</v>
      </c>
      <c r="C1343" s="88">
        <v>12071.253000000001</v>
      </c>
      <c r="D1343" s="88">
        <v>12071.718999999999</v>
      </c>
      <c r="E1343" s="88">
        <v>0.46600000000000003</v>
      </c>
      <c r="F1343" s="88">
        <v>0</v>
      </c>
      <c r="G1343" s="88" t="s">
        <v>50</v>
      </c>
    </row>
    <row r="1344" spans="1:7" ht="15.75" customHeight="1">
      <c r="A1344" s="88" t="s">
        <v>188</v>
      </c>
      <c r="B1344" s="88" t="s">
        <v>188</v>
      </c>
      <c r="C1344" s="88">
        <v>12082.491</v>
      </c>
      <c r="D1344" s="88">
        <v>12083.290999999999</v>
      </c>
      <c r="E1344" s="88">
        <v>0.8</v>
      </c>
      <c r="F1344" s="88">
        <v>0</v>
      </c>
      <c r="G1344" s="88" t="s">
        <v>50</v>
      </c>
    </row>
    <row r="1345" spans="1:7" ht="15.75" customHeight="1">
      <c r="A1345" s="88" t="s">
        <v>188</v>
      </c>
      <c r="B1345" s="88" t="s">
        <v>188</v>
      </c>
      <c r="C1345" s="88">
        <v>12106.976000000001</v>
      </c>
      <c r="D1345" s="88">
        <v>12107.612999999999</v>
      </c>
      <c r="E1345" s="88">
        <v>0.63700000000000001</v>
      </c>
      <c r="F1345" s="88">
        <v>0</v>
      </c>
      <c r="G1345" s="88" t="s">
        <v>50</v>
      </c>
    </row>
    <row r="1346" spans="1:7" ht="15.75" customHeight="1">
      <c r="A1346" s="88" t="s">
        <v>188</v>
      </c>
      <c r="B1346" s="88" t="s">
        <v>188</v>
      </c>
      <c r="C1346" s="88">
        <v>38763.381000000001</v>
      </c>
      <c r="D1346" s="88">
        <v>38763.891000000003</v>
      </c>
      <c r="E1346" s="88">
        <v>0.51</v>
      </c>
      <c r="F1346" s="88">
        <v>0</v>
      </c>
      <c r="G1346" s="88" t="s">
        <v>50</v>
      </c>
    </row>
    <row r="1347" spans="1:7" ht="15.75" customHeight="1">
      <c r="A1347" s="88" t="s">
        <v>188</v>
      </c>
      <c r="B1347" s="88" t="s">
        <v>188</v>
      </c>
      <c r="C1347" s="88">
        <v>38781.917000000001</v>
      </c>
      <c r="D1347" s="88">
        <v>38782.248</v>
      </c>
      <c r="E1347" s="88">
        <v>0.33100000000000002</v>
      </c>
      <c r="F1347" s="88">
        <v>0</v>
      </c>
      <c r="G1347" s="88" t="s">
        <v>50</v>
      </c>
    </row>
    <row r="1348" spans="1:7" ht="15.75" customHeight="1">
      <c r="A1348" s="88" t="s">
        <v>188</v>
      </c>
      <c r="B1348" s="88" t="s">
        <v>188</v>
      </c>
      <c r="C1348" s="88">
        <v>38793.714999999997</v>
      </c>
      <c r="D1348" s="88">
        <v>38794.180999999997</v>
      </c>
      <c r="E1348" s="88">
        <v>0.46600000000000003</v>
      </c>
      <c r="F1348" s="88">
        <v>0</v>
      </c>
      <c r="G1348" s="88" t="s">
        <v>50</v>
      </c>
    </row>
    <row r="1349" spans="1:7" ht="15.75" customHeight="1">
      <c r="A1349" s="88" t="s">
        <v>188</v>
      </c>
      <c r="B1349" s="88" t="s">
        <v>188</v>
      </c>
      <c r="C1349" s="88">
        <v>38946.993999999999</v>
      </c>
      <c r="D1349" s="88">
        <v>38947.612000000001</v>
      </c>
      <c r="E1349" s="88">
        <v>0.61799999999999999</v>
      </c>
      <c r="F1349" s="88">
        <v>0</v>
      </c>
      <c r="G1349" s="88" t="s">
        <v>50</v>
      </c>
    </row>
    <row r="1350" spans="1:7" ht="15.75" customHeight="1">
      <c r="A1350" s="88" t="s">
        <v>188</v>
      </c>
      <c r="B1350" s="88" t="s">
        <v>188</v>
      </c>
      <c r="C1350" s="88">
        <v>38956.860999999997</v>
      </c>
      <c r="D1350" s="88">
        <v>38957.434000000001</v>
      </c>
      <c r="E1350" s="88">
        <v>0.57299999999999995</v>
      </c>
      <c r="F1350" s="88">
        <v>0</v>
      </c>
      <c r="G1350" s="88" t="s">
        <v>50</v>
      </c>
    </row>
    <row r="1351" spans="1:7" ht="15.75" customHeight="1">
      <c r="A1351" s="88" t="s">
        <v>188</v>
      </c>
      <c r="B1351" s="88" t="s">
        <v>188</v>
      </c>
      <c r="C1351" s="88">
        <v>38997.417000000001</v>
      </c>
      <c r="D1351" s="88">
        <v>38997.828000000001</v>
      </c>
      <c r="E1351" s="88">
        <v>0.41099999999999998</v>
      </c>
      <c r="F1351" s="88">
        <v>0</v>
      </c>
      <c r="G1351" s="88" t="s">
        <v>50</v>
      </c>
    </row>
    <row r="1352" spans="1:7" ht="15.75" customHeight="1">
      <c r="A1352" s="88" t="s">
        <v>188</v>
      </c>
      <c r="B1352" s="88" t="s">
        <v>188</v>
      </c>
      <c r="C1352" s="88">
        <v>38998.792999999998</v>
      </c>
      <c r="D1352" s="88">
        <v>38999.118000000002</v>
      </c>
      <c r="E1352" s="88">
        <v>0.32500000000000001</v>
      </c>
      <c r="F1352" s="88">
        <v>0</v>
      </c>
      <c r="G1352" s="88" t="s">
        <v>50</v>
      </c>
    </row>
    <row r="1353" spans="1:7" ht="15.75" hidden="1" customHeight="1">
      <c r="A1353" s="88" t="s">
        <v>253</v>
      </c>
      <c r="B1353" s="88" t="s">
        <v>198</v>
      </c>
      <c r="C1353" s="88">
        <v>751.303</v>
      </c>
      <c r="D1353" s="88">
        <v>751.74300000000005</v>
      </c>
      <c r="E1353" s="88">
        <v>0.44</v>
      </c>
      <c r="F1353" s="88" t="s">
        <v>254</v>
      </c>
      <c r="G1353" s="88" t="s">
        <v>50</v>
      </c>
    </row>
    <row r="1354" spans="1:7" ht="15.75" hidden="1" customHeight="1">
      <c r="A1354" s="88" t="s">
        <v>253</v>
      </c>
      <c r="B1354" s="88" t="s">
        <v>198</v>
      </c>
      <c r="C1354" s="88">
        <v>753.07</v>
      </c>
      <c r="D1354" s="88">
        <v>753.74</v>
      </c>
      <c r="E1354" s="88">
        <v>0.67</v>
      </c>
      <c r="F1354" s="88" t="s">
        <v>254</v>
      </c>
      <c r="G1354" s="88" t="s">
        <v>50</v>
      </c>
    </row>
    <row r="1355" spans="1:7" ht="15.75" hidden="1" customHeight="1">
      <c r="A1355" s="88" t="s">
        <v>253</v>
      </c>
      <c r="B1355" s="88" t="s">
        <v>198</v>
      </c>
      <c r="C1355" s="88">
        <v>760.09199999999998</v>
      </c>
      <c r="D1355" s="88">
        <v>761.75900000000001</v>
      </c>
      <c r="E1355" s="88">
        <v>1.667</v>
      </c>
      <c r="F1355" s="88" t="s">
        <v>254</v>
      </c>
      <c r="G1355" s="88" t="s">
        <v>50</v>
      </c>
    </row>
    <row r="1356" spans="1:7" ht="15.75" hidden="1" customHeight="1">
      <c r="A1356" s="88" t="s">
        <v>253</v>
      </c>
      <c r="B1356" s="88" t="s">
        <v>198</v>
      </c>
      <c r="C1356" s="88">
        <v>762.9</v>
      </c>
      <c r="D1356" s="88">
        <v>763.15</v>
      </c>
      <c r="E1356" s="88">
        <v>0.25</v>
      </c>
      <c r="F1356" s="88" t="s">
        <v>254</v>
      </c>
      <c r="G1356" s="88" t="s">
        <v>50</v>
      </c>
    </row>
    <row r="1357" spans="1:7" ht="15.75" hidden="1" customHeight="1">
      <c r="A1357" s="88" t="s">
        <v>253</v>
      </c>
      <c r="B1357" s="88" t="s">
        <v>198</v>
      </c>
      <c r="C1357" s="88">
        <v>765.37699999999995</v>
      </c>
      <c r="D1357" s="88">
        <v>767.02800000000002</v>
      </c>
      <c r="E1357" s="88">
        <v>1.651</v>
      </c>
      <c r="F1357" s="88" t="s">
        <v>254</v>
      </c>
      <c r="G1357" s="88" t="s">
        <v>50</v>
      </c>
    </row>
    <row r="1358" spans="1:7" ht="15.75" hidden="1" customHeight="1">
      <c r="A1358" s="88" t="s">
        <v>253</v>
      </c>
      <c r="B1358" s="88" t="s">
        <v>198</v>
      </c>
      <c r="C1358" s="88">
        <v>767.61</v>
      </c>
      <c r="D1358" s="88">
        <v>767.81</v>
      </c>
      <c r="E1358" s="88">
        <v>0.2</v>
      </c>
      <c r="F1358" s="88" t="s">
        <v>254</v>
      </c>
      <c r="G1358" s="88" t="s">
        <v>50</v>
      </c>
    </row>
    <row r="1359" spans="1:7" ht="15.75" hidden="1" customHeight="1">
      <c r="A1359" s="88" t="s">
        <v>253</v>
      </c>
      <c r="B1359" s="88" t="s">
        <v>198</v>
      </c>
      <c r="C1359" s="88">
        <v>772.46500000000003</v>
      </c>
      <c r="D1359" s="88">
        <v>773.68</v>
      </c>
      <c r="E1359" s="88">
        <v>1.2150000000000001</v>
      </c>
      <c r="F1359" s="88" t="s">
        <v>257</v>
      </c>
      <c r="G1359" s="88" t="s">
        <v>50</v>
      </c>
    </row>
    <row r="1360" spans="1:7" ht="15.75" hidden="1" customHeight="1">
      <c r="A1360" s="88" t="s">
        <v>253</v>
      </c>
      <c r="B1360" s="88" t="s">
        <v>198</v>
      </c>
      <c r="C1360" s="88">
        <v>774.54499999999996</v>
      </c>
      <c r="D1360" s="88">
        <v>775.3</v>
      </c>
      <c r="E1360" s="88">
        <v>0.755</v>
      </c>
      <c r="F1360" s="88" t="s">
        <v>257</v>
      </c>
      <c r="G1360" s="88" t="s">
        <v>50</v>
      </c>
    </row>
    <row r="1361" spans="1:7" ht="15.75" hidden="1" customHeight="1">
      <c r="A1361" s="88" t="s">
        <v>253</v>
      </c>
      <c r="B1361" s="88" t="s">
        <v>198</v>
      </c>
      <c r="C1361" s="88">
        <v>776.21299999999997</v>
      </c>
      <c r="D1361" s="88">
        <v>776.58</v>
      </c>
      <c r="E1361" s="88">
        <v>0.36699999999999999</v>
      </c>
      <c r="F1361" s="88" t="s">
        <v>255</v>
      </c>
      <c r="G1361" s="88" t="s">
        <v>50</v>
      </c>
    </row>
    <row r="1362" spans="1:7" ht="15.75" hidden="1" customHeight="1">
      <c r="A1362" s="88" t="s">
        <v>253</v>
      </c>
      <c r="B1362" s="88" t="s">
        <v>198</v>
      </c>
      <c r="C1362" s="88">
        <v>5461.5410000000002</v>
      </c>
      <c r="D1362" s="88">
        <v>5462.665</v>
      </c>
      <c r="E1362" s="88">
        <v>1.1240000000000001</v>
      </c>
      <c r="F1362" s="88" t="s">
        <v>255</v>
      </c>
      <c r="G1362" s="88" t="s">
        <v>50</v>
      </c>
    </row>
    <row r="1363" spans="1:7" ht="15.75" hidden="1" customHeight="1">
      <c r="A1363" s="88" t="s">
        <v>253</v>
      </c>
      <c r="B1363" s="88" t="s">
        <v>198</v>
      </c>
      <c r="C1363" s="88">
        <v>5466.3220000000001</v>
      </c>
      <c r="D1363" s="88">
        <v>5467.1570000000002</v>
      </c>
      <c r="E1363" s="88">
        <v>0.83499999999999996</v>
      </c>
      <c r="F1363" s="88" t="s">
        <v>254</v>
      </c>
      <c r="G1363" s="88" t="s">
        <v>50</v>
      </c>
    </row>
    <row r="1364" spans="1:7" ht="15.75" hidden="1" customHeight="1">
      <c r="A1364" s="88" t="s">
        <v>253</v>
      </c>
      <c r="B1364" s="88" t="s">
        <v>198</v>
      </c>
      <c r="C1364" s="88">
        <v>5510.1090000000004</v>
      </c>
      <c r="D1364" s="88">
        <v>5510.8710000000001</v>
      </c>
      <c r="E1364" s="88">
        <v>0.76200000000000001</v>
      </c>
      <c r="F1364" s="88" t="s">
        <v>255</v>
      </c>
      <c r="G1364" s="88" t="s">
        <v>50</v>
      </c>
    </row>
    <row r="1365" spans="1:7" ht="15.75" hidden="1" customHeight="1">
      <c r="A1365" s="88" t="s">
        <v>253</v>
      </c>
      <c r="B1365" s="88" t="s">
        <v>198</v>
      </c>
      <c r="C1365" s="88">
        <v>5512.3230000000003</v>
      </c>
      <c r="D1365" s="88">
        <v>5512.8450000000003</v>
      </c>
      <c r="E1365" s="88">
        <v>0.52200000000000002</v>
      </c>
      <c r="F1365" s="88" t="s">
        <v>255</v>
      </c>
      <c r="G1365" s="88" t="s">
        <v>50</v>
      </c>
    </row>
    <row r="1366" spans="1:7" ht="15.75" hidden="1" customHeight="1">
      <c r="A1366" s="88" t="s">
        <v>253</v>
      </c>
      <c r="B1366" s="88" t="s">
        <v>198</v>
      </c>
      <c r="C1366" s="88">
        <v>11468.708000000001</v>
      </c>
      <c r="D1366" s="88">
        <v>11469.825000000001</v>
      </c>
      <c r="E1366" s="88">
        <v>1.117</v>
      </c>
      <c r="F1366" s="88" t="s">
        <v>254</v>
      </c>
      <c r="G1366" s="88" t="s">
        <v>50</v>
      </c>
    </row>
    <row r="1367" spans="1:7" ht="15.75" hidden="1" customHeight="1">
      <c r="A1367" s="88" t="s">
        <v>253</v>
      </c>
      <c r="B1367" s="88" t="s">
        <v>198</v>
      </c>
      <c r="C1367" s="88">
        <v>11477.721</v>
      </c>
      <c r="D1367" s="88">
        <v>11478.168</v>
      </c>
      <c r="E1367" s="88">
        <v>0.44700000000000001</v>
      </c>
      <c r="F1367" s="88" t="s">
        <v>255</v>
      </c>
      <c r="G1367" s="88" t="s">
        <v>50</v>
      </c>
    </row>
    <row r="1368" spans="1:7" ht="15.75" hidden="1" customHeight="1">
      <c r="A1368" s="88" t="s">
        <v>253</v>
      </c>
      <c r="B1368" s="88" t="s">
        <v>198</v>
      </c>
      <c r="C1368" s="88">
        <v>11479.278</v>
      </c>
      <c r="D1368" s="88">
        <v>11480.228999999999</v>
      </c>
      <c r="E1368" s="88">
        <v>0.95099999999999996</v>
      </c>
      <c r="F1368" s="88" t="s">
        <v>254</v>
      </c>
      <c r="G1368" s="88" t="s">
        <v>50</v>
      </c>
    </row>
    <row r="1369" spans="1:7" ht="15.75" hidden="1" customHeight="1">
      <c r="A1369" s="88" t="s">
        <v>253</v>
      </c>
      <c r="B1369" s="88" t="s">
        <v>198</v>
      </c>
      <c r="C1369" s="88">
        <v>11480.808000000001</v>
      </c>
      <c r="D1369" s="88">
        <v>11482.522999999999</v>
      </c>
      <c r="E1369" s="88">
        <v>1.7150000000000001</v>
      </c>
      <c r="F1369" s="88" t="s">
        <v>254</v>
      </c>
      <c r="G1369" s="88" t="s">
        <v>50</v>
      </c>
    </row>
    <row r="1370" spans="1:7" ht="15.75" hidden="1" customHeight="1">
      <c r="A1370" s="88" t="s">
        <v>253</v>
      </c>
      <c r="B1370" s="88" t="s">
        <v>198</v>
      </c>
      <c r="C1370" s="88">
        <v>11500.047</v>
      </c>
      <c r="D1370" s="88">
        <v>11501.239</v>
      </c>
      <c r="E1370" s="88">
        <v>1.1919999999999999</v>
      </c>
      <c r="F1370" s="88" t="s">
        <v>254</v>
      </c>
      <c r="G1370" s="88" t="s">
        <v>50</v>
      </c>
    </row>
    <row r="1371" spans="1:7" ht="15.75" hidden="1" customHeight="1">
      <c r="A1371" s="88" t="s">
        <v>253</v>
      </c>
      <c r="B1371" s="88" t="s">
        <v>198</v>
      </c>
      <c r="C1371" s="88">
        <v>11501.331</v>
      </c>
      <c r="D1371" s="88">
        <v>11501.880999999999</v>
      </c>
      <c r="E1371" s="88">
        <v>0.55000000000000004</v>
      </c>
      <c r="F1371" s="88" t="s">
        <v>254</v>
      </c>
      <c r="G1371" s="88" t="s">
        <v>50</v>
      </c>
    </row>
    <row r="1372" spans="1:7" ht="15.75" hidden="1" customHeight="1">
      <c r="A1372" s="88" t="s">
        <v>253</v>
      </c>
      <c r="B1372" s="88" t="s">
        <v>198</v>
      </c>
      <c r="C1372" s="88">
        <v>11502.215</v>
      </c>
      <c r="D1372" s="88">
        <v>11503.174999999999</v>
      </c>
      <c r="E1372" s="88">
        <v>0.96</v>
      </c>
      <c r="F1372" s="88" t="s">
        <v>254</v>
      </c>
      <c r="G1372" s="88" t="s">
        <v>50</v>
      </c>
    </row>
    <row r="1373" spans="1:7" ht="15.75" hidden="1" customHeight="1">
      <c r="A1373" s="88" t="s">
        <v>253</v>
      </c>
      <c r="B1373" s="88" t="s">
        <v>198</v>
      </c>
      <c r="C1373" s="88">
        <v>11506.128000000001</v>
      </c>
      <c r="D1373" s="88">
        <v>11507.093000000001</v>
      </c>
      <c r="E1373" s="88">
        <v>0.96499999999999997</v>
      </c>
      <c r="F1373" s="88" t="s">
        <v>254</v>
      </c>
      <c r="G1373" s="88" t="s">
        <v>50</v>
      </c>
    </row>
    <row r="1374" spans="1:7" ht="15.75" hidden="1" customHeight="1">
      <c r="A1374" s="88" t="s">
        <v>253</v>
      </c>
      <c r="B1374" s="88" t="s">
        <v>198</v>
      </c>
      <c r="C1374" s="88">
        <v>11516.058999999999</v>
      </c>
      <c r="D1374" s="88">
        <v>11518.26</v>
      </c>
      <c r="E1374" s="88">
        <v>2.2010000000000001</v>
      </c>
      <c r="F1374" s="88" t="s">
        <v>254</v>
      </c>
      <c r="G1374" s="88" t="s">
        <v>50</v>
      </c>
    </row>
    <row r="1375" spans="1:7" ht="15.75" hidden="1" customHeight="1">
      <c r="A1375" s="88" t="s">
        <v>253</v>
      </c>
      <c r="B1375" s="88" t="s">
        <v>198</v>
      </c>
      <c r="C1375" s="88">
        <v>12060.152</v>
      </c>
      <c r="D1375" s="88">
        <v>12062.803</v>
      </c>
      <c r="E1375" s="88">
        <v>2.6509999999999998</v>
      </c>
      <c r="F1375" s="88" t="s">
        <v>254</v>
      </c>
      <c r="G1375" s="88" t="s">
        <v>50</v>
      </c>
    </row>
    <row r="1376" spans="1:7" ht="15.75" hidden="1" customHeight="1">
      <c r="A1376" s="88" t="s">
        <v>253</v>
      </c>
      <c r="B1376" s="88" t="s">
        <v>198</v>
      </c>
      <c r="C1376" s="88">
        <v>12063.41</v>
      </c>
      <c r="D1376" s="88">
        <v>12064.571</v>
      </c>
      <c r="E1376" s="88">
        <v>1.161</v>
      </c>
      <c r="F1376" s="88" t="s">
        <v>254</v>
      </c>
      <c r="G1376" s="88" t="s">
        <v>50</v>
      </c>
    </row>
    <row r="1377" spans="1:7" ht="15.75" hidden="1" customHeight="1">
      <c r="A1377" s="88" t="s">
        <v>253</v>
      </c>
      <c r="B1377" s="88" t="s">
        <v>198</v>
      </c>
      <c r="C1377" s="88">
        <v>12082.972</v>
      </c>
      <c r="D1377" s="88">
        <v>12084.019</v>
      </c>
      <c r="E1377" s="88">
        <v>1.0469999999999999</v>
      </c>
      <c r="F1377" s="88" t="s">
        <v>254</v>
      </c>
      <c r="G1377" s="88" t="s">
        <v>50</v>
      </c>
    </row>
    <row r="1378" spans="1:7" ht="15.75" hidden="1" customHeight="1">
      <c r="A1378" s="88" t="s">
        <v>253</v>
      </c>
      <c r="B1378" s="88" t="s">
        <v>198</v>
      </c>
      <c r="C1378" s="88">
        <v>12084.482</v>
      </c>
      <c r="D1378" s="88">
        <v>12085.635</v>
      </c>
      <c r="E1378" s="88">
        <v>1.153</v>
      </c>
      <c r="F1378" s="88" t="s">
        <v>254</v>
      </c>
      <c r="G1378" s="88" t="s">
        <v>50</v>
      </c>
    </row>
    <row r="1379" spans="1:7" ht="15.75" hidden="1" customHeight="1">
      <c r="A1379" s="88" t="s">
        <v>253</v>
      </c>
      <c r="B1379" s="88" t="s">
        <v>198</v>
      </c>
      <c r="C1379" s="88">
        <v>12085.742</v>
      </c>
      <c r="D1379" s="88">
        <v>12086.4</v>
      </c>
      <c r="E1379" s="88">
        <v>0.65800000000000003</v>
      </c>
      <c r="F1379" s="88" t="s">
        <v>254</v>
      </c>
      <c r="G1379" s="88" t="s">
        <v>50</v>
      </c>
    </row>
    <row r="1380" spans="1:7" ht="15.75" hidden="1" customHeight="1">
      <c r="A1380" s="88" t="s">
        <v>253</v>
      </c>
      <c r="B1380" s="88" t="s">
        <v>198</v>
      </c>
      <c r="C1380" s="88">
        <v>12087.217000000001</v>
      </c>
      <c r="D1380" s="88">
        <v>12088.634</v>
      </c>
      <c r="E1380" s="88">
        <v>1.417</v>
      </c>
      <c r="F1380" s="88" t="s">
        <v>254</v>
      </c>
      <c r="G1380" s="88" t="s">
        <v>50</v>
      </c>
    </row>
    <row r="1381" spans="1:7" ht="15.75" hidden="1" customHeight="1">
      <c r="A1381" s="88" t="s">
        <v>253</v>
      </c>
      <c r="B1381" s="88" t="s">
        <v>198</v>
      </c>
      <c r="C1381" s="88">
        <v>12090.391</v>
      </c>
      <c r="D1381" s="88">
        <v>12092.191999999999</v>
      </c>
      <c r="E1381" s="88">
        <v>1.8009999999999999</v>
      </c>
      <c r="F1381" s="88" t="s">
        <v>254</v>
      </c>
      <c r="G1381" s="88" t="s">
        <v>50</v>
      </c>
    </row>
    <row r="1382" spans="1:7" ht="15.75" hidden="1" customHeight="1">
      <c r="A1382" s="88" t="s">
        <v>253</v>
      </c>
      <c r="B1382" s="88" t="s">
        <v>198</v>
      </c>
      <c r="C1382" s="88">
        <v>12100.164000000001</v>
      </c>
      <c r="D1382" s="88">
        <v>12101.215</v>
      </c>
      <c r="E1382" s="88">
        <v>1.0509999999999999</v>
      </c>
      <c r="F1382" s="88" t="s">
        <v>254</v>
      </c>
      <c r="G1382" s="88" t="s">
        <v>50</v>
      </c>
    </row>
    <row r="1383" spans="1:7" ht="15.75" hidden="1" customHeight="1">
      <c r="A1383" s="88" t="s">
        <v>253</v>
      </c>
      <c r="B1383" s="88" t="s">
        <v>198</v>
      </c>
      <c r="C1383" s="88">
        <v>12113.811</v>
      </c>
      <c r="D1383" s="88">
        <v>12115.071</v>
      </c>
      <c r="E1383" s="88">
        <v>1.26</v>
      </c>
      <c r="F1383" s="88" t="s">
        <v>254</v>
      </c>
      <c r="G1383" s="88" t="s">
        <v>50</v>
      </c>
    </row>
    <row r="1384" spans="1:7" ht="15.75" hidden="1" customHeight="1">
      <c r="A1384" s="88" t="s">
        <v>253</v>
      </c>
      <c r="B1384" s="88" t="s">
        <v>198</v>
      </c>
      <c r="C1384" s="88">
        <v>38963.347999999998</v>
      </c>
      <c r="D1384" s="88">
        <v>38965.074999999997</v>
      </c>
      <c r="E1384" s="88">
        <v>1.7270000000000001</v>
      </c>
      <c r="F1384" s="88" t="s">
        <v>254</v>
      </c>
      <c r="G1384" s="88" t="s">
        <v>50</v>
      </c>
    </row>
    <row r="1385" spans="1:7" ht="15.75" hidden="1" customHeight="1">
      <c r="A1385" s="88" t="s">
        <v>253</v>
      </c>
      <c r="B1385" s="88" t="s">
        <v>198</v>
      </c>
      <c r="C1385" s="88">
        <v>38966.358999999997</v>
      </c>
      <c r="D1385" s="88">
        <v>38967.036</v>
      </c>
      <c r="E1385" s="88">
        <v>0.67700000000000005</v>
      </c>
      <c r="F1385" s="88" t="s">
        <v>254</v>
      </c>
      <c r="G1385" s="88" t="s">
        <v>50</v>
      </c>
    </row>
    <row r="1386" spans="1:7" ht="15.75" hidden="1" customHeight="1">
      <c r="A1386" s="88" t="s">
        <v>253</v>
      </c>
      <c r="B1386" s="88" t="s">
        <v>198</v>
      </c>
      <c r="C1386" s="88">
        <v>38968.552000000003</v>
      </c>
      <c r="D1386" s="88">
        <v>38969.14</v>
      </c>
      <c r="E1386" s="88">
        <v>0.58799999999999997</v>
      </c>
      <c r="F1386" s="88" t="s">
        <v>255</v>
      </c>
      <c r="G1386" s="88" t="s">
        <v>50</v>
      </c>
    </row>
    <row r="1387" spans="1:7" ht="15.75" hidden="1" customHeight="1">
      <c r="A1387" s="88" t="s">
        <v>253</v>
      </c>
      <c r="B1387" s="88" t="s">
        <v>198</v>
      </c>
      <c r="C1387" s="88">
        <v>38970.071000000004</v>
      </c>
      <c r="D1387" s="88">
        <v>38971.328999999998</v>
      </c>
      <c r="E1387" s="88">
        <v>1.258</v>
      </c>
      <c r="F1387" s="88" t="s">
        <v>257</v>
      </c>
      <c r="G1387" s="88" t="s">
        <v>50</v>
      </c>
    </row>
    <row r="1388" spans="1:7" ht="15.75" hidden="1" customHeight="1">
      <c r="A1388" s="88" t="s">
        <v>253</v>
      </c>
      <c r="B1388" s="88" t="s">
        <v>198</v>
      </c>
      <c r="C1388" s="88">
        <v>38971.697</v>
      </c>
      <c r="D1388" s="88">
        <v>38973.584999999999</v>
      </c>
      <c r="E1388" s="88">
        <v>1.8879999999999999</v>
      </c>
      <c r="F1388" s="88" t="s">
        <v>257</v>
      </c>
      <c r="G1388" s="88" t="s">
        <v>50</v>
      </c>
    </row>
    <row r="1389" spans="1:7" ht="15.75" hidden="1" customHeight="1">
      <c r="A1389" s="88" t="s">
        <v>253</v>
      </c>
      <c r="B1389" s="88" t="s">
        <v>198</v>
      </c>
      <c r="C1389" s="88">
        <v>38975.057000000001</v>
      </c>
      <c r="D1389" s="88">
        <v>38976.743999999999</v>
      </c>
      <c r="E1389" s="88">
        <v>1.6870000000000001</v>
      </c>
      <c r="F1389" s="88" t="s">
        <v>257</v>
      </c>
      <c r="G1389" s="88" t="s">
        <v>50</v>
      </c>
    </row>
    <row r="1390" spans="1:7" ht="15.75" hidden="1" customHeight="1">
      <c r="A1390" s="88" t="s">
        <v>253</v>
      </c>
      <c r="B1390" s="88" t="s">
        <v>198</v>
      </c>
      <c r="C1390" s="88">
        <v>38977.506000000001</v>
      </c>
      <c r="D1390" s="88">
        <v>38979.241999999998</v>
      </c>
      <c r="E1390" s="88">
        <v>1.736</v>
      </c>
      <c r="F1390" s="88" t="s">
        <v>257</v>
      </c>
      <c r="G1390" s="88" t="s">
        <v>50</v>
      </c>
    </row>
    <row r="1391" spans="1:7" ht="15.75" hidden="1" customHeight="1">
      <c r="A1391" s="88" t="s">
        <v>253</v>
      </c>
      <c r="B1391" s="88" t="s">
        <v>198</v>
      </c>
      <c r="C1391" s="88">
        <v>38981.129000000001</v>
      </c>
      <c r="D1391" s="88">
        <v>38982.824000000001</v>
      </c>
      <c r="E1391" s="88">
        <v>1.6950000000000001</v>
      </c>
      <c r="F1391" s="88" t="s">
        <v>257</v>
      </c>
      <c r="G1391" s="88" t="s">
        <v>50</v>
      </c>
    </row>
    <row r="1392" spans="1:7" ht="15.75" hidden="1" customHeight="1">
      <c r="A1392" s="88" t="s">
        <v>253</v>
      </c>
      <c r="B1392" s="88" t="s">
        <v>198</v>
      </c>
      <c r="C1392" s="88">
        <v>38983.188999999998</v>
      </c>
      <c r="D1392" s="88">
        <v>38984.743999999999</v>
      </c>
      <c r="E1392" s="88">
        <v>1.5549999999999999</v>
      </c>
      <c r="F1392" s="88" t="s">
        <v>257</v>
      </c>
      <c r="G1392" s="88" t="s">
        <v>50</v>
      </c>
    </row>
    <row r="1393" spans="1:7" ht="15.75" hidden="1" customHeight="1">
      <c r="A1393" s="88" t="s">
        <v>253</v>
      </c>
      <c r="B1393" s="88" t="s">
        <v>198</v>
      </c>
      <c r="C1393" s="88">
        <v>38985.720999999998</v>
      </c>
      <c r="D1393" s="88">
        <v>38986.652000000002</v>
      </c>
      <c r="E1393" s="88">
        <v>0.93100000000000005</v>
      </c>
      <c r="F1393" s="88" t="s">
        <v>257</v>
      </c>
      <c r="G1393" s="88" t="s">
        <v>50</v>
      </c>
    </row>
    <row r="1394" spans="1:7" ht="15.75" hidden="1" customHeight="1">
      <c r="A1394" s="88" t="s">
        <v>253</v>
      </c>
      <c r="B1394" s="88" t="s">
        <v>198</v>
      </c>
      <c r="C1394" s="88">
        <v>38987.563000000002</v>
      </c>
      <c r="D1394" s="88">
        <v>38988.161999999997</v>
      </c>
      <c r="E1394" s="88">
        <v>0.59899999999999998</v>
      </c>
      <c r="F1394" s="88" t="s">
        <v>257</v>
      </c>
      <c r="G1394" s="88" t="s">
        <v>50</v>
      </c>
    </row>
    <row r="1395" spans="1:7" ht="15.75" hidden="1" customHeight="1">
      <c r="A1395" s="88" t="s">
        <v>253</v>
      </c>
      <c r="B1395" s="88" t="s">
        <v>198</v>
      </c>
      <c r="C1395" s="88">
        <v>38988.917000000001</v>
      </c>
      <c r="D1395" s="88">
        <v>38989.54</v>
      </c>
      <c r="E1395" s="88">
        <v>0.623</v>
      </c>
      <c r="F1395" s="88" t="s">
        <v>257</v>
      </c>
      <c r="G1395" s="88" t="s">
        <v>50</v>
      </c>
    </row>
    <row r="1396" spans="1:7" ht="15.75" hidden="1" customHeight="1">
      <c r="A1396" s="88" t="s">
        <v>253</v>
      </c>
      <c r="B1396" s="88" t="s">
        <v>198</v>
      </c>
      <c r="C1396" s="88">
        <v>38990.383000000002</v>
      </c>
      <c r="D1396" s="88">
        <v>38991.267</v>
      </c>
      <c r="E1396" s="88">
        <v>0.88400000000000001</v>
      </c>
      <c r="F1396" s="88" t="s">
        <v>257</v>
      </c>
      <c r="G1396" s="88" t="s">
        <v>50</v>
      </c>
    </row>
    <row r="1397" spans="1:7" ht="15.75" hidden="1" customHeight="1">
      <c r="A1397" s="88" t="s">
        <v>253</v>
      </c>
      <c r="B1397" s="88" t="s">
        <v>198</v>
      </c>
      <c r="C1397" s="88">
        <v>38991.491999999998</v>
      </c>
      <c r="D1397" s="88">
        <v>38992.351999999999</v>
      </c>
      <c r="E1397" s="88">
        <v>0.86</v>
      </c>
      <c r="F1397" s="88" t="s">
        <v>257</v>
      </c>
      <c r="G1397" s="88" t="s">
        <v>50</v>
      </c>
    </row>
    <row r="1398" spans="1:7" ht="15.75" hidden="1" customHeight="1">
      <c r="A1398" s="88" t="s">
        <v>253</v>
      </c>
      <c r="B1398" s="88" t="s">
        <v>198</v>
      </c>
      <c r="C1398" s="88">
        <v>38992.961000000003</v>
      </c>
      <c r="D1398" s="88">
        <v>38993.338000000003</v>
      </c>
      <c r="E1398" s="88">
        <v>0.377</v>
      </c>
      <c r="F1398" s="88" t="s">
        <v>257</v>
      </c>
      <c r="G1398" s="88" t="s">
        <v>50</v>
      </c>
    </row>
    <row r="1399" spans="1:7" ht="15.75" hidden="1" customHeight="1">
      <c r="A1399" s="88" t="s">
        <v>253</v>
      </c>
      <c r="B1399" s="88" t="s">
        <v>198</v>
      </c>
      <c r="C1399" s="88">
        <v>38993.574000000001</v>
      </c>
      <c r="D1399" s="88">
        <v>38993.841</v>
      </c>
      <c r="E1399" s="88">
        <v>0.26700000000000002</v>
      </c>
      <c r="F1399" s="88" t="s">
        <v>257</v>
      </c>
      <c r="G1399" s="88" t="s">
        <v>50</v>
      </c>
    </row>
    <row r="1400" spans="1:7" ht="15.75" hidden="1" customHeight="1">
      <c r="A1400" s="88" t="s">
        <v>253</v>
      </c>
      <c r="B1400" s="88" t="s">
        <v>198</v>
      </c>
      <c r="C1400" s="88">
        <v>38994.012000000002</v>
      </c>
      <c r="D1400" s="88">
        <v>38994.264000000003</v>
      </c>
      <c r="E1400" s="88">
        <v>0.252</v>
      </c>
      <c r="F1400" s="88" t="s">
        <v>257</v>
      </c>
      <c r="G1400" s="88" t="s">
        <v>50</v>
      </c>
    </row>
    <row r="1401" spans="1:7" ht="15.75" hidden="1" customHeight="1">
      <c r="A1401" s="88" t="s">
        <v>253</v>
      </c>
      <c r="B1401" s="88" t="s">
        <v>198</v>
      </c>
      <c r="C1401" s="88">
        <v>38994.800000000003</v>
      </c>
      <c r="D1401" s="88">
        <v>38996.034</v>
      </c>
      <c r="E1401" s="88">
        <v>1.234</v>
      </c>
      <c r="F1401" s="88" t="s">
        <v>257</v>
      </c>
      <c r="G1401" s="88" t="s">
        <v>50</v>
      </c>
    </row>
    <row r="1402" spans="1:7" ht="15.75" hidden="1" customHeight="1">
      <c r="A1402" s="88" t="s">
        <v>253</v>
      </c>
      <c r="B1402" s="88" t="s">
        <v>198</v>
      </c>
      <c r="C1402" s="88">
        <v>38998.527999999998</v>
      </c>
      <c r="D1402" s="88">
        <v>38999.567999999999</v>
      </c>
      <c r="E1402" s="88">
        <v>1.04</v>
      </c>
      <c r="F1402" s="88" t="s">
        <v>257</v>
      </c>
      <c r="G1402" s="88" t="s">
        <v>50</v>
      </c>
    </row>
    <row r="1403" spans="1:7" ht="15.75" customHeight="1">
      <c r="A1403" s="88" t="s">
        <v>190</v>
      </c>
      <c r="B1403" s="88" t="s">
        <v>188</v>
      </c>
      <c r="C1403" s="88">
        <v>729.76900000000001</v>
      </c>
      <c r="D1403" s="88">
        <v>730.38800000000003</v>
      </c>
      <c r="E1403" s="88">
        <v>0.61899999999999999</v>
      </c>
      <c r="F1403" s="88" t="s">
        <v>257</v>
      </c>
      <c r="G1403" s="88" t="s">
        <v>50</v>
      </c>
    </row>
    <row r="1404" spans="1:7" ht="15.75" customHeight="1">
      <c r="A1404" s="88" t="s">
        <v>190</v>
      </c>
      <c r="B1404" s="88" t="s">
        <v>188</v>
      </c>
      <c r="C1404" s="88">
        <v>734.96100000000001</v>
      </c>
      <c r="D1404" s="88">
        <v>735.40499999999997</v>
      </c>
      <c r="E1404" s="88">
        <v>0.44400000000000001</v>
      </c>
      <c r="F1404" s="88" t="s">
        <v>257</v>
      </c>
      <c r="G1404" s="88" t="s">
        <v>50</v>
      </c>
    </row>
    <row r="1405" spans="1:7" ht="15.75" customHeight="1">
      <c r="A1405" s="88" t="s">
        <v>190</v>
      </c>
      <c r="B1405" s="88" t="s">
        <v>188</v>
      </c>
      <c r="C1405" s="88">
        <v>735.81399999999996</v>
      </c>
      <c r="D1405" s="88">
        <v>736.34799999999996</v>
      </c>
      <c r="E1405" s="88">
        <v>0.53400000000000003</v>
      </c>
      <c r="F1405" s="88" t="s">
        <v>257</v>
      </c>
      <c r="G1405" s="88" t="s">
        <v>50</v>
      </c>
    </row>
    <row r="1406" spans="1:7" ht="15.75" customHeight="1">
      <c r="A1406" s="88" t="s">
        <v>190</v>
      </c>
      <c r="B1406" s="88" t="s">
        <v>188</v>
      </c>
      <c r="C1406" s="88">
        <v>740.21699999999998</v>
      </c>
      <c r="D1406" s="88">
        <v>740.59</v>
      </c>
      <c r="E1406" s="88">
        <v>0.373</v>
      </c>
      <c r="F1406" s="88" t="s">
        <v>257</v>
      </c>
      <c r="G1406" s="88" t="s">
        <v>50</v>
      </c>
    </row>
    <row r="1407" spans="1:7" ht="15.75" customHeight="1">
      <c r="A1407" s="88" t="s">
        <v>190</v>
      </c>
      <c r="B1407" s="88" t="s">
        <v>188</v>
      </c>
      <c r="C1407" s="88">
        <v>741.52300000000002</v>
      </c>
      <c r="D1407" s="88">
        <v>741.98</v>
      </c>
      <c r="E1407" s="88">
        <v>0.45700000000000002</v>
      </c>
      <c r="F1407" s="88" t="s">
        <v>30</v>
      </c>
      <c r="G1407" s="88" t="s">
        <v>50</v>
      </c>
    </row>
    <row r="1408" spans="1:7" ht="15.75" customHeight="1">
      <c r="A1408" s="88" t="s">
        <v>190</v>
      </c>
      <c r="B1408" s="88" t="s">
        <v>188</v>
      </c>
      <c r="C1408" s="88">
        <v>4581.3280000000004</v>
      </c>
      <c r="D1408" s="88">
        <v>4581.8540000000003</v>
      </c>
      <c r="E1408" s="88">
        <v>0.52600000000000002</v>
      </c>
      <c r="F1408" s="88" t="s">
        <v>30</v>
      </c>
      <c r="G1408" s="88" t="s">
        <v>50</v>
      </c>
    </row>
    <row r="1409" spans="1:7" ht="15.75" customHeight="1">
      <c r="A1409" s="88" t="s">
        <v>190</v>
      </c>
      <c r="B1409" s="88" t="s">
        <v>188</v>
      </c>
      <c r="C1409" s="88">
        <v>4583.0169999999998</v>
      </c>
      <c r="D1409" s="88">
        <v>4583.3670000000002</v>
      </c>
      <c r="E1409" s="88">
        <v>0.35</v>
      </c>
      <c r="F1409" s="88" t="s">
        <v>30</v>
      </c>
      <c r="G1409" s="88" t="s">
        <v>50</v>
      </c>
    </row>
    <row r="1410" spans="1:7" ht="15.75" customHeight="1">
      <c r="A1410" s="88" t="s">
        <v>190</v>
      </c>
      <c r="B1410" s="88" t="s">
        <v>188</v>
      </c>
      <c r="C1410" s="88">
        <v>4584.0990000000002</v>
      </c>
      <c r="D1410" s="88">
        <v>4584.7169999999996</v>
      </c>
      <c r="E1410" s="88">
        <v>0.61799999999999999</v>
      </c>
      <c r="F1410" s="88" t="s">
        <v>257</v>
      </c>
      <c r="G1410" s="88" t="s">
        <v>50</v>
      </c>
    </row>
    <row r="1411" spans="1:7" ht="15.75" customHeight="1">
      <c r="A1411" s="88" t="s">
        <v>190</v>
      </c>
      <c r="B1411" s="88" t="s">
        <v>188</v>
      </c>
      <c r="C1411" s="88">
        <v>4590.08</v>
      </c>
      <c r="D1411" s="88">
        <v>4590.8819999999996</v>
      </c>
      <c r="E1411" s="88">
        <v>0.80200000000000005</v>
      </c>
      <c r="F1411" s="88" t="s">
        <v>30</v>
      </c>
      <c r="G1411" s="88" t="s">
        <v>50</v>
      </c>
    </row>
    <row r="1412" spans="1:7" ht="15.75" customHeight="1">
      <c r="A1412" s="88" t="s">
        <v>190</v>
      </c>
      <c r="B1412" s="88" t="s">
        <v>188</v>
      </c>
      <c r="C1412" s="88">
        <v>4593.2269999999999</v>
      </c>
      <c r="D1412" s="88">
        <v>4593.8410000000003</v>
      </c>
      <c r="E1412" s="88">
        <v>0.61399999999999999</v>
      </c>
      <c r="F1412" s="88" t="s">
        <v>257</v>
      </c>
      <c r="G1412" s="88" t="s">
        <v>50</v>
      </c>
    </row>
    <row r="1413" spans="1:7" ht="15.75" customHeight="1">
      <c r="A1413" s="88" t="s">
        <v>190</v>
      </c>
      <c r="B1413" s="88" t="s">
        <v>188</v>
      </c>
      <c r="C1413" s="88">
        <v>4595.3289999999997</v>
      </c>
      <c r="D1413" s="88">
        <v>4596.0529999999999</v>
      </c>
      <c r="E1413" s="88">
        <v>0.72399999999999998</v>
      </c>
      <c r="F1413" s="88" t="s">
        <v>30</v>
      </c>
      <c r="G1413" s="88" t="s">
        <v>50</v>
      </c>
    </row>
    <row r="1414" spans="1:7" ht="15.75" customHeight="1">
      <c r="A1414" s="88" t="s">
        <v>190</v>
      </c>
      <c r="B1414" s="88" t="s">
        <v>188</v>
      </c>
      <c r="C1414" s="88">
        <v>4596.866</v>
      </c>
      <c r="D1414" s="88">
        <v>4597.6930000000002</v>
      </c>
      <c r="E1414" s="88">
        <v>0.82699999999999996</v>
      </c>
      <c r="F1414" s="88" t="s">
        <v>30</v>
      </c>
      <c r="G1414" s="88" t="s">
        <v>50</v>
      </c>
    </row>
    <row r="1415" spans="1:7" ht="15.75" customHeight="1">
      <c r="A1415" s="88" t="s">
        <v>190</v>
      </c>
      <c r="B1415" s="88" t="s">
        <v>188</v>
      </c>
      <c r="C1415" s="88">
        <v>4598.3670000000002</v>
      </c>
      <c r="D1415" s="88">
        <v>4598.8019999999997</v>
      </c>
      <c r="E1415" s="88">
        <v>0.435</v>
      </c>
      <c r="F1415" s="88" t="s">
        <v>30</v>
      </c>
      <c r="G1415" s="88" t="s">
        <v>50</v>
      </c>
    </row>
    <row r="1416" spans="1:7" ht="15.75" customHeight="1">
      <c r="A1416" s="88" t="s">
        <v>190</v>
      </c>
      <c r="B1416" s="88" t="s">
        <v>188</v>
      </c>
      <c r="C1416" s="88">
        <v>4600.817</v>
      </c>
      <c r="D1416" s="88">
        <v>4601.1229999999996</v>
      </c>
      <c r="E1416" s="88">
        <v>0.30599999999999999</v>
      </c>
      <c r="F1416" s="88" t="s">
        <v>30</v>
      </c>
      <c r="G1416" s="88" t="s">
        <v>50</v>
      </c>
    </row>
    <row r="1417" spans="1:7" ht="15.75" customHeight="1">
      <c r="A1417" s="88" t="s">
        <v>190</v>
      </c>
      <c r="B1417" s="88" t="s">
        <v>188</v>
      </c>
      <c r="C1417" s="88">
        <v>4602.7730000000001</v>
      </c>
      <c r="D1417" s="88">
        <v>4603.1970000000001</v>
      </c>
      <c r="E1417" s="88">
        <v>0.42399999999999999</v>
      </c>
      <c r="F1417" s="88" t="s">
        <v>257</v>
      </c>
      <c r="G1417" s="88" t="s">
        <v>50</v>
      </c>
    </row>
    <row r="1418" spans="1:7" ht="15.75" customHeight="1">
      <c r="A1418" s="88" t="s">
        <v>190</v>
      </c>
      <c r="B1418" s="88" t="s">
        <v>188</v>
      </c>
      <c r="C1418" s="88">
        <v>4603.5640000000003</v>
      </c>
      <c r="D1418" s="88">
        <v>4603.8810000000003</v>
      </c>
      <c r="E1418" s="88">
        <v>0.317</v>
      </c>
      <c r="F1418" s="88" t="s">
        <v>30</v>
      </c>
      <c r="G1418" s="88" t="s">
        <v>50</v>
      </c>
    </row>
    <row r="1419" spans="1:7" ht="15.75" customHeight="1">
      <c r="A1419" s="88" t="s">
        <v>190</v>
      </c>
      <c r="B1419" s="88" t="s">
        <v>188</v>
      </c>
      <c r="C1419" s="88">
        <v>4604.6109999999999</v>
      </c>
      <c r="D1419" s="88">
        <v>4604.9030000000002</v>
      </c>
      <c r="E1419" s="88">
        <v>0.29199999999999998</v>
      </c>
      <c r="F1419" s="88" t="s">
        <v>30</v>
      </c>
      <c r="G1419" s="88" t="s">
        <v>50</v>
      </c>
    </row>
    <row r="1420" spans="1:7" ht="15.75" customHeight="1">
      <c r="A1420" s="88" t="s">
        <v>190</v>
      </c>
      <c r="B1420" s="88" t="s">
        <v>188</v>
      </c>
      <c r="C1420" s="88">
        <v>4607.5780000000004</v>
      </c>
      <c r="D1420" s="88">
        <v>4608.9489999999996</v>
      </c>
      <c r="E1420" s="88">
        <v>1.371</v>
      </c>
      <c r="F1420" s="88" t="s">
        <v>257</v>
      </c>
      <c r="G1420" s="88" t="s">
        <v>50</v>
      </c>
    </row>
    <row r="1421" spans="1:7" ht="15.75" customHeight="1">
      <c r="A1421" s="88" t="s">
        <v>190</v>
      </c>
      <c r="B1421" s="88" t="s">
        <v>188</v>
      </c>
      <c r="C1421" s="88">
        <v>4610.5290000000005</v>
      </c>
      <c r="D1421" s="88">
        <v>4611.3310000000001</v>
      </c>
      <c r="E1421" s="88">
        <v>0.80200000000000005</v>
      </c>
      <c r="F1421" s="88" t="s">
        <v>257</v>
      </c>
      <c r="G1421" s="88" t="s">
        <v>50</v>
      </c>
    </row>
    <row r="1422" spans="1:7" ht="15.75" customHeight="1">
      <c r="A1422" s="88" t="s">
        <v>190</v>
      </c>
      <c r="B1422" s="88" t="s">
        <v>188</v>
      </c>
      <c r="C1422" s="88">
        <v>4613.1210000000001</v>
      </c>
      <c r="D1422" s="88">
        <v>4613.47</v>
      </c>
      <c r="E1422" s="88">
        <v>0.34899999999999998</v>
      </c>
      <c r="F1422" s="88" t="s">
        <v>30</v>
      </c>
      <c r="G1422" s="88" t="s">
        <v>50</v>
      </c>
    </row>
    <row r="1423" spans="1:7" ht="15.75" customHeight="1">
      <c r="A1423" s="88" t="s">
        <v>190</v>
      </c>
      <c r="B1423" s="88" t="s">
        <v>188</v>
      </c>
      <c r="C1423" s="88">
        <v>4615.2280000000001</v>
      </c>
      <c r="D1423" s="88">
        <v>4616.7809999999999</v>
      </c>
      <c r="E1423" s="88">
        <v>1.5529999999999999</v>
      </c>
      <c r="F1423" s="88" t="s">
        <v>30</v>
      </c>
      <c r="G1423" s="88" t="s">
        <v>50</v>
      </c>
    </row>
    <row r="1424" spans="1:7" ht="15.75" customHeight="1">
      <c r="A1424" s="88" t="s">
        <v>190</v>
      </c>
      <c r="B1424" s="88" t="s">
        <v>188</v>
      </c>
      <c r="C1424" s="88">
        <v>4617.2150000000001</v>
      </c>
      <c r="D1424" s="88">
        <v>4618.5559999999996</v>
      </c>
      <c r="E1424" s="88">
        <v>1.341</v>
      </c>
      <c r="F1424" s="88" t="s">
        <v>30</v>
      </c>
      <c r="G1424" s="88" t="s">
        <v>50</v>
      </c>
    </row>
    <row r="1425" spans="1:7" ht="15.75" customHeight="1">
      <c r="A1425" s="88" t="s">
        <v>190</v>
      </c>
      <c r="B1425" s="88" t="s">
        <v>188</v>
      </c>
      <c r="C1425" s="88">
        <v>5483.16</v>
      </c>
      <c r="D1425" s="88">
        <v>5483.7380000000003</v>
      </c>
      <c r="E1425" s="88">
        <v>0.57799999999999996</v>
      </c>
      <c r="F1425" s="88" t="s">
        <v>30</v>
      </c>
      <c r="G1425" s="88" t="s">
        <v>50</v>
      </c>
    </row>
    <row r="1426" spans="1:7" ht="15.75" customHeight="1">
      <c r="A1426" s="88" t="s">
        <v>190</v>
      </c>
      <c r="B1426" s="88" t="s">
        <v>188</v>
      </c>
      <c r="C1426" s="88">
        <v>5484.8950000000004</v>
      </c>
      <c r="D1426" s="88">
        <v>5486.3149999999996</v>
      </c>
      <c r="E1426" s="88">
        <v>1.42</v>
      </c>
      <c r="F1426" s="88" t="s">
        <v>30</v>
      </c>
      <c r="G1426" s="88" t="s">
        <v>50</v>
      </c>
    </row>
    <row r="1427" spans="1:7" ht="15.75" customHeight="1">
      <c r="A1427" s="88" t="s">
        <v>190</v>
      </c>
      <c r="B1427" s="88" t="s">
        <v>188</v>
      </c>
      <c r="C1427" s="88">
        <v>5494.6959999999999</v>
      </c>
      <c r="D1427" s="88">
        <v>5495.2669999999998</v>
      </c>
      <c r="E1427" s="88">
        <v>0.57099999999999995</v>
      </c>
      <c r="F1427" s="88" t="s">
        <v>30</v>
      </c>
      <c r="G1427" s="88" t="s">
        <v>50</v>
      </c>
    </row>
    <row r="1428" spans="1:7" ht="15.75" customHeight="1">
      <c r="A1428" s="88" t="s">
        <v>190</v>
      </c>
      <c r="B1428" s="88" t="s">
        <v>188</v>
      </c>
      <c r="C1428" s="88">
        <v>5502.2929999999997</v>
      </c>
      <c r="D1428" s="88">
        <v>5504.3159999999998</v>
      </c>
      <c r="E1428" s="88">
        <v>2.0230000000000001</v>
      </c>
      <c r="F1428" s="88" t="s">
        <v>30</v>
      </c>
      <c r="G1428" s="88" t="s">
        <v>50</v>
      </c>
    </row>
    <row r="1429" spans="1:7" ht="15.75" customHeight="1">
      <c r="A1429" s="88" t="s">
        <v>190</v>
      </c>
      <c r="B1429" s="88" t="s">
        <v>188</v>
      </c>
      <c r="C1429" s="88">
        <v>5507.8180000000002</v>
      </c>
      <c r="D1429" s="88">
        <v>5508.098</v>
      </c>
      <c r="E1429" s="88">
        <v>0.28000000000000003</v>
      </c>
      <c r="F1429" s="88" t="s">
        <v>16</v>
      </c>
      <c r="G1429" s="88" t="s">
        <v>50</v>
      </c>
    </row>
    <row r="1430" spans="1:7" ht="15.75" customHeight="1">
      <c r="A1430" s="88" t="s">
        <v>190</v>
      </c>
      <c r="B1430" s="88" t="s">
        <v>188</v>
      </c>
      <c r="C1430" s="88">
        <v>11471.076999999999</v>
      </c>
      <c r="D1430" s="88">
        <v>11471.7</v>
      </c>
      <c r="E1430" s="88">
        <v>0.623</v>
      </c>
      <c r="F1430" s="88" t="s">
        <v>257</v>
      </c>
      <c r="G1430" s="88" t="s">
        <v>50</v>
      </c>
    </row>
    <row r="1431" spans="1:7" ht="15.75" customHeight="1">
      <c r="A1431" s="88" t="s">
        <v>190</v>
      </c>
      <c r="B1431" s="88" t="s">
        <v>188</v>
      </c>
      <c r="C1431" s="88">
        <v>11471.781999999999</v>
      </c>
      <c r="D1431" s="88">
        <v>11472.47</v>
      </c>
      <c r="E1431" s="88">
        <v>0.68799999999999994</v>
      </c>
      <c r="F1431" s="88" t="s">
        <v>258</v>
      </c>
      <c r="G1431" s="88" t="s">
        <v>50</v>
      </c>
    </row>
    <row r="1432" spans="1:7" ht="15.75" customHeight="1">
      <c r="A1432" s="88" t="s">
        <v>190</v>
      </c>
      <c r="B1432" s="88" t="s">
        <v>188</v>
      </c>
      <c r="C1432" s="88">
        <v>11476.383</v>
      </c>
      <c r="D1432" s="88">
        <v>11477.23</v>
      </c>
      <c r="E1432" s="88">
        <v>0.84699999999999998</v>
      </c>
      <c r="F1432" s="88" t="s">
        <v>257</v>
      </c>
      <c r="G1432" s="88" t="s">
        <v>50</v>
      </c>
    </row>
    <row r="1433" spans="1:7" ht="15.75" customHeight="1">
      <c r="A1433" s="88" t="s">
        <v>190</v>
      </c>
      <c r="B1433" s="88" t="s">
        <v>188</v>
      </c>
      <c r="C1433" s="88">
        <v>11487.716</v>
      </c>
      <c r="D1433" s="88">
        <v>11488.352999999999</v>
      </c>
      <c r="E1433" s="88">
        <v>0.63700000000000001</v>
      </c>
      <c r="F1433" s="88" t="s">
        <v>257</v>
      </c>
      <c r="G1433" s="88" t="s">
        <v>50</v>
      </c>
    </row>
    <row r="1434" spans="1:7" ht="15.75" customHeight="1">
      <c r="A1434" s="88" t="s">
        <v>190</v>
      </c>
      <c r="B1434" s="88" t="s">
        <v>188</v>
      </c>
      <c r="C1434" s="88">
        <v>11492.101000000001</v>
      </c>
      <c r="D1434" s="88">
        <v>11492.874</v>
      </c>
      <c r="E1434" s="88">
        <v>0.77300000000000002</v>
      </c>
      <c r="F1434" s="88" t="s">
        <v>258</v>
      </c>
      <c r="G1434" s="88" t="s">
        <v>50</v>
      </c>
    </row>
    <row r="1435" spans="1:7" ht="15.75" customHeight="1">
      <c r="A1435" s="88" t="s">
        <v>190</v>
      </c>
      <c r="B1435" s="88" t="s">
        <v>188</v>
      </c>
      <c r="C1435" s="88">
        <v>11513.018</v>
      </c>
      <c r="D1435" s="88">
        <v>11514.614</v>
      </c>
      <c r="E1435" s="88">
        <v>1.5960000000000001</v>
      </c>
      <c r="F1435" s="88" t="s">
        <v>257</v>
      </c>
      <c r="G1435" s="88" t="s">
        <v>50</v>
      </c>
    </row>
    <row r="1436" spans="1:7" ht="15.75" customHeight="1">
      <c r="A1436" s="88" t="s">
        <v>190</v>
      </c>
      <c r="B1436" s="88" t="s">
        <v>188</v>
      </c>
      <c r="C1436" s="88">
        <v>11515.088</v>
      </c>
      <c r="D1436" s="88">
        <v>11515.945</v>
      </c>
      <c r="E1436" s="88">
        <v>0.85699999999999998</v>
      </c>
      <c r="F1436" s="88" t="s">
        <v>16</v>
      </c>
      <c r="G1436" s="88" t="s">
        <v>50</v>
      </c>
    </row>
    <row r="1437" spans="1:7" ht="15.75" customHeight="1">
      <c r="A1437" s="88" t="s">
        <v>190</v>
      </c>
      <c r="B1437" s="88" t="s">
        <v>188</v>
      </c>
      <c r="C1437" s="88">
        <v>12065.699000000001</v>
      </c>
      <c r="D1437" s="88">
        <v>12066.246999999999</v>
      </c>
      <c r="E1437" s="88">
        <v>0.54800000000000004</v>
      </c>
      <c r="F1437" s="88" t="s">
        <v>30</v>
      </c>
      <c r="G1437" s="88" t="s">
        <v>50</v>
      </c>
    </row>
    <row r="1438" spans="1:7" ht="15.75" customHeight="1">
      <c r="A1438" s="88" t="s">
        <v>190</v>
      </c>
      <c r="B1438" s="88" t="s">
        <v>188</v>
      </c>
      <c r="C1438" s="88">
        <v>12071.253000000001</v>
      </c>
      <c r="D1438" s="88">
        <v>12071.718999999999</v>
      </c>
      <c r="E1438" s="88">
        <v>0.46600000000000003</v>
      </c>
      <c r="F1438" s="88" t="s">
        <v>30</v>
      </c>
      <c r="G1438" s="88" t="s">
        <v>50</v>
      </c>
    </row>
    <row r="1439" spans="1:7" ht="15.75" customHeight="1">
      <c r="A1439" s="88" t="s">
        <v>190</v>
      </c>
      <c r="B1439" s="88" t="s">
        <v>188</v>
      </c>
      <c r="C1439" s="88">
        <v>12082.491</v>
      </c>
      <c r="D1439" s="88">
        <v>12083.290999999999</v>
      </c>
      <c r="E1439" s="88">
        <v>0.8</v>
      </c>
      <c r="F1439" s="88" t="s">
        <v>30</v>
      </c>
      <c r="G1439" s="88" t="s">
        <v>50</v>
      </c>
    </row>
    <row r="1440" spans="1:7" ht="15.75" customHeight="1">
      <c r="A1440" s="88" t="s">
        <v>190</v>
      </c>
      <c r="B1440" s="88" t="s">
        <v>188</v>
      </c>
      <c r="C1440" s="88">
        <v>12106.976000000001</v>
      </c>
      <c r="D1440" s="88">
        <v>12107.612999999999</v>
      </c>
      <c r="E1440" s="88">
        <v>0.63700000000000001</v>
      </c>
      <c r="F1440" s="88" t="s">
        <v>30</v>
      </c>
      <c r="G1440" s="88" t="s">
        <v>50</v>
      </c>
    </row>
    <row r="1441" spans="1:7" ht="15.75" customHeight="1">
      <c r="A1441" s="88" t="s">
        <v>190</v>
      </c>
      <c r="B1441" s="88" t="s">
        <v>188</v>
      </c>
      <c r="C1441" s="88">
        <v>38763.381000000001</v>
      </c>
      <c r="D1441" s="88">
        <v>38763.891000000003</v>
      </c>
      <c r="E1441" s="88">
        <v>0.51</v>
      </c>
      <c r="F1441" s="88" t="s">
        <v>257</v>
      </c>
      <c r="G1441" s="88" t="s">
        <v>50</v>
      </c>
    </row>
    <row r="1442" spans="1:7" ht="15.75" customHeight="1">
      <c r="A1442" s="88" t="s">
        <v>190</v>
      </c>
      <c r="B1442" s="88" t="s">
        <v>188</v>
      </c>
      <c r="C1442" s="88">
        <v>38781.917000000001</v>
      </c>
      <c r="D1442" s="88">
        <v>38782.248</v>
      </c>
      <c r="E1442" s="88">
        <v>0.33100000000000002</v>
      </c>
      <c r="F1442" s="88" t="s">
        <v>30</v>
      </c>
      <c r="G1442" s="88" t="s">
        <v>50</v>
      </c>
    </row>
    <row r="1443" spans="1:7" ht="15.75" customHeight="1">
      <c r="A1443" s="88" t="s">
        <v>190</v>
      </c>
      <c r="B1443" s="88" t="s">
        <v>188</v>
      </c>
      <c r="C1443" s="88">
        <v>38946.993999999999</v>
      </c>
      <c r="D1443" s="88">
        <v>38947.612000000001</v>
      </c>
      <c r="E1443" s="88">
        <v>0.61799999999999999</v>
      </c>
      <c r="F1443" s="88" t="s">
        <v>30</v>
      </c>
      <c r="G1443" s="88" t="s">
        <v>50</v>
      </c>
    </row>
    <row r="1444" spans="1:7" ht="15.75" customHeight="1">
      <c r="A1444" s="88" t="s">
        <v>190</v>
      </c>
      <c r="B1444" s="88" t="s">
        <v>188</v>
      </c>
      <c r="C1444" s="88">
        <v>38956.860999999997</v>
      </c>
      <c r="D1444" s="88">
        <v>38957.434000000001</v>
      </c>
      <c r="E1444" s="88">
        <v>0.57299999999999995</v>
      </c>
      <c r="F1444" s="88" t="s">
        <v>30</v>
      </c>
      <c r="G1444" s="88" t="s">
        <v>50</v>
      </c>
    </row>
    <row r="1445" spans="1:7" ht="15.75" customHeight="1">
      <c r="A1445" s="88" t="s">
        <v>190</v>
      </c>
      <c r="B1445" s="88" t="s">
        <v>188</v>
      </c>
      <c r="C1445" s="88">
        <v>38997.417000000001</v>
      </c>
      <c r="D1445" s="88">
        <v>38997.828000000001</v>
      </c>
      <c r="E1445" s="88">
        <v>0.41099999999999998</v>
      </c>
      <c r="F1445" s="88" t="s">
        <v>257</v>
      </c>
      <c r="G1445" s="88" t="s">
        <v>50</v>
      </c>
    </row>
    <row r="1446" spans="1:7" ht="15.75" customHeight="1">
      <c r="A1446" s="88" t="s">
        <v>190</v>
      </c>
      <c r="B1446" s="88" t="s">
        <v>188</v>
      </c>
      <c r="C1446" s="88">
        <v>38998.792999999998</v>
      </c>
      <c r="D1446" s="88">
        <v>38999.118000000002</v>
      </c>
      <c r="E1446" s="88">
        <v>0.32500000000000001</v>
      </c>
      <c r="F1446" s="88" t="s">
        <v>30</v>
      </c>
      <c r="G1446" s="88" t="s">
        <v>50</v>
      </c>
    </row>
    <row r="1447" spans="1:7" ht="15.75" hidden="1" customHeight="1">
      <c r="A1447" s="88" t="s">
        <v>259</v>
      </c>
      <c r="B1447" s="88"/>
      <c r="C1447" s="88">
        <v>720.55399999999997</v>
      </c>
      <c r="D1447" s="88">
        <v>721.44200000000001</v>
      </c>
      <c r="E1447" s="88">
        <v>0.88800000000000001</v>
      </c>
      <c r="F1447" s="88" t="s">
        <v>537</v>
      </c>
      <c r="G1447" s="88" t="s">
        <v>50</v>
      </c>
    </row>
    <row r="1448" spans="1:7" ht="15.75" hidden="1" customHeight="1">
      <c r="A1448" s="88" t="s">
        <v>261</v>
      </c>
      <c r="B1448" s="88"/>
      <c r="C1448" s="88">
        <v>720</v>
      </c>
      <c r="D1448" s="88">
        <v>780</v>
      </c>
      <c r="E1448" s="88">
        <v>60</v>
      </c>
      <c r="F1448" s="88" t="s">
        <v>538</v>
      </c>
      <c r="G1448" s="88" t="s">
        <v>50</v>
      </c>
    </row>
    <row r="1449" spans="1:7" ht="15.75" hidden="1" customHeight="1">
      <c r="A1449" s="88" t="s">
        <v>261</v>
      </c>
      <c r="B1449" s="88"/>
      <c r="C1449" s="88">
        <v>4560</v>
      </c>
      <c r="D1449" s="88">
        <v>4620</v>
      </c>
      <c r="E1449" s="88">
        <v>60</v>
      </c>
      <c r="F1449" s="88" t="s">
        <v>539</v>
      </c>
      <c r="G1449" s="88" t="s">
        <v>50</v>
      </c>
    </row>
    <row r="1450" spans="1:7" ht="15.75" hidden="1" customHeight="1">
      <c r="A1450" s="88" t="s">
        <v>261</v>
      </c>
      <c r="B1450" s="88"/>
      <c r="C1450" s="88">
        <v>5460</v>
      </c>
      <c r="D1450" s="88">
        <v>5520</v>
      </c>
      <c r="E1450" s="88">
        <v>60</v>
      </c>
      <c r="F1450" s="88" t="s">
        <v>540</v>
      </c>
      <c r="G1450" s="88" t="s">
        <v>50</v>
      </c>
    </row>
    <row r="1451" spans="1:7" ht="15.75" hidden="1" customHeight="1">
      <c r="A1451" s="88" t="s">
        <v>261</v>
      </c>
      <c r="B1451" s="88"/>
      <c r="C1451" s="88">
        <v>11460</v>
      </c>
      <c r="D1451" s="88">
        <v>11520</v>
      </c>
      <c r="E1451" s="88">
        <v>60</v>
      </c>
      <c r="F1451" s="88" t="s">
        <v>541</v>
      </c>
      <c r="G1451" s="88" t="s">
        <v>50</v>
      </c>
    </row>
    <row r="1452" spans="1:7" ht="15.75" hidden="1" customHeight="1">
      <c r="A1452" s="88" t="s">
        <v>261</v>
      </c>
      <c r="B1452" s="88"/>
      <c r="C1452" s="88">
        <v>12060</v>
      </c>
      <c r="D1452" s="88">
        <v>12120</v>
      </c>
      <c r="E1452" s="88">
        <v>60</v>
      </c>
      <c r="F1452" s="88" t="s">
        <v>542</v>
      </c>
      <c r="G1452" s="88" t="s">
        <v>50</v>
      </c>
    </row>
    <row r="1453" spans="1:7" ht="15.75" hidden="1" customHeight="1">
      <c r="A1453" s="88" t="s">
        <v>261</v>
      </c>
      <c r="B1453" s="88"/>
      <c r="C1453" s="88">
        <v>21000</v>
      </c>
      <c r="D1453" s="88">
        <v>21060</v>
      </c>
      <c r="E1453" s="88">
        <v>60</v>
      </c>
      <c r="F1453" s="88" t="s">
        <v>543</v>
      </c>
      <c r="G1453" s="88" t="s">
        <v>50</v>
      </c>
    </row>
    <row r="1454" spans="1:7" ht="15.75" hidden="1" customHeight="1">
      <c r="A1454" s="88" t="s">
        <v>261</v>
      </c>
      <c r="B1454" s="88"/>
      <c r="C1454" s="88">
        <v>22620</v>
      </c>
      <c r="D1454" s="88">
        <v>22680</v>
      </c>
      <c r="E1454" s="88">
        <v>60</v>
      </c>
      <c r="F1454" s="88" t="s">
        <v>544</v>
      </c>
      <c r="G1454" s="88" t="s">
        <v>50</v>
      </c>
    </row>
    <row r="1455" spans="1:7" ht="15.75" hidden="1" customHeight="1">
      <c r="A1455" s="88" t="s">
        <v>261</v>
      </c>
      <c r="B1455" s="88"/>
      <c r="C1455" s="88">
        <v>34320</v>
      </c>
      <c r="D1455" s="88">
        <v>34380</v>
      </c>
      <c r="E1455" s="88">
        <v>60</v>
      </c>
      <c r="F1455" s="88" t="s">
        <v>545</v>
      </c>
      <c r="G1455" s="88" t="s">
        <v>50</v>
      </c>
    </row>
    <row r="1456" spans="1:7" ht="15.75" hidden="1" customHeight="1">
      <c r="A1456" s="88" t="s">
        <v>261</v>
      </c>
      <c r="B1456" s="88"/>
      <c r="C1456" s="88">
        <v>38760</v>
      </c>
      <c r="D1456" s="88">
        <v>38820</v>
      </c>
      <c r="E1456" s="88">
        <v>60</v>
      </c>
      <c r="F1456" s="88" t="s">
        <v>546</v>
      </c>
      <c r="G1456" s="88" t="s">
        <v>50</v>
      </c>
    </row>
    <row r="1457" spans="1:7" ht="15.75" hidden="1" customHeight="1">
      <c r="A1457" s="88" t="s">
        <v>261</v>
      </c>
      <c r="B1457" s="88"/>
      <c r="C1457" s="88">
        <v>38940</v>
      </c>
      <c r="D1457" s="88">
        <v>39000</v>
      </c>
      <c r="E1457" s="88">
        <v>60</v>
      </c>
      <c r="F1457" s="88" t="s">
        <v>547</v>
      </c>
      <c r="G1457" s="88" t="s">
        <v>50</v>
      </c>
    </row>
    <row r="1458" spans="1:7" ht="15.75" hidden="1" customHeight="1">
      <c r="A1458" s="88" t="s">
        <v>272</v>
      </c>
      <c r="B1458" s="88" t="s">
        <v>188</v>
      </c>
      <c r="C1458" s="88">
        <v>729.76900000000001</v>
      </c>
      <c r="D1458" s="88">
        <v>730.38800000000003</v>
      </c>
      <c r="E1458" s="88">
        <v>0.61899999999999999</v>
      </c>
      <c r="F1458" s="88">
        <v>0</v>
      </c>
      <c r="G1458" s="88" t="s">
        <v>50</v>
      </c>
    </row>
    <row r="1459" spans="1:7" ht="15.75" hidden="1" customHeight="1">
      <c r="A1459" s="88" t="s">
        <v>272</v>
      </c>
      <c r="B1459" s="88" t="s">
        <v>188</v>
      </c>
      <c r="C1459" s="88">
        <v>734.96100000000001</v>
      </c>
      <c r="D1459" s="88">
        <v>735.40499999999997</v>
      </c>
      <c r="E1459" s="88">
        <v>0.44400000000000001</v>
      </c>
      <c r="F1459" s="88">
        <v>0</v>
      </c>
      <c r="G1459" s="88" t="s">
        <v>50</v>
      </c>
    </row>
    <row r="1460" spans="1:7" ht="15.75" hidden="1" customHeight="1">
      <c r="A1460" s="88" t="s">
        <v>272</v>
      </c>
      <c r="B1460" s="88" t="s">
        <v>188</v>
      </c>
      <c r="C1460" s="88">
        <v>735.81399999999996</v>
      </c>
      <c r="D1460" s="88">
        <v>736.34799999999996</v>
      </c>
      <c r="E1460" s="88">
        <v>0.53400000000000003</v>
      </c>
      <c r="F1460" s="88">
        <v>0</v>
      </c>
      <c r="G1460" s="88" t="s">
        <v>50</v>
      </c>
    </row>
    <row r="1461" spans="1:7" ht="15.75" hidden="1" customHeight="1">
      <c r="A1461" s="88" t="s">
        <v>272</v>
      </c>
      <c r="B1461" s="88" t="s">
        <v>188</v>
      </c>
      <c r="C1461" s="88">
        <v>740.21699999999998</v>
      </c>
      <c r="D1461" s="88">
        <v>740.59</v>
      </c>
      <c r="E1461" s="88">
        <v>0.373</v>
      </c>
      <c r="F1461" s="88">
        <v>0</v>
      </c>
      <c r="G1461" s="88" t="s">
        <v>50</v>
      </c>
    </row>
    <row r="1462" spans="1:7" ht="15.75" hidden="1" customHeight="1">
      <c r="A1462" s="88" t="s">
        <v>272</v>
      </c>
      <c r="B1462" s="88" t="s">
        <v>188</v>
      </c>
      <c r="C1462" s="88">
        <v>4584.0990000000002</v>
      </c>
      <c r="D1462" s="88">
        <v>4584.7169999999996</v>
      </c>
      <c r="E1462" s="88">
        <v>0.61799999999999999</v>
      </c>
      <c r="F1462" s="88">
        <v>0</v>
      </c>
      <c r="G1462" s="88" t="s">
        <v>50</v>
      </c>
    </row>
    <row r="1463" spans="1:7" ht="15.75" hidden="1" customHeight="1">
      <c r="A1463" s="88" t="s">
        <v>272</v>
      </c>
      <c r="B1463" s="88" t="s">
        <v>188</v>
      </c>
      <c r="C1463" s="88">
        <v>4593.2269999999999</v>
      </c>
      <c r="D1463" s="88">
        <v>4593.8410000000003</v>
      </c>
      <c r="E1463" s="88">
        <v>0.61399999999999999</v>
      </c>
      <c r="F1463" s="88">
        <v>0</v>
      </c>
      <c r="G1463" s="88" t="s">
        <v>50</v>
      </c>
    </row>
    <row r="1464" spans="1:7" ht="15.75" hidden="1" customHeight="1">
      <c r="A1464" s="88" t="s">
        <v>272</v>
      </c>
      <c r="B1464" s="88" t="s">
        <v>188</v>
      </c>
      <c r="C1464" s="88">
        <v>4602.7730000000001</v>
      </c>
      <c r="D1464" s="88">
        <v>4603.1970000000001</v>
      </c>
      <c r="E1464" s="88">
        <v>0.42399999999999999</v>
      </c>
      <c r="F1464" s="88">
        <v>0</v>
      </c>
      <c r="G1464" s="88" t="s">
        <v>50</v>
      </c>
    </row>
    <row r="1465" spans="1:7" ht="15.75" hidden="1" customHeight="1">
      <c r="A1465" s="88" t="s">
        <v>272</v>
      </c>
      <c r="B1465" s="88" t="s">
        <v>188</v>
      </c>
      <c r="C1465" s="88">
        <v>4607.5780000000004</v>
      </c>
      <c r="D1465" s="88">
        <v>4608.9489999999996</v>
      </c>
      <c r="E1465" s="88">
        <v>1.371</v>
      </c>
      <c r="F1465" s="88">
        <v>0</v>
      </c>
      <c r="G1465" s="88" t="s">
        <v>50</v>
      </c>
    </row>
    <row r="1466" spans="1:7" ht="15.75" hidden="1" customHeight="1">
      <c r="A1466" s="88" t="s">
        <v>272</v>
      </c>
      <c r="B1466" s="88" t="s">
        <v>188</v>
      </c>
      <c r="C1466" s="88">
        <v>4610.5290000000005</v>
      </c>
      <c r="D1466" s="88">
        <v>4611.3310000000001</v>
      </c>
      <c r="E1466" s="88">
        <v>0.80200000000000005</v>
      </c>
      <c r="F1466" s="88">
        <v>0</v>
      </c>
      <c r="G1466" s="88" t="s">
        <v>50</v>
      </c>
    </row>
    <row r="1467" spans="1:7" ht="15.75" hidden="1" customHeight="1">
      <c r="A1467" s="88" t="s">
        <v>272</v>
      </c>
      <c r="B1467" s="88" t="s">
        <v>188</v>
      </c>
      <c r="C1467" s="88">
        <v>11471.076999999999</v>
      </c>
      <c r="D1467" s="88">
        <v>11471.7</v>
      </c>
      <c r="E1467" s="88">
        <v>0.623</v>
      </c>
      <c r="F1467" s="88">
        <v>0</v>
      </c>
      <c r="G1467" s="88" t="s">
        <v>50</v>
      </c>
    </row>
    <row r="1468" spans="1:7" ht="15.75" hidden="1" customHeight="1">
      <c r="A1468" s="88" t="s">
        <v>272</v>
      </c>
      <c r="B1468" s="88" t="s">
        <v>188</v>
      </c>
      <c r="C1468" s="88">
        <v>11476.383</v>
      </c>
      <c r="D1468" s="88">
        <v>11477.23</v>
      </c>
      <c r="E1468" s="88">
        <v>0.84699999999999998</v>
      </c>
      <c r="F1468" s="88">
        <v>0</v>
      </c>
      <c r="G1468" s="88" t="s">
        <v>50</v>
      </c>
    </row>
    <row r="1469" spans="1:7" ht="15.75" hidden="1" customHeight="1">
      <c r="A1469" s="88" t="s">
        <v>272</v>
      </c>
      <c r="B1469" s="88" t="s">
        <v>188</v>
      </c>
      <c r="C1469" s="88">
        <v>11487.716</v>
      </c>
      <c r="D1469" s="88">
        <v>11488.352999999999</v>
      </c>
      <c r="E1469" s="88">
        <v>0.63700000000000001</v>
      </c>
      <c r="F1469" s="88">
        <v>0</v>
      </c>
      <c r="G1469" s="88" t="s">
        <v>50</v>
      </c>
    </row>
    <row r="1470" spans="1:7" ht="15.75" hidden="1" customHeight="1">
      <c r="A1470" s="88" t="s">
        <v>272</v>
      </c>
      <c r="B1470" s="88" t="s">
        <v>188</v>
      </c>
      <c r="C1470" s="88">
        <v>11513.018</v>
      </c>
      <c r="D1470" s="88">
        <v>11514.614</v>
      </c>
      <c r="E1470" s="88">
        <v>1.5960000000000001</v>
      </c>
      <c r="F1470" s="88">
        <v>0</v>
      </c>
      <c r="G1470" s="88" t="s">
        <v>50</v>
      </c>
    </row>
    <row r="1471" spans="1:7" ht="15.75" hidden="1" customHeight="1">
      <c r="A1471" s="88" t="s">
        <v>272</v>
      </c>
      <c r="B1471" s="88" t="s">
        <v>188</v>
      </c>
      <c r="C1471" s="88">
        <v>38763.381000000001</v>
      </c>
      <c r="D1471" s="88">
        <v>38763.891000000003</v>
      </c>
      <c r="E1471" s="88">
        <v>0.51</v>
      </c>
      <c r="F1471" s="88">
        <v>0</v>
      </c>
      <c r="G1471" s="88" t="s">
        <v>50</v>
      </c>
    </row>
    <row r="1472" spans="1:7" ht="15.75" hidden="1" customHeight="1">
      <c r="A1472" s="88" t="s">
        <v>272</v>
      </c>
      <c r="B1472" s="88" t="s">
        <v>188</v>
      </c>
      <c r="C1472" s="88">
        <v>38997.417000000001</v>
      </c>
      <c r="D1472" s="88">
        <v>38997.828000000001</v>
      </c>
      <c r="E1472" s="88">
        <v>0.41099999999999998</v>
      </c>
      <c r="F1472" s="88">
        <v>0</v>
      </c>
      <c r="G1472" s="88" t="s">
        <v>50</v>
      </c>
    </row>
    <row r="1473" spans="1:7" ht="15.75" customHeight="1">
      <c r="A1473" s="88" t="s">
        <v>193</v>
      </c>
      <c r="B1473" s="88" t="s">
        <v>198</v>
      </c>
      <c r="C1473" s="88">
        <v>751.303</v>
      </c>
      <c r="D1473" s="88">
        <v>751.74300000000005</v>
      </c>
      <c r="E1473" s="88">
        <v>0.44</v>
      </c>
      <c r="F1473" s="88" t="s">
        <v>257</v>
      </c>
      <c r="G1473" s="88" t="s">
        <v>50</v>
      </c>
    </row>
    <row r="1474" spans="1:7" ht="15.75" customHeight="1">
      <c r="A1474" s="88" t="s">
        <v>193</v>
      </c>
      <c r="B1474" s="88" t="s">
        <v>198</v>
      </c>
      <c r="C1474" s="88">
        <v>753.07</v>
      </c>
      <c r="D1474" s="88">
        <v>753.74</v>
      </c>
      <c r="E1474" s="88">
        <v>0.67</v>
      </c>
      <c r="F1474" s="88" t="s">
        <v>257</v>
      </c>
      <c r="G1474" s="88" t="s">
        <v>50</v>
      </c>
    </row>
    <row r="1475" spans="1:7" ht="15.75" customHeight="1">
      <c r="A1475" s="88" t="s">
        <v>193</v>
      </c>
      <c r="B1475" s="88" t="s">
        <v>198</v>
      </c>
      <c r="C1475" s="88">
        <v>760.09199999999998</v>
      </c>
      <c r="D1475" s="88">
        <v>761.75900000000001</v>
      </c>
      <c r="E1475" s="88">
        <v>1.667</v>
      </c>
      <c r="F1475" s="88" t="s">
        <v>257</v>
      </c>
      <c r="G1475" s="88" t="s">
        <v>50</v>
      </c>
    </row>
    <row r="1476" spans="1:7" ht="15.75" customHeight="1">
      <c r="A1476" s="88" t="s">
        <v>193</v>
      </c>
      <c r="B1476" s="88" t="s">
        <v>198</v>
      </c>
      <c r="C1476" s="88">
        <v>762.9</v>
      </c>
      <c r="D1476" s="88">
        <v>763.15</v>
      </c>
      <c r="E1476" s="88">
        <v>0.25</v>
      </c>
      <c r="F1476" s="88" t="s">
        <v>257</v>
      </c>
      <c r="G1476" s="88" t="s">
        <v>50</v>
      </c>
    </row>
    <row r="1477" spans="1:7" ht="15.75" customHeight="1">
      <c r="A1477" s="88" t="s">
        <v>193</v>
      </c>
      <c r="B1477" s="88" t="s">
        <v>198</v>
      </c>
      <c r="C1477" s="88">
        <v>765.37699999999995</v>
      </c>
      <c r="D1477" s="88">
        <v>767.02800000000002</v>
      </c>
      <c r="E1477" s="88">
        <v>1.651</v>
      </c>
      <c r="F1477" s="88" t="s">
        <v>257</v>
      </c>
      <c r="G1477" s="88" t="s">
        <v>50</v>
      </c>
    </row>
    <row r="1478" spans="1:7" ht="15.75" customHeight="1">
      <c r="A1478" s="88" t="s">
        <v>193</v>
      </c>
      <c r="B1478" s="88" t="s">
        <v>198</v>
      </c>
      <c r="C1478" s="88">
        <v>767.61</v>
      </c>
      <c r="D1478" s="88">
        <v>767.81</v>
      </c>
      <c r="E1478" s="88">
        <v>0.2</v>
      </c>
      <c r="F1478" s="88" t="s">
        <v>30</v>
      </c>
      <c r="G1478" s="88" t="s">
        <v>50</v>
      </c>
    </row>
    <row r="1479" spans="1:7" ht="15.75" customHeight="1">
      <c r="A1479" s="88" t="s">
        <v>193</v>
      </c>
      <c r="B1479" s="88" t="s">
        <v>198</v>
      </c>
      <c r="C1479" s="88">
        <v>772.46500000000003</v>
      </c>
      <c r="D1479" s="88">
        <v>773.68</v>
      </c>
      <c r="E1479" s="88">
        <v>1.2150000000000001</v>
      </c>
      <c r="F1479" s="88" t="s">
        <v>257</v>
      </c>
      <c r="G1479" s="88" t="s">
        <v>50</v>
      </c>
    </row>
    <row r="1480" spans="1:7" ht="15.75" customHeight="1">
      <c r="A1480" s="88" t="s">
        <v>193</v>
      </c>
      <c r="B1480" s="88" t="s">
        <v>198</v>
      </c>
      <c r="C1480" s="88">
        <v>774.54499999999996</v>
      </c>
      <c r="D1480" s="88">
        <v>775.3</v>
      </c>
      <c r="E1480" s="88">
        <v>0.755</v>
      </c>
      <c r="F1480" s="88" t="s">
        <v>257</v>
      </c>
      <c r="G1480" s="88" t="s">
        <v>50</v>
      </c>
    </row>
    <row r="1481" spans="1:7" ht="15.75" customHeight="1">
      <c r="A1481" s="88" t="s">
        <v>193</v>
      </c>
      <c r="B1481" s="88" t="s">
        <v>198</v>
      </c>
      <c r="C1481" s="88">
        <v>776.21299999999997</v>
      </c>
      <c r="D1481" s="88">
        <v>776.58</v>
      </c>
      <c r="E1481" s="88">
        <v>0.36699999999999999</v>
      </c>
      <c r="F1481" s="88" t="s">
        <v>257</v>
      </c>
      <c r="G1481" s="88" t="s">
        <v>50</v>
      </c>
    </row>
    <row r="1482" spans="1:7" ht="15.75" customHeight="1">
      <c r="A1482" s="88" t="s">
        <v>193</v>
      </c>
      <c r="B1482" s="88" t="s">
        <v>198</v>
      </c>
      <c r="C1482" s="88">
        <v>5461.5410000000002</v>
      </c>
      <c r="D1482" s="88">
        <v>5462.665</v>
      </c>
      <c r="E1482" s="88">
        <v>1.1240000000000001</v>
      </c>
      <c r="F1482" s="88" t="s">
        <v>257</v>
      </c>
      <c r="G1482" s="88" t="s">
        <v>50</v>
      </c>
    </row>
    <row r="1483" spans="1:7" ht="15.75" customHeight="1">
      <c r="A1483" s="88" t="s">
        <v>193</v>
      </c>
      <c r="B1483" s="88" t="s">
        <v>198</v>
      </c>
      <c r="C1483" s="88">
        <v>5466.3220000000001</v>
      </c>
      <c r="D1483" s="88">
        <v>5467.1570000000002</v>
      </c>
      <c r="E1483" s="88">
        <v>0.83499999999999996</v>
      </c>
      <c r="F1483" s="88" t="s">
        <v>257</v>
      </c>
      <c r="G1483" s="88" t="s">
        <v>50</v>
      </c>
    </row>
    <row r="1484" spans="1:7" ht="15.75" customHeight="1">
      <c r="A1484" s="88" t="s">
        <v>193</v>
      </c>
      <c r="B1484" s="88" t="s">
        <v>198</v>
      </c>
      <c r="C1484" s="88">
        <v>5510.1090000000004</v>
      </c>
      <c r="D1484" s="88">
        <v>5510.8710000000001</v>
      </c>
      <c r="E1484" s="88">
        <v>0.76200000000000001</v>
      </c>
      <c r="F1484" s="88" t="s">
        <v>257</v>
      </c>
      <c r="G1484" s="88" t="s">
        <v>50</v>
      </c>
    </row>
    <row r="1485" spans="1:7" ht="15.75" customHeight="1">
      <c r="A1485" s="88" t="s">
        <v>193</v>
      </c>
      <c r="B1485" s="88" t="s">
        <v>198</v>
      </c>
      <c r="C1485" s="88">
        <v>5512.3230000000003</v>
      </c>
      <c r="D1485" s="88">
        <v>5512.8450000000003</v>
      </c>
      <c r="E1485" s="88">
        <v>0.52200000000000002</v>
      </c>
      <c r="F1485" s="88" t="s">
        <v>255</v>
      </c>
      <c r="G1485" s="88" t="s">
        <v>50</v>
      </c>
    </row>
    <row r="1486" spans="1:7" ht="15.75" customHeight="1">
      <c r="A1486" s="88" t="s">
        <v>193</v>
      </c>
      <c r="B1486" s="88" t="s">
        <v>198</v>
      </c>
      <c r="C1486" s="88">
        <v>11468.708000000001</v>
      </c>
      <c r="D1486" s="88">
        <v>11469.825000000001</v>
      </c>
      <c r="E1486" s="88">
        <v>1.117</v>
      </c>
      <c r="F1486" s="88" t="s">
        <v>257</v>
      </c>
      <c r="G1486" s="88" t="s">
        <v>50</v>
      </c>
    </row>
    <row r="1487" spans="1:7" ht="15.75" customHeight="1">
      <c r="A1487" s="88" t="s">
        <v>193</v>
      </c>
      <c r="B1487" s="88" t="s">
        <v>198</v>
      </c>
      <c r="C1487" s="88">
        <v>11477.721</v>
      </c>
      <c r="D1487" s="88">
        <v>11478.168</v>
      </c>
      <c r="E1487" s="88">
        <v>0.44700000000000001</v>
      </c>
      <c r="F1487" s="88" t="s">
        <v>255</v>
      </c>
      <c r="G1487" s="88" t="s">
        <v>50</v>
      </c>
    </row>
    <row r="1488" spans="1:7" ht="15.75" customHeight="1">
      <c r="A1488" s="88" t="s">
        <v>193</v>
      </c>
      <c r="B1488" s="88" t="s">
        <v>198</v>
      </c>
      <c r="C1488" s="88">
        <v>11479.278</v>
      </c>
      <c r="D1488" s="88">
        <v>11480.228999999999</v>
      </c>
      <c r="E1488" s="88">
        <v>0.95099999999999996</v>
      </c>
      <c r="F1488" s="88" t="s">
        <v>257</v>
      </c>
      <c r="G1488" s="88" t="s">
        <v>50</v>
      </c>
    </row>
    <row r="1489" spans="1:7" ht="15.75" customHeight="1">
      <c r="A1489" s="88" t="s">
        <v>193</v>
      </c>
      <c r="B1489" s="88" t="s">
        <v>198</v>
      </c>
      <c r="C1489" s="88">
        <v>11480.808000000001</v>
      </c>
      <c r="D1489" s="88">
        <v>11482.522999999999</v>
      </c>
      <c r="E1489" s="88">
        <v>1.7150000000000001</v>
      </c>
      <c r="F1489" s="88" t="s">
        <v>257</v>
      </c>
      <c r="G1489" s="88" t="s">
        <v>50</v>
      </c>
    </row>
    <row r="1490" spans="1:7" ht="15.75" customHeight="1">
      <c r="A1490" s="88" t="s">
        <v>193</v>
      </c>
      <c r="B1490" s="88" t="s">
        <v>198</v>
      </c>
      <c r="C1490" s="88">
        <v>11500.047</v>
      </c>
      <c r="D1490" s="88">
        <v>11501.239</v>
      </c>
      <c r="E1490" s="88">
        <v>1.1919999999999999</v>
      </c>
      <c r="F1490" s="88" t="s">
        <v>257</v>
      </c>
      <c r="G1490" s="88" t="s">
        <v>50</v>
      </c>
    </row>
    <row r="1491" spans="1:7" ht="15.75" customHeight="1">
      <c r="A1491" s="88" t="s">
        <v>193</v>
      </c>
      <c r="B1491" s="88" t="s">
        <v>198</v>
      </c>
      <c r="C1491" s="88">
        <v>11501.331</v>
      </c>
      <c r="D1491" s="88">
        <v>11501.880999999999</v>
      </c>
      <c r="E1491" s="88">
        <v>0.55000000000000004</v>
      </c>
      <c r="F1491" s="88" t="s">
        <v>257</v>
      </c>
      <c r="G1491" s="88" t="s">
        <v>50</v>
      </c>
    </row>
    <row r="1492" spans="1:7" ht="15.75" customHeight="1">
      <c r="A1492" s="88" t="s">
        <v>193</v>
      </c>
      <c r="B1492" s="88" t="s">
        <v>198</v>
      </c>
      <c r="C1492" s="88">
        <v>11502.215</v>
      </c>
      <c r="D1492" s="88">
        <v>11503.174999999999</v>
      </c>
      <c r="E1492" s="88">
        <v>0.96</v>
      </c>
      <c r="F1492" s="88" t="s">
        <v>257</v>
      </c>
      <c r="G1492" s="88" t="s">
        <v>50</v>
      </c>
    </row>
    <row r="1493" spans="1:7" ht="15.75" customHeight="1">
      <c r="A1493" s="88" t="s">
        <v>193</v>
      </c>
      <c r="B1493" s="88" t="s">
        <v>198</v>
      </c>
      <c r="C1493" s="88">
        <v>11506.128000000001</v>
      </c>
      <c r="D1493" s="88">
        <v>11507.093000000001</v>
      </c>
      <c r="E1493" s="88">
        <v>0.96499999999999997</v>
      </c>
      <c r="F1493" s="88" t="s">
        <v>257</v>
      </c>
      <c r="G1493" s="88" t="s">
        <v>50</v>
      </c>
    </row>
    <row r="1494" spans="1:7" ht="15.75" customHeight="1">
      <c r="A1494" s="88" t="s">
        <v>193</v>
      </c>
      <c r="B1494" s="88" t="s">
        <v>198</v>
      </c>
      <c r="C1494" s="88">
        <v>11516.058999999999</v>
      </c>
      <c r="D1494" s="88">
        <v>11518.26</v>
      </c>
      <c r="E1494" s="88">
        <v>2.2010000000000001</v>
      </c>
      <c r="F1494" s="88" t="s">
        <v>257</v>
      </c>
      <c r="G1494" s="88" t="s">
        <v>50</v>
      </c>
    </row>
    <row r="1495" spans="1:7" ht="15.75" customHeight="1">
      <c r="A1495" s="88" t="s">
        <v>193</v>
      </c>
      <c r="B1495" s="88" t="s">
        <v>198</v>
      </c>
      <c r="C1495" s="88">
        <v>12060.152</v>
      </c>
      <c r="D1495" s="88">
        <v>12062.803</v>
      </c>
      <c r="E1495" s="88">
        <v>2.6509999999999998</v>
      </c>
      <c r="F1495" s="88" t="s">
        <v>257</v>
      </c>
      <c r="G1495" s="88" t="s">
        <v>50</v>
      </c>
    </row>
    <row r="1496" spans="1:7" ht="15.75" customHeight="1">
      <c r="A1496" s="88" t="s">
        <v>193</v>
      </c>
      <c r="B1496" s="88" t="s">
        <v>198</v>
      </c>
      <c r="C1496" s="88">
        <v>12063.41</v>
      </c>
      <c r="D1496" s="88">
        <v>12064.571</v>
      </c>
      <c r="E1496" s="88">
        <v>1.161</v>
      </c>
      <c r="F1496" s="88" t="s">
        <v>257</v>
      </c>
      <c r="G1496" s="88" t="s">
        <v>50</v>
      </c>
    </row>
    <row r="1497" spans="1:7" ht="15.75" customHeight="1">
      <c r="A1497" s="88" t="s">
        <v>193</v>
      </c>
      <c r="B1497" s="88" t="s">
        <v>198</v>
      </c>
      <c r="C1497" s="88">
        <v>12082.972</v>
      </c>
      <c r="D1497" s="88">
        <v>12084.019</v>
      </c>
      <c r="E1497" s="88">
        <v>1.0469999999999999</v>
      </c>
      <c r="F1497" s="88" t="s">
        <v>257</v>
      </c>
      <c r="G1497" s="88" t="s">
        <v>50</v>
      </c>
    </row>
    <row r="1498" spans="1:7" ht="15.75" customHeight="1">
      <c r="A1498" s="88" t="s">
        <v>193</v>
      </c>
      <c r="B1498" s="88" t="s">
        <v>198</v>
      </c>
      <c r="C1498" s="88">
        <v>12084.482</v>
      </c>
      <c r="D1498" s="88">
        <v>12085.635</v>
      </c>
      <c r="E1498" s="88">
        <v>1.153</v>
      </c>
      <c r="F1498" s="88" t="s">
        <v>257</v>
      </c>
      <c r="G1498" s="88" t="s">
        <v>50</v>
      </c>
    </row>
    <row r="1499" spans="1:7" ht="15.75" customHeight="1">
      <c r="A1499" s="88" t="s">
        <v>193</v>
      </c>
      <c r="B1499" s="88" t="s">
        <v>198</v>
      </c>
      <c r="C1499" s="88">
        <v>12085.742</v>
      </c>
      <c r="D1499" s="88">
        <v>12086.4</v>
      </c>
      <c r="E1499" s="88">
        <v>0.65800000000000003</v>
      </c>
      <c r="F1499" s="88" t="s">
        <v>257</v>
      </c>
      <c r="G1499" s="88" t="s">
        <v>50</v>
      </c>
    </row>
    <row r="1500" spans="1:7" ht="15.75" customHeight="1">
      <c r="A1500" s="88" t="s">
        <v>193</v>
      </c>
      <c r="B1500" s="88" t="s">
        <v>198</v>
      </c>
      <c r="C1500" s="88">
        <v>12087.217000000001</v>
      </c>
      <c r="D1500" s="88">
        <v>12088.634</v>
      </c>
      <c r="E1500" s="88">
        <v>1.417</v>
      </c>
      <c r="F1500" s="88" t="s">
        <v>257</v>
      </c>
      <c r="G1500" s="88" t="s">
        <v>50</v>
      </c>
    </row>
    <row r="1501" spans="1:7" ht="15.75" customHeight="1">
      <c r="A1501" s="88" t="s">
        <v>193</v>
      </c>
      <c r="B1501" s="88" t="s">
        <v>198</v>
      </c>
      <c r="C1501" s="88">
        <v>12090.391</v>
      </c>
      <c r="D1501" s="88">
        <v>12092.191999999999</v>
      </c>
      <c r="E1501" s="88">
        <v>1.8009999999999999</v>
      </c>
      <c r="F1501" s="88" t="s">
        <v>257</v>
      </c>
      <c r="G1501" s="88" t="s">
        <v>50</v>
      </c>
    </row>
    <row r="1502" spans="1:7" ht="15.75" customHeight="1">
      <c r="A1502" s="88" t="s">
        <v>193</v>
      </c>
      <c r="B1502" s="88" t="s">
        <v>198</v>
      </c>
      <c r="C1502" s="88">
        <v>12100.164000000001</v>
      </c>
      <c r="D1502" s="88">
        <v>12101.215</v>
      </c>
      <c r="E1502" s="88">
        <v>1.0509999999999999</v>
      </c>
      <c r="F1502" s="88" t="s">
        <v>257</v>
      </c>
      <c r="G1502" s="88" t="s">
        <v>50</v>
      </c>
    </row>
    <row r="1503" spans="1:7" ht="15.75" customHeight="1">
      <c r="A1503" s="88" t="s">
        <v>193</v>
      </c>
      <c r="B1503" s="88" t="s">
        <v>198</v>
      </c>
      <c r="C1503" s="88">
        <v>12113.811</v>
      </c>
      <c r="D1503" s="88">
        <v>12115.071</v>
      </c>
      <c r="E1503" s="88">
        <v>1.26</v>
      </c>
      <c r="F1503" s="88" t="s">
        <v>257</v>
      </c>
      <c r="G1503" s="88" t="s">
        <v>50</v>
      </c>
    </row>
    <row r="1504" spans="1:7" ht="15.75" customHeight="1">
      <c r="A1504" s="88" t="s">
        <v>193</v>
      </c>
      <c r="B1504" s="88" t="s">
        <v>198</v>
      </c>
      <c r="C1504" s="88">
        <v>38963.347999999998</v>
      </c>
      <c r="D1504" s="88">
        <v>38965.074999999997</v>
      </c>
      <c r="E1504" s="88">
        <v>1.7270000000000001</v>
      </c>
      <c r="F1504" s="88" t="s">
        <v>257</v>
      </c>
      <c r="G1504" s="88" t="s">
        <v>50</v>
      </c>
    </row>
    <row r="1505" spans="1:7" ht="15.75" customHeight="1">
      <c r="A1505" s="88" t="s">
        <v>193</v>
      </c>
      <c r="B1505" s="88" t="s">
        <v>198</v>
      </c>
      <c r="C1505" s="88">
        <v>38966.358999999997</v>
      </c>
      <c r="D1505" s="88">
        <v>38967.036</v>
      </c>
      <c r="E1505" s="88">
        <v>0.67700000000000005</v>
      </c>
      <c r="F1505" s="88" t="s">
        <v>257</v>
      </c>
      <c r="G1505" s="88" t="s">
        <v>50</v>
      </c>
    </row>
    <row r="1506" spans="1:7" ht="15.75" customHeight="1">
      <c r="A1506" s="88" t="s">
        <v>193</v>
      </c>
      <c r="B1506" s="88" t="s">
        <v>198</v>
      </c>
      <c r="C1506" s="88">
        <v>38968.552000000003</v>
      </c>
      <c r="D1506" s="88">
        <v>38969.14</v>
      </c>
      <c r="E1506" s="88">
        <v>0.58799999999999997</v>
      </c>
      <c r="F1506" s="88" t="s">
        <v>257</v>
      </c>
      <c r="G1506" s="88" t="s">
        <v>50</v>
      </c>
    </row>
    <row r="1507" spans="1:7" ht="15.75" customHeight="1">
      <c r="A1507" s="88" t="s">
        <v>193</v>
      </c>
      <c r="B1507" s="88" t="s">
        <v>198</v>
      </c>
      <c r="C1507" s="88">
        <v>38970.071000000004</v>
      </c>
      <c r="D1507" s="88">
        <v>38971.328999999998</v>
      </c>
      <c r="E1507" s="88">
        <v>1.258</v>
      </c>
      <c r="F1507" s="88" t="s">
        <v>257</v>
      </c>
      <c r="G1507" s="88" t="s">
        <v>50</v>
      </c>
    </row>
    <row r="1508" spans="1:7" ht="15.75" customHeight="1">
      <c r="A1508" s="88" t="s">
        <v>193</v>
      </c>
      <c r="B1508" s="88" t="s">
        <v>198</v>
      </c>
      <c r="C1508" s="88">
        <v>38971.697</v>
      </c>
      <c r="D1508" s="88">
        <v>38973.584999999999</v>
      </c>
      <c r="E1508" s="88">
        <v>1.8879999999999999</v>
      </c>
      <c r="F1508" s="88" t="s">
        <v>257</v>
      </c>
      <c r="G1508" s="88" t="s">
        <v>50</v>
      </c>
    </row>
    <row r="1509" spans="1:7" ht="15.75" customHeight="1">
      <c r="A1509" s="88" t="s">
        <v>193</v>
      </c>
      <c r="B1509" s="88" t="s">
        <v>198</v>
      </c>
      <c r="C1509" s="88">
        <v>38975.057000000001</v>
      </c>
      <c r="D1509" s="88">
        <v>38976.743999999999</v>
      </c>
      <c r="E1509" s="88">
        <v>1.6870000000000001</v>
      </c>
      <c r="F1509" s="88" t="s">
        <v>257</v>
      </c>
      <c r="G1509" s="88" t="s">
        <v>50</v>
      </c>
    </row>
    <row r="1510" spans="1:7" ht="15.75" customHeight="1">
      <c r="A1510" s="88" t="s">
        <v>193</v>
      </c>
      <c r="B1510" s="88" t="s">
        <v>198</v>
      </c>
      <c r="C1510" s="88">
        <v>38977.506000000001</v>
      </c>
      <c r="D1510" s="88">
        <v>38979.241999999998</v>
      </c>
      <c r="E1510" s="88">
        <v>1.736</v>
      </c>
      <c r="F1510" s="88" t="s">
        <v>257</v>
      </c>
      <c r="G1510" s="88" t="s">
        <v>50</v>
      </c>
    </row>
    <row r="1511" spans="1:7" ht="15.75" customHeight="1">
      <c r="A1511" s="88" t="s">
        <v>193</v>
      </c>
      <c r="B1511" s="88" t="s">
        <v>198</v>
      </c>
      <c r="C1511" s="88">
        <v>38981.129000000001</v>
      </c>
      <c r="D1511" s="88">
        <v>38982.824000000001</v>
      </c>
      <c r="E1511" s="88">
        <v>1.6950000000000001</v>
      </c>
      <c r="F1511" s="88" t="s">
        <v>257</v>
      </c>
      <c r="G1511" s="88" t="s">
        <v>50</v>
      </c>
    </row>
    <row r="1512" spans="1:7" ht="15.75" customHeight="1">
      <c r="A1512" s="88" t="s">
        <v>193</v>
      </c>
      <c r="B1512" s="88" t="s">
        <v>198</v>
      </c>
      <c r="C1512" s="88">
        <v>38983.188999999998</v>
      </c>
      <c r="D1512" s="88">
        <v>38984.743999999999</v>
      </c>
      <c r="E1512" s="88">
        <v>1.5549999999999999</v>
      </c>
      <c r="F1512" s="88" t="s">
        <v>257</v>
      </c>
      <c r="G1512" s="88" t="s">
        <v>50</v>
      </c>
    </row>
    <row r="1513" spans="1:7" ht="15.75" customHeight="1">
      <c r="A1513" s="88" t="s">
        <v>193</v>
      </c>
      <c r="B1513" s="88" t="s">
        <v>198</v>
      </c>
      <c r="C1513" s="88">
        <v>38985.720999999998</v>
      </c>
      <c r="D1513" s="88">
        <v>38986.652000000002</v>
      </c>
      <c r="E1513" s="88">
        <v>0.93100000000000005</v>
      </c>
      <c r="F1513" s="88" t="s">
        <v>257</v>
      </c>
      <c r="G1513" s="88" t="s">
        <v>50</v>
      </c>
    </row>
    <row r="1514" spans="1:7" ht="15.75" customHeight="1">
      <c r="A1514" s="88" t="s">
        <v>193</v>
      </c>
      <c r="B1514" s="88" t="s">
        <v>198</v>
      </c>
      <c r="C1514" s="88">
        <v>38987.563000000002</v>
      </c>
      <c r="D1514" s="88">
        <v>38988.161999999997</v>
      </c>
      <c r="E1514" s="88">
        <v>0.59899999999999998</v>
      </c>
      <c r="F1514" s="88" t="s">
        <v>257</v>
      </c>
      <c r="G1514" s="88" t="s">
        <v>50</v>
      </c>
    </row>
    <row r="1515" spans="1:7" ht="15.75" customHeight="1">
      <c r="A1515" s="88" t="s">
        <v>193</v>
      </c>
      <c r="B1515" s="88" t="s">
        <v>198</v>
      </c>
      <c r="C1515" s="88">
        <v>38988.917000000001</v>
      </c>
      <c r="D1515" s="88">
        <v>38989.54</v>
      </c>
      <c r="E1515" s="88">
        <v>0.623</v>
      </c>
      <c r="F1515" s="88" t="s">
        <v>257</v>
      </c>
      <c r="G1515" s="88" t="s">
        <v>50</v>
      </c>
    </row>
    <row r="1516" spans="1:7" ht="15.75" customHeight="1">
      <c r="A1516" s="88" t="s">
        <v>193</v>
      </c>
      <c r="B1516" s="88" t="s">
        <v>198</v>
      </c>
      <c r="C1516" s="88">
        <v>38990.383000000002</v>
      </c>
      <c r="D1516" s="88">
        <v>38991.267</v>
      </c>
      <c r="E1516" s="88">
        <v>0.88400000000000001</v>
      </c>
      <c r="F1516" s="88" t="s">
        <v>257</v>
      </c>
      <c r="G1516" s="88" t="s">
        <v>50</v>
      </c>
    </row>
    <row r="1517" spans="1:7" ht="15.75" customHeight="1">
      <c r="A1517" s="88" t="s">
        <v>193</v>
      </c>
      <c r="B1517" s="88" t="s">
        <v>198</v>
      </c>
      <c r="C1517" s="88">
        <v>38991.491999999998</v>
      </c>
      <c r="D1517" s="88">
        <v>38992.351999999999</v>
      </c>
      <c r="E1517" s="88">
        <v>0.86</v>
      </c>
      <c r="F1517" s="88" t="s">
        <v>257</v>
      </c>
      <c r="G1517" s="88" t="s">
        <v>50</v>
      </c>
    </row>
    <row r="1518" spans="1:7" ht="15.75" customHeight="1">
      <c r="A1518" s="88" t="s">
        <v>193</v>
      </c>
      <c r="B1518" s="88" t="s">
        <v>198</v>
      </c>
      <c r="C1518" s="88">
        <v>38992.961000000003</v>
      </c>
      <c r="D1518" s="88">
        <v>38993.338000000003</v>
      </c>
      <c r="E1518" s="88">
        <v>0.377</v>
      </c>
      <c r="F1518" s="88" t="s">
        <v>255</v>
      </c>
      <c r="G1518" s="88" t="s">
        <v>50</v>
      </c>
    </row>
    <row r="1519" spans="1:7" ht="15.75" customHeight="1">
      <c r="A1519" s="88" t="s">
        <v>193</v>
      </c>
      <c r="B1519" s="88" t="s">
        <v>198</v>
      </c>
      <c r="C1519" s="88">
        <v>38993.574000000001</v>
      </c>
      <c r="D1519" s="88">
        <v>38993.841</v>
      </c>
      <c r="E1519" s="88">
        <v>0.26700000000000002</v>
      </c>
      <c r="F1519" s="88" t="s">
        <v>30</v>
      </c>
      <c r="G1519" s="88" t="s">
        <v>50</v>
      </c>
    </row>
    <row r="1520" spans="1:7" ht="15.75" customHeight="1">
      <c r="A1520" s="88" t="s">
        <v>193</v>
      </c>
      <c r="B1520" s="88" t="s">
        <v>198</v>
      </c>
      <c r="C1520" s="88">
        <v>38994.012000000002</v>
      </c>
      <c r="D1520" s="88">
        <v>38994.264000000003</v>
      </c>
      <c r="E1520" s="88">
        <v>0.252</v>
      </c>
      <c r="F1520" s="88" t="s">
        <v>257</v>
      </c>
      <c r="G1520" s="88" t="s">
        <v>50</v>
      </c>
    </row>
    <row r="1521" spans="1:7" ht="15.75" customHeight="1">
      <c r="A1521" s="88" t="s">
        <v>193</v>
      </c>
      <c r="B1521" s="88" t="s">
        <v>198</v>
      </c>
      <c r="C1521" s="88">
        <v>38994.800000000003</v>
      </c>
      <c r="D1521" s="88">
        <v>38996.034</v>
      </c>
      <c r="E1521" s="88">
        <v>1.234</v>
      </c>
      <c r="F1521" s="88" t="s">
        <v>257</v>
      </c>
      <c r="G1521" s="88" t="s">
        <v>50</v>
      </c>
    </row>
    <row r="1522" spans="1:7" ht="15.75" customHeight="1">
      <c r="A1522" s="88" t="s">
        <v>193</v>
      </c>
      <c r="B1522" s="88" t="s">
        <v>198</v>
      </c>
      <c r="C1522" s="88">
        <v>38998.527999999998</v>
      </c>
      <c r="D1522" s="88">
        <v>38999.567999999999</v>
      </c>
      <c r="E1522" s="88">
        <v>1.04</v>
      </c>
      <c r="F1522" s="88" t="s">
        <v>257</v>
      </c>
      <c r="G1522" s="88" t="s">
        <v>50</v>
      </c>
    </row>
    <row r="1523" spans="1:7" ht="15.75" customHeight="1">
      <c r="A1523" s="88" t="s">
        <v>196</v>
      </c>
      <c r="B1523" s="88" t="s">
        <v>196</v>
      </c>
      <c r="C1523" s="88">
        <v>720.55399999999997</v>
      </c>
      <c r="D1523" s="88">
        <v>721.44200000000001</v>
      </c>
      <c r="E1523" s="88">
        <v>0.88800000000000001</v>
      </c>
      <c r="F1523" s="88" t="s">
        <v>548</v>
      </c>
      <c r="G1523" s="88" t="s">
        <v>50</v>
      </c>
    </row>
    <row r="1524" spans="1:7" ht="15.75" customHeight="1">
      <c r="A1524" s="88" t="s">
        <v>196</v>
      </c>
      <c r="B1524" s="88" t="s">
        <v>196</v>
      </c>
      <c r="C1524" s="88">
        <v>724.89300000000003</v>
      </c>
      <c r="D1524" s="88">
        <v>726.30700000000002</v>
      </c>
      <c r="E1524" s="88">
        <v>1.4139999999999999</v>
      </c>
      <c r="F1524" s="88" t="s">
        <v>549</v>
      </c>
      <c r="G1524" s="88" t="s">
        <v>50</v>
      </c>
    </row>
    <row r="1525" spans="1:7" ht="15.75" customHeight="1">
      <c r="A1525" s="88" t="s">
        <v>196</v>
      </c>
      <c r="B1525" s="88" t="s">
        <v>196</v>
      </c>
      <c r="C1525" s="88">
        <v>727.399</v>
      </c>
      <c r="D1525" s="88">
        <v>728.39099999999996</v>
      </c>
      <c r="E1525" s="88">
        <v>0.99199999999999999</v>
      </c>
      <c r="F1525" s="88" t="s">
        <v>550</v>
      </c>
      <c r="G1525" s="88" t="s">
        <v>50</v>
      </c>
    </row>
    <row r="1526" spans="1:7" ht="15.75" customHeight="1">
      <c r="A1526" s="88" t="s">
        <v>196</v>
      </c>
      <c r="B1526" s="88" t="s">
        <v>196</v>
      </c>
      <c r="C1526" s="88">
        <v>730.75800000000004</v>
      </c>
      <c r="D1526" s="88">
        <v>731.15200000000004</v>
      </c>
      <c r="E1526" s="88">
        <v>0.39400000000000002</v>
      </c>
      <c r="F1526" s="88" t="s">
        <v>536</v>
      </c>
      <c r="G1526" s="88" t="s">
        <v>50</v>
      </c>
    </row>
    <row r="1527" spans="1:7" ht="15.75" customHeight="1">
      <c r="A1527" s="88" t="s">
        <v>196</v>
      </c>
      <c r="B1527" s="88" t="s">
        <v>196</v>
      </c>
      <c r="C1527" s="88">
        <v>731.96400000000006</v>
      </c>
      <c r="D1527" s="88">
        <v>732.74</v>
      </c>
      <c r="E1527" s="88">
        <v>0.77600000000000002</v>
      </c>
      <c r="F1527" s="88" t="s">
        <v>551</v>
      </c>
      <c r="G1527" s="88" t="s">
        <v>50</v>
      </c>
    </row>
    <row r="1528" spans="1:7" ht="15.75" customHeight="1">
      <c r="A1528" s="88" t="s">
        <v>196</v>
      </c>
      <c r="B1528" s="88" t="s">
        <v>196</v>
      </c>
      <c r="C1528" s="88">
        <v>733.697</v>
      </c>
      <c r="D1528" s="88">
        <v>734.78599999999994</v>
      </c>
      <c r="E1528" s="88">
        <v>1.089</v>
      </c>
      <c r="F1528" s="88" t="s">
        <v>552</v>
      </c>
      <c r="G1528" s="88" t="s">
        <v>50</v>
      </c>
    </row>
    <row r="1529" spans="1:7" ht="15.75" customHeight="1">
      <c r="A1529" s="88" t="s">
        <v>196</v>
      </c>
      <c r="B1529" s="88" t="s">
        <v>196</v>
      </c>
      <c r="C1529" s="88">
        <v>735.77099999999996</v>
      </c>
      <c r="D1529" s="88">
        <v>736.31899999999996</v>
      </c>
      <c r="E1529" s="88">
        <v>0.54800000000000004</v>
      </c>
      <c r="F1529" s="88" t="s">
        <v>553</v>
      </c>
      <c r="G1529" s="88" t="s">
        <v>50</v>
      </c>
    </row>
    <row r="1530" spans="1:7" ht="15.75" customHeight="1">
      <c r="A1530" s="88" t="s">
        <v>196</v>
      </c>
      <c r="B1530" s="88" t="s">
        <v>196</v>
      </c>
      <c r="C1530" s="88">
        <v>736.76700000000005</v>
      </c>
      <c r="D1530" s="88">
        <v>737.58600000000001</v>
      </c>
      <c r="E1530" s="88">
        <v>0.81899999999999995</v>
      </c>
      <c r="F1530" s="88" t="s">
        <v>286</v>
      </c>
      <c r="G1530" s="88" t="s">
        <v>50</v>
      </c>
    </row>
    <row r="1531" spans="1:7" ht="15.75" customHeight="1">
      <c r="A1531" s="88" t="s">
        <v>196</v>
      </c>
      <c r="B1531" s="88" t="s">
        <v>196</v>
      </c>
      <c r="C1531" s="88">
        <v>739.00199999999995</v>
      </c>
      <c r="D1531" s="88">
        <v>739.94299999999998</v>
      </c>
      <c r="E1531" s="88">
        <v>0.94099999999999995</v>
      </c>
      <c r="F1531" s="88" t="s">
        <v>554</v>
      </c>
      <c r="G1531" s="88" t="s">
        <v>50</v>
      </c>
    </row>
    <row r="1532" spans="1:7" ht="15.75" customHeight="1">
      <c r="A1532" s="88" t="s">
        <v>196</v>
      </c>
      <c r="B1532" s="88" t="s">
        <v>196</v>
      </c>
      <c r="C1532" s="88">
        <v>741.78399999999999</v>
      </c>
      <c r="D1532" s="88">
        <v>742.40300000000002</v>
      </c>
      <c r="E1532" s="88">
        <v>0.61899999999999999</v>
      </c>
      <c r="F1532" s="88" t="s">
        <v>555</v>
      </c>
      <c r="G1532" s="88" t="s">
        <v>50</v>
      </c>
    </row>
    <row r="1533" spans="1:7" ht="15.75" customHeight="1">
      <c r="A1533" s="88" t="s">
        <v>196</v>
      </c>
      <c r="B1533" s="88" t="s">
        <v>196</v>
      </c>
      <c r="C1533" s="88">
        <v>743.25099999999998</v>
      </c>
      <c r="D1533" s="88">
        <v>745.45600000000002</v>
      </c>
      <c r="E1533" s="88">
        <v>2.2050000000000001</v>
      </c>
      <c r="F1533" s="88" t="s">
        <v>556</v>
      </c>
      <c r="G1533" s="88" t="s">
        <v>50</v>
      </c>
    </row>
    <row r="1534" spans="1:7" ht="15.75" customHeight="1">
      <c r="A1534" s="88" t="s">
        <v>196</v>
      </c>
      <c r="B1534" s="88" t="s">
        <v>196</v>
      </c>
      <c r="C1534" s="88">
        <v>746.92100000000005</v>
      </c>
      <c r="D1534" s="88">
        <v>747.66</v>
      </c>
      <c r="E1534" s="88">
        <v>0.73899999999999999</v>
      </c>
      <c r="F1534" s="88" t="s">
        <v>557</v>
      </c>
      <c r="G1534" s="88" t="s">
        <v>50</v>
      </c>
    </row>
    <row r="1535" spans="1:7" ht="15.75" customHeight="1">
      <c r="A1535" s="88" t="s">
        <v>196</v>
      </c>
      <c r="B1535" s="88" t="s">
        <v>196</v>
      </c>
      <c r="C1535" s="88">
        <v>749.399</v>
      </c>
      <c r="D1535" s="88">
        <v>750.93299999999999</v>
      </c>
      <c r="E1535" s="88">
        <v>1.534</v>
      </c>
      <c r="F1535" s="88" t="s">
        <v>558</v>
      </c>
      <c r="G1535" s="88" t="s">
        <v>50</v>
      </c>
    </row>
    <row r="1536" spans="1:7" ht="15.75" customHeight="1">
      <c r="A1536" s="88" t="s">
        <v>196</v>
      </c>
      <c r="B1536" s="88" t="s">
        <v>196</v>
      </c>
      <c r="C1536" s="88">
        <v>754.95</v>
      </c>
      <c r="D1536" s="88">
        <v>755.4</v>
      </c>
      <c r="E1536" s="88">
        <v>0.45</v>
      </c>
      <c r="F1536" s="88" t="s">
        <v>384</v>
      </c>
      <c r="G1536" s="88" t="s">
        <v>50</v>
      </c>
    </row>
    <row r="1537" spans="1:7" ht="15.75" customHeight="1">
      <c r="A1537" s="88" t="s">
        <v>196</v>
      </c>
      <c r="B1537" s="88" t="s">
        <v>196</v>
      </c>
      <c r="C1537" s="88">
        <v>756.48299999999995</v>
      </c>
      <c r="D1537" s="88">
        <v>758.26599999999996</v>
      </c>
      <c r="E1537" s="88">
        <v>1.7829999999999999</v>
      </c>
      <c r="F1537" s="88" t="s">
        <v>559</v>
      </c>
      <c r="G1537" s="88" t="s">
        <v>50</v>
      </c>
    </row>
    <row r="1538" spans="1:7" ht="15.75" customHeight="1">
      <c r="A1538" s="88" t="s">
        <v>196</v>
      </c>
      <c r="B1538" s="88" t="s">
        <v>196</v>
      </c>
      <c r="C1538" s="88">
        <v>762.59400000000005</v>
      </c>
      <c r="D1538" s="88">
        <v>762.87800000000004</v>
      </c>
      <c r="E1538" s="88">
        <v>0.28399999999999997</v>
      </c>
      <c r="F1538" s="88" t="s">
        <v>375</v>
      </c>
      <c r="G1538" s="88" t="s">
        <v>50</v>
      </c>
    </row>
    <row r="1539" spans="1:7" ht="15.75" customHeight="1">
      <c r="A1539" s="88" t="s">
        <v>196</v>
      </c>
      <c r="B1539" s="88" t="s">
        <v>196</v>
      </c>
      <c r="C1539" s="88">
        <v>764.19299999999998</v>
      </c>
      <c r="D1539" s="88">
        <v>765.12</v>
      </c>
      <c r="E1539" s="88">
        <v>0.92700000000000005</v>
      </c>
      <c r="F1539" s="88" t="s">
        <v>560</v>
      </c>
      <c r="G1539" s="88" t="s">
        <v>50</v>
      </c>
    </row>
    <row r="1540" spans="1:7" ht="15.75" customHeight="1">
      <c r="A1540" s="88" t="s">
        <v>196</v>
      </c>
      <c r="B1540" s="88" t="s">
        <v>196</v>
      </c>
      <c r="C1540" s="88">
        <v>767.43799999999999</v>
      </c>
      <c r="D1540" s="88">
        <v>767.93600000000004</v>
      </c>
      <c r="E1540" s="88">
        <v>0.498</v>
      </c>
      <c r="F1540" s="88" t="s">
        <v>561</v>
      </c>
      <c r="G1540" s="88" t="s">
        <v>50</v>
      </c>
    </row>
    <row r="1541" spans="1:7" ht="15.75" customHeight="1">
      <c r="A1541" s="88" t="s">
        <v>196</v>
      </c>
      <c r="B1541" s="88" t="s">
        <v>196</v>
      </c>
      <c r="C1541" s="88">
        <v>768.96199999999999</v>
      </c>
      <c r="D1541" s="88">
        <v>769.197</v>
      </c>
      <c r="E1541" s="88">
        <v>0.23499999999999999</v>
      </c>
      <c r="F1541" s="88" t="s">
        <v>562</v>
      </c>
      <c r="G1541" s="88" t="s">
        <v>50</v>
      </c>
    </row>
    <row r="1542" spans="1:7" ht="15.75" customHeight="1">
      <c r="A1542" s="88" t="s">
        <v>196</v>
      </c>
      <c r="B1542" s="88" t="s">
        <v>196</v>
      </c>
      <c r="C1542" s="88">
        <v>5460.2939999999999</v>
      </c>
      <c r="D1542" s="88">
        <v>5460.6570000000002</v>
      </c>
      <c r="E1542" s="88">
        <v>0.36299999999999999</v>
      </c>
      <c r="F1542" s="88">
        <v>0</v>
      </c>
      <c r="G1542" s="88" t="s">
        <v>50</v>
      </c>
    </row>
    <row r="1543" spans="1:7" ht="15.75" customHeight="1">
      <c r="A1543" s="88" t="s">
        <v>196</v>
      </c>
      <c r="B1543" s="88" t="s">
        <v>196</v>
      </c>
      <c r="C1543" s="88">
        <v>5461.4040000000005</v>
      </c>
      <c r="D1543" s="88">
        <v>5462.1120000000001</v>
      </c>
      <c r="E1543" s="88">
        <v>0.70799999999999996</v>
      </c>
      <c r="F1543" s="88" t="s">
        <v>563</v>
      </c>
      <c r="G1543" s="88" t="s">
        <v>50</v>
      </c>
    </row>
    <row r="1544" spans="1:7" ht="15.75" customHeight="1">
      <c r="A1544" s="88" t="s">
        <v>196</v>
      </c>
      <c r="B1544" s="88" t="s">
        <v>196</v>
      </c>
      <c r="C1544" s="88">
        <v>5462.81</v>
      </c>
      <c r="D1544" s="88">
        <v>5463.6970000000001</v>
      </c>
      <c r="E1544" s="88">
        <v>0.88700000000000001</v>
      </c>
      <c r="F1544" s="88" t="s">
        <v>564</v>
      </c>
      <c r="G1544" s="88" t="s">
        <v>50</v>
      </c>
    </row>
    <row r="1545" spans="1:7" ht="15.75" customHeight="1">
      <c r="A1545" s="88" t="s">
        <v>196</v>
      </c>
      <c r="B1545" s="88" t="s">
        <v>196</v>
      </c>
      <c r="C1545" s="88">
        <v>5466.26</v>
      </c>
      <c r="D1545" s="88">
        <v>5467.3670000000002</v>
      </c>
      <c r="E1545" s="88">
        <v>1.107</v>
      </c>
      <c r="F1545" s="88" t="s">
        <v>565</v>
      </c>
      <c r="G1545" s="88" t="s">
        <v>50</v>
      </c>
    </row>
    <row r="1546" spans="1:7" ht="15.75" customHeight="1">
      <c r="A1546" s="88" t="s">
        <v>196</v>
      </c>
      <c r="B1546" s="88" t="s">
        <v>196</v>
      </c>
      <c r="C1546" s="88">
        <v>5470.99</v>
      </c>
      <c r="D1546" s="88">
        <v>5471.93</v>
      </c>
      <c r="E1546" s="88">
        <v>0.94</v>
      </c>
      <c r="F1546" s="88" t="s">
        <v>566</v>
      </c>
      <c r="G1546" s="88" t="s">
        <v>50</v>
      </c>
    </row>
    <row r="1547" spans="1:7" ht="15.75" customHeight="1">
      <c r="A1547" s="88" t="s">
        <v>196</v>
      </c>
      <c r="B1547" s="88" t="s">
        <v>196</v>
      </c>
      <c r="C1547" s="88">
        <v>5472.0749999999998</v>
      </c>
      <c r="D1547" s="88">
        <v>5474.6130000000003</v>
      </c>
      <c r="E1547" s="88">
        <v>2.5379999999999998</v>
      </c>
      <c r="F1547" s="88" t="s">
        <v>567</v>
      </c>
      <c r="G1547" s="88" t="s">
        <v>50</v>
      </c>
    </row>
    <row r="1548" spans="1:7" ht="15.75" customHeight="1">
      <c r="A1548" s="88" t="s">
        <v>196</v>
      </c>
      <c r="B1548" s="88" t="s">
        <v>196</v>
      </c>
      <c r="C1548" s="88">
        <v>5475.5450000000001</v>
      </c>
      <c r="D1548" s="88">
        <v>5475.7920000000004</v>
      </c>
      <c r="E1548" s="88">
        <v>0.247</v>
      </c>
      <c r="F1548" s="88" t="s">
        <v>568</v>
      </c>
      <c r="G1548" s="88" t="s">
        <v>50</v>
      </c>
    </row>
    <row r="1549" spans="1:7" ht="15.75" customHeight="1">
      <c r="A1549" s="88" t="s">
        <v>196</v>
      </c>
      <c r="B1549" s="88" t="s">
        <v>196</v>
      </c>
      <c r="C1549" s="88">
        <v>5477.71</v>
      </c>
      <c r="D1549" s="88">
        <v>5478.3810000000003</v>
      </c>
      <c r="E1549" s="88">
        <v>0.67100000000000004</v>
      </c>
      <c r="F1549" s="88" t="s">
        <v>569</v>
      </c>
      <c r="G1549" s="88" t="s">
        <v>50</v>
      </c>
    </row>
    <row r="1550" spans="1:7" ht="15.75" customHeight="1">
      <c r="A1550" s="88" t="s">
        <v>196</v>
      </c>
      <c r="B1550" s="88" t="s">
        <v>196</v>
      </c>
      <c r="C1550" s="88">
        <v>5479.5569999999998</v>
      </c>
      <c r="D1550" s="88">
        <v>5481.6120000000001</v>
      </c>
      <c r="E1550" s="88">
        <v>2.0550000000000002</v>
      </c>
      <c r="F1550" s="88" t="s">
        <v>570</v>
      </c>
      <c r="G1550" s="88" t="s">
        <v>50</v>
      </c>
    </row>
    <row r="1551" spans="1:7" ht="15.75" customHeight="1">
      <c r="A1551" s="88" t="s">
        <v>196</v>
      </c>
      <c r="B1551" s="88" t="s">
        <v>196</v>
      </c>
      <c r="C1551" s="88">
        <v>5481.97</v>
      </c>
      <c r="D1551" s="88">
        <v>5482.3729999999996</v>
      </c>
      <c r="E1551" s="88">
        <v>0.40300000000000002</v>
      </c>
      <c r="F1551" s="88" t="s">
        <v>384</v>
      </c>
      <c r="G1551" s="88" t="s">
        <v>50</v>
      </c>
    </row>
    <row r="1552" spans="1:7" ht="15.75" customHeight="1">
      <c r="A1552" s="88" t="s">
        <v>196</v>
      </c>
      <c r="B1552" s="88" t="s">
        <v>196</v>
      </c>
      <c r="C1552" s="88">
        <v>5482.5730000000003</v>
      </c>
      <c r="D1552" s="88">
        <v>5485.8909999999996</v>
      </c>
      <c r="E1552" s="88">
        <v>3.3180000000000001</v>
      </c>
      <c r="F1552" s="88" t="s">
        <v>571</v>
      </c>
      <c r="G1552" s="88" t="s">
        <v>50</v>
      </c>
    </row>
    <row r="1553" spans="1:7" ht="15.75" customHeight="1">
      <c r="A1553" s="88" t="s">
        <v>196</v>
      </c>
      <c r="B1553" s="88" t="s">
        <v>196</v>
      </c>
      <c r="C1553" s="88">
        <v>5487.41</v>
      </c>
      <c r="D1553" s="88">
        <v>5487.85</v>
      </c>
      <c r="E1553" s="88">
        <v>0.44</v>
      </c>
      <c r="F1553" s="88" t="s">
        <v>572</v>
      </c>
      <c r="G1553" s="88" t="s">
        <v>50</v>
      </c>
    </row>
    <row r="1554" spans="1:7" ht="15.75" customHeight="1">
      <c r="A1554" s="88" t="s">
        <v>196</v>
      </c>
      <c r="B1554" s="88" t="s">
        <v>196</v>
      </c>
      <c r="C1554" s="88">
        <v>5488.3010000000004</v>
      </c>
      <c r="D1554" s="88">
        <v>5488.683</v>
      </c>
      <c r="E1554" s="88">
        <v>0.38200000000000001</v>
      </c>
      <c r="F1554" s="88" t="s">
        <v>573</v>
      </c>
      <c r="G1554" s="88" t="s">
        <v>50</v>
      </c>
    </row>
    <row r="1555" spans="1:7" ht="15.75" customHeight="1">
      <c r="A1555" s="88" t="s">
        <v>196</v>
      </c>
      <c r="B1555" s="88" t="s">
        <v>196</v>
      </c>
      <c r="C1555" s="88">
        <v>5491.6890000000003</v>
      </c>
      <c r="D1555" s="88">
        <v>5492.915</v>
      </c>
      <c r="E1555" s="88">
        <v>1.226</v>
      </c>
      <c r="F1555" s="88" t="s">
        <v>574</v>
      </c>
      <c r="G1555" s="88" t="s">
        <v>50</v>
      </c>
    </row>
    <row r="1556" spans="1:7" ht="15.75" customHeight="1">
      <c r="A1556" s="88" t="s">
        <v>196</v>
      </c>
      <c r="B1556" s="88" t="s">
        <v>196</v>
      </c>
      <c r="C1556" s="88">
        <v>5495.0680000000002</v>
      </c>
      <c r="D1556" s="88">
        <v>5497.6490000000003</v>
      </c>
      <c r="E1556" s="88">
        <v>2.581</v>
      </c>
      <c r="F1556" s="88" t="s">
        <v>575</v>
      </c>
      <c r="G1556" s="88" t="s">
        <v>50</v>
      </c>
    </row>
    <row r="1557" spans="1:7" ht="15.75" customHeight="1">
      <c r="A1557" s="88" t="s">
        <v>196</v>
      </c>
      <c r="B1557" s="88" t="s">
        <v>196</v>
      </c>
      <c r="C1557" s="88">
        <v>5498.7569999999996</v>
      </c>
      <c r="D1557" s="88">
        <v>5501.9279999999999</v>
      </c>
      <c r="E1557" s="88">
        <v>3.1709999999999998</v>
      </c>
      <c r="F1557" s="88" t="s">
        <v>576</v>
      </c>
      <c r="G1557" s="88" t="s">
        <v>50</v>
      </c>
    </row>
    <row r="1558" spans="1:7" ht="15.75" customHeight="1">
      <c r="A1558" s="88" t="s">
        <v>196</v>
      </c>
      <c r="B1558" s="88" t="s">
        <v>196</v>
      </c>
      <c r="C1558" s="88">
        <v>5504.7470000000003</v>
      </c>
      <c r="D1558" s="88">
        <v>5505.74</v>
      </c>
      <c r="E1558" s="88">
        <v>0.99299999999999999</v>
      </c>
      <c r="F1558" s="88" t="s">
        <v>577</v>
      </c>
      <c r="G1558" s="88" t="s">
        <v>50</v>
      </c>
    </row>
    <row r="1559" spans="1:7" ht="15.75" customHeight="1">
      <c r="A1559" s="88" t="s">
        <v>196</v>
      </c>
      <c r="B1559" s="88" t="s">
        <v>196</v>
      </c>
      <c r="C1559" s="88">
        <v>5506.3159999999998</v>
      </c>
      <c r="D1559" s="88">
        <v>5507.3280000000004</v>
      </c>
      <c r="E1559" s="88">
        <v>1.012</v>
      </c>
      <c r="F1559" s="88" t="s">
        <v>578</v>
      </c>
      <c r="G1559" s="88" t="s">
        <v>50</v>
      </c>
    </row>
    <row r="1560" spans="1:7" ht="15.75" customHeight="1">
      <c r="A1560" s="88" t="s">
        <v>196</v>
      </c>
      <c r="B1560" s="88" t="s">
        <v>196</v>
      </c>
      <c r="C1560" s="88">
        <v>5507.6180000000004</v>
      </c>
      <c r="D1560" s="88">
        <v>5508.201</v>
      </c>
      <c r="E1560" s="88">
        <v>0.58299999999999996</v>
      </c>
      <c r="F1560" s="88" t="s">
        <v>579</v>
      </c>
      <c r="G1560" s="88" t="s">
        <v>50</v>
      </c>
    </row>
    <row r="1561" spans="1:7" ht="15.75" customHeight="1">
      <c r="A1561" s="88" t="s">
        <v>196</v>
      </c>
      <c r="B1561" s="88" t="s">
        <v>196</v>
      </c>
      <c r="C1561" s="88">
        <v>5511.0129999999999</v>
      </c>
      <c r="D1561" s="88">
        <v>5511.2879999999996</v>
      </c>
      <c r="E1561" s="88">
        <v>0.27500000000000002</v>
      </c>
      <c r="F1561" s="88" t="s">
        <v>372</v>
      </c>
      <c r="G1561" s="88" t="s">
        <v>50</v>
      </c>
    </row>
    <row r="1562" spans="1:7" ht="15.75" customHeight="1">
      <c r="A1562" s="88" t="s">
        <v>196</v>
      </c>
      <c r="B1562" s="88" t="s">
        <v>196</v>
      </c>
      <c r="C1562" s="88">
        <v>5517.451</v>
      </c>
      <c r="D1562" s="88">
        <v>5519.4639999999999</v>
      </c>
      <c r="E1562" s="88">
        <v>2.0129999999999999</v>
      </c>
      <c r="F1562" s="88" t="s">
        <v>580</v>
      </c>
      <c r="G1562" s="88" t="s">
        <v>50</v>
      </c>
    </row>
    <row r="1563" spans="1:7" ht="15.75" customHeight="1">
      <c r="A1563" s="88" t="s">
        <v>196</v>
      </c>
      <c r="B1563" s="88" t="s">
        <v>196</v>
      </c>
      <c r="C1563" s="88">
        <v>11469.968999999999</v>
      </c>
      <c r="D1563" s="88">
        <v>11470.347</v>
      </c>
      <c r="E1563" s="88">
        <v>0.378</v>
      </c>
      <c r="F1563" s="88" t="s">
        <v>421</v>
      </c>
      <c r="G1563" s="88" t="s">
        <v>50</v>
      </c>
    </row>
    <row r="1564" spans="1:7" ht="15.75" customHeight="1">
      <c r="A1564" s="88" t="s">
        <v>196</v>
      </c>
      <c r="B1564" s="88" t="s">
        <v>196</v>
      </c>
      <c r="C1564" s="88">
        <v>11473.81</v>
      </c>
      <c r="D1564" s="88">
        <v>11474.66</v>
      </c>
      <c r="E1564" s="88">
        <v>0.85</v>
      </c>
      <c r="F1564" s="88" t="s">
        <v>581</v>
      </c>
      <c r="G1564" s="88" t="s">
        <v>50</v>
      </c>
    </row>
    <row r="1565" spans="1:7" ht="15.75" customHeight="1">
      <c r="A1565" s="88" t="s">
        <v>196</v>
      </c>
      <c r="B1565" s="88" t="s">
        <v>196</v>
      </c>
      <c r="C1565" s="88">
        <v>11475.19</v>
      </c>
      <c r="D1565" s="88">
        <v>11476.368</v>
      </c>
      <c r="E1565" s="88">
        <v>1.1779999999999999</v>
      </c>
      <c r="F1565" s="88" t="s">
        <v>582</v>
      </c>
      <c r="G1565" s="88" t="s">
        <v>50</v>
      </c>
    </row>
    <row r="1566" spans="1:7" ht="15.75" customHeight="1">
      <c r="A1566" s="88" t="s">
        <v>196</v>
      </c>
      <c r="B1566" s="88" t="s">
        <v>196</v>
      </c>
      <c r="C1566" s="88">
        <v>11476.919</v>
      </c>
      <c r="D1566" s="88">
        <v>11477.366</v>
      </c>
      <c r="E1566" s="88">
        <v>0.44700000000000001</v>
      </c>
      <c r="F1566" s="88" t="s">
        <v>583</v>
      </c>
      <c r="G1566" s="88" t="s">
        <v>50</v>
      </c>
    </row>
    <row r="1567" spans="1:7" ht="15.75" customHeight="1">
      <c r="A1567" s="88" t="s">
        <v>196</v>
      </c>
      <c r="B1567" s="88" t="s">
        <v>196</v>
      </c>
      <c r="C1567" s="88">
        <v>11483.087</v>
      </c>
      <c r="D1567" s="88">
        <v>11484.93</v>
      </c>
      <c r="E1567" s="88">
        <v>1.843</v>
      </c>
      <c r="F1567" s="88" t="s">
        <v>584</v>
      </c>
      <c r="G1567" s="88" t="s">
        <v>50</v>
      </c>
    </row>
    <row r="1568" spans="1:7" ht="15.75" customHeight="1">
      <c r="A1568" s="88" t="s">
        <v>196</v>
      </c>
      <c r="B1568" s="88" t="s">
        <v>196</v>
      </c>
      <c r="C1568" s="88">
        <v>11487.35</v>
      </c>
      <c r="D1568" s="88">
        <v>11488.492</v>
      </c>
      <c r="E1568" s="88">
        <v>1.1419999999999999</v>
      </c>
      <c r="F1568" s="88" t="s">
        <v>585</v>
      </c>
      <c r="G1568" s="88" t="s">
        <v>50</v>
      </c>
    </row>
    <row r="1569" spans="1:7" ht="15.75" customHeight="1">
      <c r="A1569" s="88" t="s">
        <v>196</v>
      </c>
      <c r="B1569" s="88" t="s">
        <v>196</v>
      </c>
      <c r="C1569" s="88">
        <v>11489.243</v>
      </c>
      <c r="D1569" s="88">
        <v>11490.582</v>
      </c>
      <c r="E1569" s="88">
        <v>1.339</v>
      </c>
      <c r="F1569" s="88" t="s">
        <v>437</v>
      </c>
      <c r="G1569" s="88" t="s">
        <v>50</v>
      </c>
    </row>
    <row r="1570" spans="1:7" ht="15.75" customHeight="1">
      <c r="A1570" s="88" t="s">
        <v>196</v>
      </c>
      <c r="B1570" s="88" t="s">
        <v>196</v>
      </c>
      <c r="C1570" s="88">
        <v>11491.796</v>
      </c>
      <c r="D1570" s="88">
        <v>11492.111999999999</v>
      </c>
      <c r="E1570" s="88">
        <v>0.316</v>
      </c>
      <c r="F1570" s="88" t="s">
        <v>586</v>
      </c>
      <c r="G1570" s="88" t="s">
        <v>50</v>
      </c>
    </row>
    <row r="1571" spans="1:7" ht="15.75" customHeight="1">
      <c r="A1571" s="88" t="s">
        <v>196</v>
      </c>
      <c r="B1571" s="88" t="s">
        <v>196</v>
      </c>
      <c r="C1571" s="88">
        <v>11494.06</v>
      </c>
      <c r="D1571" s="88">
        <v>11494.731</v>
      </c>
      <c r="E1571" s="88">
        <v>0.67100000000000004</v>
      </c>
      <c r="F1571" s="88" t="s">
        <v>587</v>
      </c>
      <c r="G1571" s="88" t="s">
        <v>50</v>
      </c>
    </row>
    <row r="1572" spans="1:7" ht="15.75" customHeight="1">
      <c r="A1572" s="88" t="s">
        <v>196</v>
      </c>
      <c r="B1572" s="88" t="s">
        <v>196</v>
      </c>
      <c r="C1572" s="88">
        <v>11497.061</v>
      </c>
      <c r="D1572" s="88">
        <v>11497.637000000001</v>
      </c>
      <c r="E1572" s="88">
        <v>0.57599999999999996</v>
      </c>
      <c r="F1572" s="88" t="s">
        <v>588</v>
      </c>
      <c r="G1572" s="88" t="s">
        <v>50</v>
      </c>
    </row>
    <row r="1573" spans="1:7" ht="15.75" customHeight="1">
      <c r="A1573" s="88" t="s">
        <v>196</v>
      </c>
      <c r="B1573" s="88" t="s">
        <v>196</v>
      </c>
      <c r="C1573" s="88">
        <v>11499.89</v>
      </c>
      <c r="D1573" s="88">
        <v>11500.984</v>
      </c>
      <c r="E1573" s="88">
        <v>1.0940000000000001</v>
      </c>
      <c r="F1573" s="88" t="s">
        <v>589</v>
      </c>
      <c r="G1573" s="88" t="s">
        <v>50</v>
      </c>
    </row>
    <row r="1574" spans="1:7" ht="15.75" customHeight="1">
      <c r="A1574" s="88" t="s">
        <v>196</v>
      </c>
      <c r="B1574" s="88" t="s">
        <v>196</v>
      </c>
      <c r="C1574" s="88">
        <v>11504.344999999999</v>
      </c>
      <c r="D1574" s="88">
        <v>11505.044</v>
      </c>
      <c r="E1574" s="88">
        <v>0.69899999999999995</v>
      </c>
      <c r="F1574" s="88" t="s">
        <v>590</v>
      </c>
      <c r="G1574" s="88" t="s">
        <v>50</v>
      </c>
    </row>
    <row r="1575" spans="1:7" ht="15.75" customHeight="1">
      <c r="A1575" s="88" t="s">
        <v>196</v>
      </c>
      <c r="B1575" s="88" t="s">
        <v>196</v>
      </c>
      <c r="C1575" s="88">
        <v>11508.04</v>
      </c>
      <c r="D1575" s="88">
        <v>11508.953</v>
      </c>
      <c r="E1575" s="88">
        <v>0.91300000000000003</v>
      </c>
      <c r="F1575" s="88" t="s">
        <v>591</v>
      </c>
      <c r="G1575" s="88" t="s">
        <v>50</v>
      </c>
    </row>
    <row r="1576" spans="1:7" ht="15.75" customHeight="1">
      <c r="A1576" s="88" t="s">
        <v>196</v>
      </c>
      <c r="B1576" s="88" t="s">
        <v>196</v>
      </c>
      <c r="C1576" s="88">
        <v>11512.514999999999</v>
      </c>
      <c r="D1576" s="88">
        <v>11513.85</v>
      </c>
      <c r="E1576" s="88">
        <v>1.335</v>
      </c>
      <c r="F1576" s="88" t="s">
        <v>592</v>
      </c>
      <c r="G1576" s="88" t="s">
        <v>50</v>
      </c>
    </row>
    <row r="1577" spans="1:7" ht="15.75" customHeight="1">
      <c r="A1577" s="88" t="s">
        <v>196</v>
      </c>
      <c r="B1577" s="88" t="s">
        <v>196</v>
      </c>
      <c r="C1577" s="88">
        <v>11517.606</v>
      </c>
      <c r="D1577" s="88">
        <v>11518.642</v>
      </c>
      <c r="E1577" s="88">
        <v>1.036</v>
      </c>
      <c r="F1577" s="88" t="s">
        <v>593</v>
      </c>
      <c r="G1577" s="88" t="s">
        <v>50</v>
      </c>
    </row>
    <row r="1578" spans="1:7" ht="15.75" customHeight="1">
      <c r="A1578" s="88" t="s">
        <v>196</v>
      </c>
      <c r="B1578" s="88" t="s">
        <v>196</v>
      </c>
      <c r="C1578" s="88">
        <v>12086.704</v>
      </c>
      <c r="D1578" s="88">
        <v>12086.945</v>
      </c>
      <c r="E1578" s="88">
        <v>0.24099999999999999</v>
      </c>
      <c r="F1578" s="88" t="s">
        <v>286</v>
      </c>
      <c r="G1578" s="88" t="s">
        <v>50</v>
      </c>
    </row>
    <row r="1579" spans="1:7" ht="15.75" customHeight="1">
      <c r="A1579" s="88" t="s">
        <v>196</v>
      </c>
      <c r="B1579" s="88" t="s">
        <v>196</v>
      </c>
      <c r="C1579" s="88">
        <v>12088.383</v>
      </c>
      <c r="D1579" s="88">
        <v>12088.802</v>
      </c>
      <c r="E1579" s="88">
        <v>0.41899999999999998</v>
      </c>
      <c r="F1579" s="88" t="s">
        <v>594</v>
      </c>
      <c r="G1579" s="88" t="s">
        <v>50</v>
      </c>
    </row>
    <row r="1580" spans="1:7" ht="15.75" customHeight="1">
      <c r="A1580" s="88" t="s">
        <v>196</v>
      </c>
      <c r="B1580" s="88" t="s">
        <v>196</v>
      </c>
      <c r="C1580" s="88">
        <v>12089.098</v>
      </c>
      <c r="D1580" s="88">
        <v>12090.18</v>
      </c>
      <c r="E1580" s="88">
        <v>1.0820000000000001</v>
      </c>
      <c r="F1580" s="88" t="s">
        <v>595</v>
      </c>
      <c r="G1580" s="88" t="s">
        <v>50</v>
      </c>
    </row>
    <row r="1581" spans="1:7" ht="15.75" customHeight="1">
      <c r="A1581" s="88" t="s">
        <v>196</v>
      </c>
      <c r="B1581" s="88" t="s">
        <v>196</v>
      </c>
      <c r="C1581" s="88">
        <v>12095.300999999999</v>
      </c>
      <c r="D1581" s="88">
        <v>12096.295</v>
      </c>
      <c r="E1581" s="88">
        <v>0.99399999999999999</v>
      </c>
      <c r="F1581" s="88" t="s">
        <v>596</v>
      </c>
      <c r="G1581" s="88" t="s">
        <v>50</v>
      </c>
    </row>
    <row r="1582" spans="1:7" ht="15.75" customHeight="1">
      <c r="A1582" s="88" t="s">
        <v>196</v>
      </c>
      <c r="B1582" s="88" t="s">
        <v>196</v>
      </c>
      <c r="C1582" s="88">
        <v>12096.569</v>
      </c>
      <c r="D1582" s="88">
        <v>12097.143</v>
      </c>
      <c r="E1582" s="88">
        <v>0.57399999999999995</v>
      </c>
      <c r="F1582" s="88" t="s">
        <v>597</v>
      </c>
      <c r="G1582" s="88" t="s">
        <v>50</v>
      </c>
    </row>
    <row r="1583" spans="1:7" ht="15.75" customHeight="1">
      <c r="A1583" s="88" t="s">
        <v>196</v>
      </c>
      <c r="B1583" s="88" t="s">
        <v>196</v>
      </c>
      <c r="C1583" s="88">
        <v>12097.552</v>
      </c>
      <c r="D1583" s="88">
        <v>12098.558000000001</v>
      </c>
      <c r="E1583" s="88">
        <v>1.006</v>
      </c>
      <c r="F1583" s="88" t="s">
        <v>598</v>
      </c>
      <c r="G1583" s="88" t="s">
        <v>50</v>
      </c>
    </row>
    <row r="1584" spans="1:7" ht="15.75" customHeight="1">
      <c r="A1584" s="88" t="s">
        <v>196</v>
      </c>
      <c r="B1584" s="88" t="s">
        <v>196</v>
      </c>
      <c r="C1584" s="88">
        <v>12108.174000000001</v>
      </c>
      <c r="D1584" s="88">
        <v>12109.888999999999</v>
      </c>
      <c r="E1584" s="88">
        <v>1.7150000000000001</v>
      </c>
      <c r="F1584" s="88" t="s">
        <v>599</v>
      </c>
      <c r="G1584" s="88" t="s">
        <v>50</v>
      </c>
    </row>
    <row r="1585" spans="1:7" ht="15.75" customHeight="1">
      <c r="A1585" s="88" t="s">
        <v>196</v>
      </c>
      <c r="B1585" s="88" t="s">
        <v>196</v>
      </c>
      <c r="C1585" s="88">
        <v>12110.235000000001</v>
      </c>
      <c r="D1585" s="88">
        <v>12110.912</v>
      </c>
      <c r="E1585" s="88">
        <v>0.67700000000000005</v>
      </c>
      <c r="F1585" s="88" t="s">
        <v>600</v>
      </c>
      <c r="G1585" s="88" t="s">
        <v>50</v>
      </c>
    </row>
    <row r="1586" spans="1:7" ht="15.75" customHeight="1">
      <c r="A1586" s="88" t="s">
        <v>196</v>
      </c>
      <c r="B1586" s="88" t="s">
        <v>196</v>
      </c>
      <c r="C1586" s="88">
        <v>12111.12</v>
      </c>
      <c r="D1586" s="88">
        <v>12112.1</v>
      </c>
      <c r="E1586" s="88">
        <v>0.98</v>
      </c>
      <c r="F1586" s="88" t="s">
        <v>601</v>
      </c>
      <c r="G1586" s="88" t="s">
        <v>50</v>
      </c>
    </row>
    <row r="1587" spans="1:7" ht="15.75" customHeight="1">
      <c r="A1587" s="88" t="s">
        <v>196</v>
      </c>
      <c r="B1587" s="88" t="s">
        <v>196</v>
      </c>
      <c r="C1587" s="88">
        <v>12112.950999999999</v>
      </c>
      <c r="D1587" s="88">
        <v>12113.43</v>
      </c>
      <c r="E1587" s="88">
        <v>0.47899999999999998</v>
      </c>
      <c r="F1587" s="88" t="s">
        <v>286</v>
      </c>
      <c r="G1587" s="88" t="s">
        <v>50</v>
      </c>
    </row>
    <row r="1588" spans="1:7" ht="15.75" customHeight="1">
      <c r="A1588" s="88" t="s">
        <v>196</v>
      </c>
      <c r="B1588" s="88" t="s">
        <v>196</v>
      </c>
      <c r="C1588" s="88">
        <v>38947.612999999998</v>
      </c>
      <c r="D1588" s="88">
        <v>38948.154999999999</v>
      </c>
      <c r="E1588" s="88">
        <v>0.54200000000000004</v>
      </c>
      <c r="F1588" s="88" t="s">
        <v>602</v>
      </c>
      <c r="G1588" s="88" t="s">
        <v>50</v>
      </c>
    </row>
    <row r="1589" spans="1:7" ht="15.75" customHeight="1">
      <c r="A1589" s="88" t="s">
        <v>196</v>
      </c>
      <c r="B1589" s="88" t="s">
        <v>196</v>
      </c>
      <c r="C1589" s="88">
        <v>38949.093000000001</v>
      </c>
      <c r="D1589" s="88">
        <v>38949.485000000001</v>
      </c>
      <c r="E1589" s="88">
        <v>0.39200000000000002</v>
      </c>
      <c r="F1589" s="88" t="s">
        <v>286</v>
      </c>
      <c r="G1589" s="88" t="s">
        <v>50</v>
      </c>
    </row>
    <row r="1590" spans="1:7" ht="15.75" customHeight="1">
      <c r="A1590" s="88" t="s">
        <v>196</v>
      </c>
      <c r="B1590" s="88" t="s">
        <v>196</v>
      </c>
      <c r="C1590" s="88">
        <v>38957.900999999998</v>
      </c>
      <c r="D1590" s="88">
        <v>38958.538999999997</v>
      </c>
      <c r="E1590" s="88">
        <v>0.63800000000000001</v>
      </c>
      <c r="F1590" s="88" t="s">
        <v>603</v>
      </c>
      <c r="G1590" s="88" t="s">
        <v>50</v>
      </c>
    </row>
    <row r="1591" spans="1:7" ht="15.75" customHeight="1">
      <c r="A1591" s="88" t="s">
        <v>196</v>
      </c>
      <c r="B1591" s="88" t="s">
        <v>196</v>
      </c>
      <c r="C1591" s="88">
        <v>38958.697999999997</v>
      </c>
      <c r="D1591" s="88">
        <v>38959.258999999998</v>
      </c>
      <c r="E1591" s="88">
        <v>0.56100000000000005</v>
      </c>
      <c r="F1591" s="88" t="s">
        <v>604</v>
      </c>
      <c r="G1591" s="88" t="s">
        <v>50</v>
      </c>
    </row>
    <row r="1592" spans="1:7" ht="15.75" customHeight="1">
      <c r="A1592" s="88" t="s">
        <v>196</v>
      </c>
      <c r="B1592" s="88" t="s">
        <v>196</v>
      </c>
      <c r="C1592" s="88">
        <v>38961.326999999997</v>
      </c>
      <c r="D1592" s="88">
        <v>38962.154999999999</v>
      </c>
      <c r="E1592" s="88">
        <v>0.82799999999999996</v>
      </c>
      <c r="F1592" s="88" t="s">
        <v>605</v>
      </c>
      <c r="G1592" s="88" t="s">
        <v>50</v>
      </c>
    </row>
    <row r="1593" spans="1:7" ht="15.75" customHeight="1">
      <c r="A1593" s="88" t="s">
        <v>196</v>
      </c>
      <c r="B1593" s="88" t="s">
        <v>196</v>
      </c>
      <c r="C1593" s="88">
        <v>38962.548999999999</v>
      </c>
      <c r="D1593" s="88">
        <v>38963.213000000003</v>
      </c>
      <c r="E1593" s="88">
        <v>0.66400000000000003</v>
      </c>
      <c r="F1593" s="88" t="s">
        <v>606</v>
      </c>
      <c r="G1593" s="88" t="s">
        <v>50</v>
      </c>
    </row>
    <row r="1594" spans="1:7" ht="15.75" customHeight="1">
      <c r="A1594" s="88" t="s">
        <v>196</v>
      </c>
      <c r="B1594" s="88" t="s">
        <v>196</v>
      </c>
      <c r="C1594" s="88">
        <v>38963.512000000002</v>
      </c>
      <c r="D1594" s="88">
        <v>38964.459000000003</v>
      </c>
      <c r="E1594" s="88">
        <v>0.94699999999999995</v>
      </c>
      <c r="F1594" s="88" t="s">
        <v>286</v>
      </c>
      <c r="G1594" s="88" t="s">
        <v>50</v>
      </c>
    </row>
    <row r="1595" spans="1:7" ht="15.75" customHeight="1">
      <c r="A1595" s="88" t="s">
        <v>196</v>
      </c>
      <c r="B1595" s="88" t="s">
        <v>196</v>
      </c>
      <c r="C1595" s="88">
        <v>38964.813999999998</v>
      </c>
      <c r="D1595" s="88">
        <v>38965.839</v>
      </c>
      <c r="E1595" s="88">
        <v>1.0249999999999999</v>
      </c>
      <c r="F1595" s="88" t="s">
        <v>607</v>
      </c>
      <c r="G1595" s="88" t="s">
        <v>50</v>
      </c>
    </row>
    <row r="1596" spans="1:7" ht="15.75" customHeight="1">
      <c r="A1596" s="88" t="s">
        <v>196</v>
      </c>
      <c r="B1596" s="88" t="s">
        <v>196</v>
      </c>
      <c r="C1596" s="88">
        <v>38966.468999999997</v>
      </c>
      <c r="D1596" s="88">
        <v>38967.798999999999</v>
      </c>
      <c r="E1596" s="88">
        <v>1.33</v>
      </c>
      <c r="F1596" s="88" t="s">
        <v>608</v>
      </c>
      <c r="G1596" s="88" t="s">
        <v>50</v>
      </c>
    </row>
    <row r="1597" spans="1:7" ht="15.75" customHeight="1">
      <c r="A1597" s="88" t="s">
        <v>196</v>
      </c>
      <c r="B1597" s="88" t="s">
        <v>196</v>
      </c>
      <c r="C1597" s="88">
        <v>38973.343999999997</v>
      </c>
      <c r="D1597" s="88">
        <v>38974.498</v>
      </c>
      <c r="E1597" s="88">
        <v>1.1539999999999999</v>
      </c>
      <c r="F1597" s="88" t="s">
        <v>609</v>
      </c>
      <c r="G1597" s="88" t="s">
        <v>50</v>
      </c>
    </row>
    <row r="1598" spans="1:7" ht="15.75" customHeight="1">
      <c r="A1598" s="88" t="s">
        <v>196</v>
      </c>
      <c r="B1598" s="88" t="s">
        <v>196</v>
      </c>
      <c r="C1598" s="88">
        <v>38975.137999999999</v>
      </c>
      <c r="D1598" s="88">
        <v>38975.57</v>
      </c>
      <c r="E1598" s="88">
        <v>0.432</v>
      </c>
      <c r="F1598" s="88" t="s">
        <v>286</v>
      </c>
      <c r="G1598" s="88" t="s">
        <v>50</v>
      </c>
    </row>
    <row r="1599" spans="1:7" ht="15.75" hidden="1" customHeight="1">
      <c r="A1599" s="88" t="s">
        <v>339</v>
      </c>
      <c r="B1599" s="88"/>
      <c r="C1599" s="88">
        <v>660</v>
      </c>
      <c r="D1599" s="88">
        <v>840</v>
      </c>
      <c r="E1599" s="88">
        <v>180</v>
      </c>
      <c r="F1599" s="88"/>
      <c r="G1599" s="88" t="s">
        <v>50</v>
      </c>
    </row>
    <row r="1600" spans="1:7" ht="15.75" hidden="1" customHeight="1">
      <c r="A1600" s="88" t="s">
        <v>339</v>
      </c>
      <c r="B1600" s="88"/>
      <c r="C1600" s="88">
        <v>4500</v>
      </c>
      <c r="D1600" s="88">
        <v>4680</v>
      </c>
      <c r="E1600" s="88">
        <v>180</v>
      </c>
      <c r="F1600" s="88"/>
      <c r="G1600" s="88" t="s">
        <v>50</v>
      </c>
    </row>
    <row r="1601" spans="1:7" ht="15.75" hidden="1" customHeight="1">
      <c r="A1601" s="88" t="s">
        <v>339</v>
      </c>
      <c r="B1601" s="88"/>
      <c r="C1601" s="88">
        <v>5400</v>
      </c>
      <c r="D1601" s="88">
        <v>5580</v>
      </c>
      <c r="E1601" s="88">
        <v>180</v>
      </c>
      <c r="F1601" s="88"/>
      <c r="G1601" s="88" t="s">
        <v>50</v>
      </c>
    </row>
    <row r="1602" spans="1:7" ht="15.75" hidden="1" customHeight="1">
      <c r="A1602" s="88" t="s">
        <v>339</v>
      </c>
      <c r="B1602" s="88"/>
      <c r="C1602" s="88">
        <v>11400</v>
      </c>
      <c r="D1602" s="88">
        <v>11580</v>
      </c>
      <c r="E1602" s="88">
        <v>180</v>
      </c>
      <c r="F1602" s="88"/>
      <c r="G1602" s="88" t="s">
        <v>50</v>
      </c>
    </row>
    <row r="1603" spans="1:7" ht="15.75" hidden="1" customHeight="1">
      <c r="A1603" s="88" t="s">
        <v>339</v>
      </c>
      <c r="B1603" s="88"/>
      <c r="C1603" s="88">
        <v>12000</v>
      </c>
      <c r="D1603" s="88">
        <v>12180</v>
      </c>
      <c r="E1603" s="88">
        <v>180</v>
      </c>
      <c r="F1603" s="88"/>
      <c r="G1603" s="88" t="s">
        <v>50</v>
      </c>
    </row>
    <row r="1604" spans="1:7" ht="15.75" hidden="1" customHeight="1">
      <c r="A1604" s="88" t="s">
        <v>339</v>
      </c>
      <c r="B1604" s="88"/>
      <c r="C1604" s="88">
        <v>20940</v>
      </c>
      <c r="D1604" s="88">
        <v>21120</v>
      </c>
      <c r="E1604" s="88">
        <v>180</v>
      </c>
      <c r="F1604" s="88"/>
      <c r="G1604" s="88" t="s">
        <v>50</v>
      </c>
    </row>
    <row r="1605" spans="1:7" ht="15.75" hidden="1" customHeight="1">
      <c r="A1605" s="88" t="s">
        <v>339</v>
      </c>
      <c r="B1605" s="88"/>
      <c r="C1605" s="88">
        <v>22560</v>
      </c>
      <c r="D1605" s="88">
        <v>22740</v>
      </c>
      <c r="E1605" s="88">
        <v>180</v>
      </c>
      <c r="F1605" s="88"/>
      <c r="G1605" s="88" t="s">
        <v>50</v>
      </c>
    </row>
    <row r="1606" spans="1:7" ht="15.75" hidden="1" customHeight="1">
      <c r="A1606" s="88" t="s">
        <v>339</v>
      </c>
      <c r="B1606" s="88"/>
      <c r="C1606" s="88">
        <v>34260</v>
      </c>
      <c r="D1606" s="88">
        <v>34440</v>
      </c>
      <c r="E1606" s="88">
        <v>180</v>
      </c>
      <c r="F1606" s="88"/>
      <c r="G1606" s="88" t="s">
        <v>50</v>
      </c>
    </row>
    <row r="1607" spans="1:7" ht="15.75" hidden="1" customHeight="1">
      <c r="A1607" s="88" t="s">
        <v>339</v>
      </c>
      <c r="B1607" s="88"/>
      <c r="C1607" s="88">
        <v>38700</v>
      </c>
      <c r="D1607" s="88">
        <v>38880</v>
      </c>
      <c r="E1607" s="88">
        <v>180</v>
      </c>
      <c r="F1607" s="88"/>
      <c r="G1607" s="88" t="s">
        <v>50</v>
      </c>
    </row>
    <row r="1608" spans="1:7" ht="15.75" hidden="1" customHeight="1">
      <c r="A1608" s="88" t="s">
        <v>339</v>
      </c>
      <c r="B1608" s="88"/>
      <c r="C1608" s="88">
        <v>38880</v>
      </c>
      <c r="D1608" s="88">
        <v>39060</v>
      </c>
      <c r="E1608" s="88">
        <v>180</v>
      </c>
      <c r="F1608" s="88"/>
      <c r="G1608" s="88" t="s">
        <v>50</v>
      </c>
    </row>
    <row r="1609" spans="1:7" ht="15.75" customHeight="1">
      <c r="A1609" s="88" t="s">
        <v>191</v>
      </c>
      <c r="B1609" s="88" t="s">
        <v>196</v>
      </c>
      <c r="C1609" s="88">
        <v>720.55399999999997</v>
      </c>
      <c r="D1609" s="88">
        <v>721.44200000000001</v>
      </c>
      <c r="E1609" s="88">
        <v>0.88800000000000001</v>
      </c>
      <c r="F1609" s="88" t="s">
        <v>257</v>
      </c>
      <c r="G1609" s="88" t="s">
        <v>50</v>
      </c>
    </row>
    <row r="1610" spans="1:7" ht="15.75" customHeight="1">
      <c r="A1610" s="88" t="s">
        <v>191</v>
      </c>
      <c r="B1610" s="88" t="s">
        <v>196</v>
      </c>
      <c r="C1610" s="88">
        <v>724.89300000000003</v>
      </c>
      <c r="D1610" s="88">
        <v>726.30700000000002</v>
      </c>
      <c r="E1610" s="88">
        <v>1.4139999999999999</v>
      </c>
      <c r="F1610" s="88" t="s">
        <v>257</v>
      </c>
      <c r="G1610" s="88" t="s">
        <v>50</v>
      </c>
    </row>
    <row r="1611" spans="1:7" ht="15.75" customHeight="1">
      <c r="A1611" s="88" t="s">
        <v>191</v>
      </c>
      <c r="B1611" s="88" t="s">
        <v>196</v>
      </c>
      <c r="C1611" s="88">
        <v>727.399</v>
      </c>
      <c r="D1611" s="88">
        <v>728.39099999999996</v>
      </c>
      <c r="E1611" s="88">
        <v>0.99199999999999999</v>
      </c>
      <c r="F1611" s="88" t="s">
        <v>257</v>
      </c>
      <c r="G1611" s="88" t="s">
        <v>50</v>
      </c>
    </row>
    <row r="1612" spans="1:7" ht="15.75" customHeight="1">
      <c r="A1612" s="88" t="s">
        <v>191</v>
      </c>
      <c r="B1612" s="88" t="s">
        <v>196</v>
      </c>
      <c r="C1612" s="88">
        <v>730.75800000000004</v>
      </c>
      <c r="D1612" s="88">
        <v>731.15200000000004</v>
      </c>
      <c r="E1612" s="88">
        <v>0.39400000000000002</v>
      </c>
      <c r="F1612" s="88" t="s">
        <v>257</v>
      </c>
      <c r="G1612" s="88" t="s">
        <v>50</v>
      </c>
    </row>
    <row r="1613" spans="1:7" ht="15.75" customHeight="1">
      <c r="A1613" s="88" t="s">
        <v>191</v>
      </c>
      <c r="B1613" s="88" t="s">
        <v>196</v>
      </c>
      <c r="C1613" s="88">
        <v>731.96400000000006</v>
      </c>
      <c r="D1613" s="88">
        <v>732.74</v>
      </c>
      <c r="E1613" s="88">
        <v>0.77600000000000002</v>
      </c>
      <c r="F1613" s="88" t="s">
        <v>257</v>
      </c>
      <c r="G1613" s="88" t="s">
        <v>50</v>
      </c>
    </row>
    <row r="1614" spans="1:7" ht="15.75" customHeight="1">
      <c r="A1614" s="88" t="s">
        <v>191</v>
      </c>
      <c r="B1614" s="88" t="s">
        <v>196</v>
      </c>
      <c r="C1614" s="88">
        <v>733.697</v>
      </c>
      <c r="D1614" s="88">
        <v>734.78599999999994</v>
      </c>
      <c r="E1614" s="88">
        <v>1.089</v>
      </c>
      <c r="F1614" s="88" t="s">
        <v>257</v>
      </c>
      <c r="G1614" s="88" t="s">
        <v>50</v>
      </c>
    </row>
    <row r="1615" spans="1:7" ht="15.75" customHeight="1">
      <c r="A1615" s="88" t="s">
        <v>191</v>
      </c>
      <c r="B1615" s="88" t="s">
        <v>196</v>
      </c>
      <c r="C1615" s="88">
        <v>735.77099999999996</v>
      </c>
      <c r="D1615" s="88">
        <v>736.31899999999996</v>
      </c>
      <c r="E1615" s="88">
        <v>0.54800000000000004</v>
      </c>
      <c r="F1615" s="88" t="s">
        <v>257</v>
      </c>
      <c r="G1615" s="88" t="s">
        <v>50</v>
      </c>
    </row>
    <row r="1616" spans="1:7" ht="15.75" customHeight="1">
      <c r="A1616" s="88" t="s">
        <v>191</v>
      </c>
      <c r="B1616" s="88" t="s">
        <v>196</v>
      </c>
      <c r="C1616" s="88">
        <v>736.76700000000005</v>
      </c>
      <c r="D1616" s="88">
        <v>737.58600000000001</v>
      </c>
      <c r="E1616" s="88">
        <v>0.81899999999999995</v>
      </c>
      <c r="F1616" s="88" t="s">
        <v>255</v>
      </c>
      <c r="G1616" s="88" t="s">
        <v>50</v>
      </c>
    </row>
    <row r="1617" spans="1:7" ht="15.75" customHeight="1">
      <c r="A1617" s="88" t="s">
        <v>191</v>
      </c>
      <c r="B1617" s="88" t="s">
        <v>196</v>
      </c>
      <c r="C1617" s="88">
        <v>739.00199999999995</v>
      </c>
      <c r="D1617" s="88">
        <v>739.94299999999998</v>
      </c>
      <c r="E1617" s="88">
        <v>0.94099999999999995</v>
      </c>
      <c r="F1617" s="88" t="s">
        <v>257</v>
      </c>
      <c r="G1617" s="88" t="s">
        <v>50</v>
      </c>
    </row>
    <row r="1618" spans="1:7" ht="15.75" customHeight="1">
      <c r="A1618" s="88" t="s">
        <v>191</v>
      </c>
      <c r="B1618" s="88" t="s">
        <v>196</v>
      </c>
      <c r="C1618" s="88">
        <v>741.78399999999999</v>
      </c>
      <c r="D1618" s="88">
        <v>742.40300000000002</v>
      </c>
      <c r="E1618" s="88">
        <v>0.61899999999999999</v>
      </c>
      <c r="F1618" s="88" t="s">
        <v>257</v>
      </c>
      <c r="G1618" s="88" t="s">
        <v>50</v>
      </c>
    </row>
    <row r="1619" spans="1:7" ht="15.75" customHeight="1">
      <c r="A1619" s="88" t="s">
        <v>191</v>
      </c>
      <c r="B1619" s="88" t="s">
        <v>196</v>
      </c>
      <c r="C1619" s="88">
        <v>743.25099999999998</v>
      </c>
      <c r="D1619" s="88">
        <v>745.45600000000002</v>
      </c>
      <c r="E1619" s="88">
        <v>2.2050000000000001</v>
      </c>
      <c r="F1619" s="88" t="s">
        <v>257</v>
      </c>
      <c r="G1619" s="88" t="s">
        <v>50</v>
      </c>
    </row>
    <row r="1620" spans="1:7" ht="15.75" customHeight="1">
      <c r="A1620" s="88" t="s">
        <v>191</v>
      </c>
      <c r="B1620" s="88" t="s">
        <v>196</v>
      </c>
      <c r="C1620" s="88">
        <v>746.92100000000005</v>
      </c>
      <c r="D1620" s="88">
        <v>747.66</v>
      </c>
      <c r="E1620" s="88">
        <v>0.73899999999999999</v>
      </c>
      <c r="F1620" s="88" t="s">
        <v>257</v>
      </c>
      <c r="G1620" s="88" t="s">
        <v>50</v>
      </c>
    </row>
    <row r="1621" spans="1:7" ht="15.75" customHeight="1">
      <c r="A1621" s="88" t="s">
        <v>191</v>
      </c>
      <c r="B1621" s="88" t="s">
        <v>196</v>
      </c>
      <c r="C1621" s="88">
        <v>749.399</v>
      </c>
      <c r="D1621" s="88">
        <v>750.93299999999999</v>
      </c>
      <c r="E1621" s="88">
        <v>1.534</v>
      </c>
      <c r="F1621" s="88" t="s">
        <v>257</v>
      </c>
      <c r="G1621" s="88" t="s">
        <v>50</v>
      </c>
    </row>
    <row r="1622" spans="1:7" ht="15.75" customHeight="1">
      <c r="A1622" s="88" t="s">
        <v>191</v>
      </c>
      <c r="B1622" s="88" t="s">
        <v>196</v>
      </c>
      <c r="C1622" s="88">
        <v>754.95</v>
      </c>
      <c r="D1622" s="88">
        <v>755.4</v>
      </c>
      <c r="E1622" s="88">
        <v>0.45</v>
      </c>
      <c r="F1622" s="88" t="s">
        <v>257</v>
      </c>
      <c r="G1622" s="88" t="s">
        <v>50</v>
      </c>
    </row>
    <row r="1623" spans="1:7" ht="15.75" customHeight="1">
      <c r="A1623" s="88" t="s">
        <v>191</v>
      </c>
      <c r="B1623" s="88" t="s">
        <v>196</v>
      </c>
      <c r="C1623" s="88">
        <v>756.48299999999995</v>
      </c>
      <c r="D1623" s="88">
        <v>758.26599999999996</v>
      </c>
      <c r="E1623" s="88">
        <v>1.7829999999999999</v>
      </c>
      <c r="F1623" s="88" t="s">
        <v>257</v>
      </c>
      <c r="G1623" s="88" t="s">
        <v>50</v>
      </c>
    </row>
    <row r="1624" spans="1:7" ht="15.75" customHeight="1">
      <c r="A1624" s="88" t="s">
        <v>191</v>
      </c>
      <c r="B1624" s="88" t="s">
        <v>196</v>
      </c>
      <c r="C1624" s="88">
        <v>762.59400000000005</v>
      </c>
      <c r="D1624" s="88">
        <v>762.87800000000004</v>
      </c>
      <c r="E1624" s="88">
        <v>0.28399999999999997</v>
      </c>
      <c r="F1624" s="88" t="s">
        <v>257</v>
      </c>
      <c r="G1624" s="88" t="s">
        <v>50</v>
      </c>
    </row>
    <row r="1625" spans="1:7" ht="15.75" customHeight="1">
      <c r="A1625" s="88" t="s">
        <v>191</v>
      </c>
      <c r="B1625" s="88" t="s">
        <v>196</v>
      </c>
      <c r="C1625" s="88">
        <v>764.19299999999998</v>
      </c>
      <c r="D1625" s="88">
        <v>765.12</v>
      </c>
      <c r="E1625" s="88">
        <v>0.92700000000000005</v>
      </c>
      <c r="F1625" s="88" t="s">
        <v>257</v>
      </c>
      <c r="G1625" s="88" t="s">
        <v>50</v>
      </c>
    </row>
    <row r="1626" spans="1:7" ht="15.75" customHeight="1">
      <c r="A1626" s="88" t="s">
        <v>191</v>
      </c>
      <c r="B1626" s="88" t="s">
        <v>196</v>
      </c>
      <c r="C1626" s="88">
        <v>767.43799999999999</v>
      </c>
      <c r="D1626" s="88">
        <v>767.93600000000004</v>
      </c>
      <c r="E1626" s="88">
        <v>0.498</v>
      </c>
      <c r="F1626" s="88" t="s">
        <v>257</v>
      </c>
      <c r="G1626" s="88" t="s">
        <v>50</v>
      </c>
    </row>
    <row r="1627" spans="1:7" ht="15.75" customHeight="1">
      <c r="A1627" s="88" t="s">
        <v>191</v>
      </c>
      <c r="B1627" s="88" t="s">
        <v>196</v>
      </c>
      <c r="C1627" s="88">
        <v>768.96199999999999</v>
      </c>
      <c r="D1627" s="88">
        <v>769.197</v>
      </c>
      <c r="E1627" s="88">
        <v>0.23499999999999999</v>
      </c>
      <c r="F1627" s="88" t="s">
        <v>257</v>
      </c>
      <c r="G1627" s="88" t="s">
        <v>50</v>
      </c>
    </row>
    <row r="1628" spans="1:7" ht="15.75" customHeight="1">
      <c r="A1628" s="88" t="s">
        <v>191</v>
      </c>
      <c r="B1628" s="88" t="s">
        <v>196</v>
      </c>
      <c r="C1628" s="88">
        <v>5460.2939999999999</v>
      </c>
      <c r="D1628" s="88">
        <v>5460.6570000000002</v>
      </c>
      <c r="E1628" s="88">
        <v>0.36299999999999999</v>
      </c>
      <c r="F1628" s="88" t="s">
        <v>30</v>
      </c>
      <c r="G1628" s="88" t="s">
        <v>50</v>
      </c>
    </row>
    <row r="1629" spans="1:7" ht="15.75" customHeight="1">
      <c r="A1629" s="88" t="s">
        <v>191</v>
      </c>
      <c r="B1629" s="88" t="s">
        <v>196</v>
      </c>
      <c r="C1629" s="88">
        <v>5461.4040000000005</v>
      </c>
      <c r="D1629" s="88">
        <v>5462.1120000000001</v>
      </c>
      <c r="E1629" s="88">
        <v>0.70799999999999996</v>
      </c>
      <c r="F1629" s="88" t="s">
        <v>257</v>
      </c>
      <c r="G1629" s="88" t="s">
        <v>50</v>
      </c>
    </row>
    <row r="1630" spans="1:7" ht="15.75" customHeight="1">
      <c r="A1630" s="88" t="s">
        <v>191</v>
      </c>
      <c r="B1630" s="88" t="s">
        <v>196</v>
      </c>
      <c r="C1630" s="88">
        <v>5462.81</v>
      </c>
      <c r="D1630" s="88">
        <v>5463.6970000000001</v>
      </c>
      <c r="E1630" s="88">
        <v>0.88700000000000001</v>
      </c>
      <c r="F1630" s="88" t="s">
        <v>257</v>
      </c>
      <c r="G1630" s="88" t="s">
        <v>50</v>
      </c>
    </row>
    <row r="1631" spans="1:7" ht="15.75" customHeight="1">
      <c r="A1631" s="88" t="s">
        <v>191</v>
      </c>
      <c r="B1631" s="88" t="s">
        <v>196</v>
      </c>
      <c r="C1631" s="88">
        <v>5466.26</v>
      </c>
      <c r="D1631" s="88">
        <v>5467.3670000000002</v>
      </c>
      <c r="E1631" s="88">
        <v>1.107</v>
      </c>
      <c r="F1631" s="88" t="s">
        <v>257</v>
      </c>
      <c r="G1631" s="88" t="s">
        <v>50</v>
      </c>
    </row>
    <row r="1632" spans="1:7" ht="15.75" customHeight="1">
      <c r="A1632" s="88" t="s">
        <v>191</v>
      </c>
      <c r="B1632" s="88" t="s">
        <v>196</v>
      </c>
      <c r="C1632" s="88">
        <v>5470.99</v>
      </c>
      <c r="D1632" s="88">
        <v>5471.93</v>
      </c>
      <c r="E1632" s="88">
        <v>0.94</v>
      </c>
      <c r="F1632" s="88" t="s">
        <v>257</v>
      </c>
      <c r="G1632" s="88" t="s">
        <v>50</v>
      </c>
    </row>
    <row r="1633" spans="1:7" ht="15.75" customHeight="1">
      <c r="A1633" s="88" t="s">
        <v>191</v>
      </c>
      <c r="B1633" s="88" t="s">
        <v>196</v>
      </c>
      <c r="C1633" s="88">
        <v>5472.0749999999998</v>
      </c>
      <c r="D1633" s="88">
        <v>5474.6130000000003</v>
      </c>
      <c r="E1633" s="88">
        <v>2.5379999999999998</v>
      </c>
      <c r="F1633" s="88" t="s">
        <v>257</v>
      </c>
      <c r="G1633" s="88" t="s">
        <v>50</v>
      </c>
    </row>
    <row r="1634" spans="1:7" ht="15.75" customHeight="1">
      <c r="A1634" s="88" t="s">
        <v>191</v>
      </c>
      <c r="B1634" s="88" t="s">
        <v>196</v>
      </c>
      <c r="C1634" s="88">
        <v>5475.5450000000001</v>
      </c>
      <c r="D1634" s="88">
        <v>5475.7920000000004</v>
      </c>
      <c r="E1634" s="88">
        <v>0.247</v>
      </c>
      <c r="F1634" s="88" t="s">
        <v>257</v>
      </c>
      <c r="G1634" s="88" t="s">
        <v>50</v>
      </c>
    </row>
    <row r="1635" spans="1:7" ht="15.75" customHeight="1">
      <c r="A1635" s="88" t="s">
        <v>191</v>
      </c>
      <c r="B1635" s="88" t="s">
        <v>196</v>
      </c>
      <c r="C1635" s="88">
        <v>5477.71</v>
      </c>
      <c r="D1635" s="88">
        <v>5478.3810000000003</v>
      </c>
      <c r="E1635" s="88">
        <v>0.67100000000000004</v>
      </c>
      <c r="F1635" s="88" t="s">
        <v>257</v>
      </c>
      <c r="G1635" s="88" t="s">
        <v>50</v>
      </c>
    </row>
    <row r="1636" spans="1:7" ht="15.75" customHeight="1">
      <c r="A1636" s="88" t="s">
        <v>191</v>
      </c>
      <c r="B1636" s="88" t="s">
        <v>196</v>
      </c>
      <c r="C1636" s="88">
        <v>5479.5569999999998</v>
      </c>
      <c r="D1636" s="88">
        <v>5481.6120000000001</v>
      </c>
      <c r="E1636" s="88">
        <v>2.0550000000000002</v>
      </c>
      <c r="F1636" s="88" t="s">
        <v>257</v>
      </c>
      <c r="G1636" s="88" t="s">
        <v>50</v>
      </c>
    </row>
    <row r="1637" spans="1:7" ht="15.75" customHeight="1">
      <c r="A1637" s="88" t="s">
        <v>191</v>
      </c>
      <c r="B1637" s="88" t="s">
        <v>196</v>
      </c>
      <c r="C1637" s="88">
        <v>5481.97</v>
      </c>
      <c r="D1637" s="88">
        <v>5482.3729999999996</v>
      </c>
      <c r="E1637" s="88">
        <v>0.40300000000000002</v>
      </c>
      <c r="F1637" s="88" t="s">
        <v>257</v>
      </c>
      <c r="G1637" s="88" t="s">
        <v>50</v>
      </c>
    </row>
    <row r="1638" spans="1:7" ht="15.75" customHeight="1">
      <c r="A1638" s="88" t="s">
        <v>191</v>
      </c>
      <c r="B1638" s="88" t="s">
        <v>196</v>
      </c>
      <c r="C1638" s="88">
        <v>5482.5730000000003</v>
      </c>
      <c r="D1638" s="88">
        <v>5485.8909999999996</v>
      </c>
      <c r="E1638" s="88">
        <v>3.3180000000000001</v>
      </c>
      <c r="F1638" s="88" t="s">
        <v>257</v>
      </c>
      <c r="G1638" s="88" t="s">
        <v>50</v>
      </c>
    </row>
    <row r="1639" spans="1:7" ht="15.75" customHeight="1">
      <c r="A1639" s="88" t="s">
        <v>191</v>
      </c>
      <c r="B1639" s="88" t="s">
        <v>196</v>
      </c>
      <c r="C1639" s="88">
        <v>5487.41</v>
      </c>
      <c r="D1639" s="88">
        <v>5487.85</v>
      </c>
      <c r="E1639" s="88">
        <v>0.44</v>
      </c>
      <c r="F1639" s="88" t="s">
        <v>257</v>
      </c>
      <c r="G1639" s="88" t="s">
        <v>50</v>
      </c>
    </row>
    <row r="1640" spans="1:7" ht="15.75" customHeight="1">
      <c r="A1640" s="88" t="s">
        <v>191</v>
      </c>
      <c r="B1640" s="88" t="s">
        <v>196</v>
      </c>
      <c r="C1640" s="88">
        <v>5488.3010000000004</v>
      </c>
      <c r="D1640" s="88">
        <v>5488.683</v>
      </c>
      <c r="E1640" s="88">
        <v>0.38200000000000001</v>
      </c>
      <c r="F1640" s="88" t="s">
        <v>257</v>
      </c>
      <c r="G1640" s="88" t="s">
        <v>50</v>
      </c>
    </row>
    <row r="1641" spans="1:7" ht="15.75" customHeight="1">
      <c r="A1641" s="88" t="s">
        <v>191</v>
      </c>
      <c r="B1641" s="88" t="s">
        <v>196</v>
      </c>
      <c r="C1641" s="88">
        <v>5491.6890000000003</v>
      </c>
      <c r="D1641" s="88">
        <v>5492.915</v>
      </c>
      <c r="E1641" s="88">
        <v>1.226</v>
      </c>
      <c r="F1641" s="88" t="s">
        <v>257</v>
      </c>
      <c r="G1641" s="88" t="s">
        <v>50</v>
      </c>
    </row>
    <row r="1642" spans="1:7" ht="15.75" customHeight="1">
      <c r="A1642" s="88" t="s">
        <v>191</v>
      </c>
      <c r="B1642" s="88" t="s">
        <v>196</v>
      </c>
      <c r="C1642" s="88">
        <v>5495.0680000000002</v>
      </c>
      <c r="D1642" s="88">
        <v>5497.6490000000003</v>
      </c>
      <c r="E1642" s="88">
        <v>2.581</v>
      </c>
      <c r="F1642" s="88" t="s">
        <v>257</v>
      </c>
      <c r="G1642" s="88" t="s">
        <v>50</v>
      </c>
    </row>
    <row r="1643" spans="1:7" ht="15.75" customHeight="1">
      <c r="A1643" s="88" t="s">
        <v>191</v>
      </c>
      <c r="B1643" s="88" t="s">
        <v>196</v>
      </c>
      <c r="C1643" s="88">
        <v>5498.7569999999996</v>
      </c>
      <c r="D1643" s="88">
        <v>5501.9279999999999</v>
      </c>
      <c r="E1643" s="88">
        <v>3.1709999999999998</v>
      </c>
      <c r="F1643" s="88" t="s">
        <v>257</v>
      </c>
      <c r="G1643" s="88" t="s">
        <v>50</v>
      </c>
    </row>
    <row r="1644" spans="1:7" ht="15.75" customHeight="1">
      <c r="A1644" s="88" t="s">
        <v>191</v>
      </c>
      <c r="B1644" s="88" t="s">
        <v>196</v>
      </c>
      <c r="C1644" s="88">
        <v>5504.7470000000003</v>
      </c>
      <c r="D1644" s="88">
        <v>5505.74</v>
      </c>
      <c r="E1644" s="88">
        <v>0.99299999999999999</v>
      </c>
      <c r="F1644" s="88" t="s">
        <v>257</v>
      </c>
      <c r="G1644" s="88" t="s">
        <v>50</v>
      </c>
    </row>
    <row r="1645" spans="1:7" ht="15.75" customHeight="1">
      <c r="A1645" s="88" t="s">
        <v>191</v>
      </c>
      <c r="B1645" s="88" t="s">
        <v>196</v>
      </c>
      <c r="C1645" s="88">
        <v>5506.3159999999998</v>
      </c>
      <c r="D1645" s="88">
        <v>5507.3280000000004</v>
      </c>
      <c r="E1645" s="88">
        <v>1.012</v>
      </c>
      <c r="F1645" s="88" t="s">
        <v>257</v>
      </c>
      <c r="G1645" s="88" t="s">
        <v>50</v>
      </c>
    </row>
    <row r="1646" spans="1:7" ht="15.75" customHeight="1">
      <c r="A1646" s="88" t="s">
        <v>191</v>
      </c>
      <c r="B1646" s="88" t="s">
        <v>196</v>
      </c>
      <c r="C1646" s="88">
        <v>5507.6180000000004</v>
      </c>
      <c r="D1646" s="88">
        <v>5508.201</v>
      </c>
      <c r="E1646" s="88">
        <v>0.58299999999999996</v>
      </c>
      <c r="F1646" s="88" t="s">
        <v>257</v>
      </c>
      <c r="G1646" s="88" t="s">
        <v>50</v>
      </c>
    </row>
    <row r="1647" spans="1:7" ht="15.75" customHeight="1">
      <c r="A1647" s="88" t="s">
        <v>191</v>
      </c>
      <c r="B1647" s="88" t="s">
        <v>196</v>
      </c>
      <c r="C1647" s="88">
        <v>5511.0129999999999</v>
      </c>
      <c r="D1647" s="88">
        <v>5511.2879999999996</v>
      </c>
      <c r="E1647" s="88">
        <v>0.27500000000000002</v>
      </c>
      <c r="F1647" s="88" t="s">
        <v>257</v>
      </c>
      <c r="G1647" s="88" t="s">
        <v>50</v>
      </c>
    </row>
    <row r="1648" spans="1:7" ht="15.75" customHeight="1">
      <c r="A1648" s="88" t="s">
        <v>191</v>
      </c>
      <c r="B1648" s="88" t="s">
        <v>196</v>
      </c>
      <c r="C1648" s="88">
        <v>5517.451</v>
      </c>
      <c r="D1648" s="88">
        <v>5519.4639999999999</v>
      </c>
      <c r="E1648" s="88">
        <v>2.0129999999999999</v>
      </c>
      <c r="F1648" s="88" t="s">
        <v>257</v>
      </c>
      <c r="G1648" s="88" t="s">
        <v>50</v>
      </c>
    </row>
    <row r="1649" spans="1:7" ht="15.75" customHeight="1">
      <c r="A1649" s="88" t="s">
        <v>191</v>
      </c>
      <c r="B1649" s="88" t="s">
        <v>196</v>
      </c>
      <c r="C1649" s="88">
        <v>11469.968999999999</v>
      </c>
      <c r="D1649" s="88">
        <v>11470.347</v>
      </c>
      <c r="E1649" s="88">
        <v>0.378</v>
      </c>
      <c r="F1649" s="88" t="s">
        <v>257</v>
      </c>
      <c r="G1649" s="88" t="s">
        <v>50</v>
      </c>
    </row>
    <row r="1650" spans="1:7" ht="15.75" customHeight="1">
      <c r="A1650" s="88" t="s">
        <v>191</v>
      </c>
      <c r="B1650" s="88" t="s">
        <v>196</v>
      </c>
      <c r="C1650" s="88">
        <v>11473.81</v>
      </c>
      <c r="D1650" s="88">
        <v>11474.66</v>
      </c>
      <c r="E1650" s="88">
        <v>0.85</v>
      </c>
      <c r="F1650" s="88" t="s">
        <v>257</v>
      </c>
      <c r="G1650" s="88" t="s">
        <v>50</v>
      </c>
    </row>
    <row r="1651" spans="1:7" ht="15.75" customHeight="1">
      <c r="A1651" s="88" t="s">
        <v>191</v>
      </c>
      <c r="B1651" s="88" t="s">
        <v>196</v>
      </c>
      <c r="C1651" s="88">
        <v>11475.19</v>
      </c>
      <c r="D1651" s="88">
        <v>11476.368</v>
      </c>
      <c r="E1651" s="88">
        <v>1.1779999999999999</v>
      </c>
      <c r="F1651" s="88" t="s">
        <v>257</v>
      </c>
      <c r="G1651" s="88" t="s">
        <v>50</v>
      </c>
    </row>
    <row r="1652" spans="1:7" ht="15.75" customHeight="1">
      <c r="A1652" s="88" t="s">
        <v>191</v>
      </c>
      <c r="B1652" s="88" t="s">
        <v>196</v>
      </c>
      <c r="C1652" s="88">
        <v>11476.919</v>
      </c>
      <c r="D1652" s="88">
        <v>11477.366</v>
      </c>
      <c r="E1652" s="88">
        <v>0.44700000000000001</v>
      </c>
      <c r="F1652" s="88" t="s">
        <v>257</v>
      </c>
      <c r="G1652" s="88" t="s">
        <v>50</v>
      </c>
    </row>
    <row r="1653" spans="1:7" ht="15.75" customHeight="1">
      <c r="A1653" s="88" t="s">
        <v>191</v>
      </c>
      <c r="B1653" s="88" t="s">
        <v>196</v>
      </c>
      <c r="C1653" s="88">
        <v>11483.087</v>
      </c>
      <c r="D1653" s="88">
        <v>11484.93</v>
      </c>
      <c r="E1653" s="88">
        <v>1.843</v>
      </c>
      <c r="F1653" s="88" t="s">
        <v>257</v>
      </c>
      <c r="G1653" s="88" t="s">
        <v>50</v>
      </c>
    </row>
    <row r="1654" spans="1:7" ht="15.75" customHeight="1">
      <c r="A1654" s="88" t="s">
        <v>191</v>
      </c>
      <c r="B1654" s="88" t="s">
        <v>196</v>
      </c>
      <c r="C1654" s="88">
        <v>11487.35</v>
      </c>
      <c r="D1654" s="88">
        <v>11488.492</v>
      </c>
      <c r="E1654" s="88">
        <v>1.1419999999999999</v>
      </c>
      <c r="F1654" s="88" t="s">
        <v>257</v>
      </c>
      <c r="G1654" s="88" t="s">
        <v>50</v>
      </c>
    </row>
    <row r="1655" spans="1:7" ht="15.75" customHeight="1">
      <c r="A1655" s="88" t="s">
        <v>191</v>
      </c>
      <c r="B1655" s="88" t="s">
        <v>196</v>
      </c>
      <c r="C1655" s="88">
        <v>11489.243</v>
      </c>
      <c r="D1655" s="88">
        <v>11490.582</v>
      </c>
      <c r="E1655" s="88">
        <v>1.339</v>
      </c>
      <c r="F1655" s="88" t="s">
        <v>258</v>
      </c>
      <c r="G1655" s="88" t="s">
        <v>50</v>
      </c>
    </row>
    <row r="1656" spans="1:7" ht="15.75" customHeight="1">
      <c r="A1656" s="88" t="s">
        <v>191</v>
      </c>
      <c r="B1656" s="88" t="s">
        <v>196</v>
      </c>
      <c r="C1656" s="88">
        <v>11491.796</v>
      </c>
      <c r="D1656" s="88">
        <v>11492.111999999999</v>
      </c>
      <c r="E1656" s="88">
        <v>0.316</v>
      </c>
      <c r="F1656" s="88" t="s">
        <v>257</v>
      </c>
      <c r="G1656" s="88" t="s">
        <v>50</v>
      </c>
    </row>
    <row r="1657" spans="1:7" ht="15.75" customHeight="1">
      <c r="A1657" s="88" t="s">
        <v>191</v>
      </c>
      <c r="B1657" s="88" t="s">
        <v>196</v>
      </c>
      <c r="C1657" s="88">
        <v>11494.06</v>
      </c>
      <c r="D1657" s="88">
        <v>11494.731</v>
      </c>
      <c r="E1657" s="88">
        <v>0.67100000000000004</v>
      </c>
      <c r="F1657" s="88" t="s">
        <v>257</v>
      </c>
      <c r="G1657" s="88" t="s">
        <v>50</v>
      </c>
    </row>
    <row r="1658" spans="1:7" ht="15.75" customHeight="1">
      <c r="A1658" s="88" t="s">
        <v>191</v>
      </c>
      <c r="B1658" s="88" t="s">
        <v>196</v>
      </c>
      <c r="C1658" s="88">
        <v>11497.061</v>
      </c>
      <c r="D1658" s="88">
        <v>11497.637000000001</v>
      </c>
      <c r="E1658" s="88">
        <v>0.57599999999999996</v>
      </c>
      <c r="F1658" s="88" t="s">
        <v>257</v>
      </c>
      <c r="G1658" s="88" t="s">
        <v>50</v>
      </c>
    </row>
    <row r="1659" spans="1:7" ht="15.75" customHeight="1">
      <c r="A1659" s="88" t="s">
        <v>191</v>
      </c>
      <c r="B1659" s="88" t="s">
        <v>196</v>
      </c>
      <c r="C1659" s="88">
        <v>11499.89</v>
      </c>
      <c r="D1659" s="88">
        <v>11500.984</v>
      </c>
      <c r="E1659" s="88">
        <v>1.0940000000000001</v>
      </c>
      <c r="F1659" s="88" t="s">
        <v>257</v>
      </c>
      <c r="G1659" s="88" t="s">
        <v>50</v>
      </c>
    </row>
    <row r="1660" spans="1:7" ht="15.75" customHeight="1">
      <c r="A1660" s="88" t="s">
        <v>191</v>
      </c>
      <c r="B1660" s="88" t="s">
        <v>196</v>
      </c>
      <c r="C1660" s="88">
        <v>11504.344999999999</v>
      </c>
      <c r="D1660" s="88">
        <v>11505.044</v>
      </c>
      <c r="E1660" s="88">
        <v>0.69899999999999995</v>
      </c>
      <c r="F1660" s="88" t="s">
        <v>257</v>
      </c>
      <c r="G1660" s="88" t="s">
        <v>50</v>
      </c>
    </row>
    <row r="1661" spans="1:7" ht="15.75" customHeight="1">
      <c r="A1661" s="88" t="s">
        <v>191</v>
      </c>
      <c r="B1661" s="88" t="s">
        <v>196</v>
      </c>
      <c r="C1661" s="88">
        <v>11508.04</v>
      </c>
      <c r="D1661" s="88">
        <v>11508.953</v>
      </c>
      <c r="E1661" s="88">
        <v>0.91300000000000003</v>
      </c>
      <c r="F1661" s="88" t="s">
        <v>257</v>
      </c>
      <c r="G1661" s="88" t="s">
        <v>50</v>
      </c>
    </row>
    <row r="1662" spans="1:7" ht="15.75" customHeight="1">
      <c r="A1662" s="88" t="s">
        <v>191</v>
      </c>
      <c r="B1662" s="88" t="s">
        <v>196</v>
      </c>
      <c r="C1662" s="88">
        <v>11512.514999999999</v>
      </c>
      <c r="D1662" s="88">
        <v>11513.85</v>
      </c>
      <c r="E1662" s="88">
        <v>1.335</v>
      </c>
      <c r="F1662" s="88" t="s">
        <v>257</v>
      </c>
      <c r="G1662" s="88" t="s">
        <v>50</v>
      </c>
    </row>
    <row r="1663" spans="1:7" ht="15.75" customHeight="1">
      <c r="A1663" s="88" t="s">
        <v>191</v>
      </c>
      <c r="B1663" s="88" t="s">
        <v>196</v>
      </c>
      <c r="C1663" s="88">
        <v>11517.606</v>
      </c>
      <c r="D1663" s="88">
        <v>11518.642</v>
      </c>
      <c r="E1663" s="88">
        <v>1.036</v>
      </c>
      <c r="F1663" s="88" t="s">
        <v>257</v>
      </c>
      <c r="G1663" s="88" t="s">
        <v>50</v>
      </c>
    </row>
    <row r="1664" spans="1:7" ht="15.75" customHeight="1">
      <c r="A1664" s="88" t="s">
        <v>191</v>
      </c>
      <c r="B1664" s="88" t="s">
        <v>196</v>
      </c>
      <c r="C1664" s="88">
        <v>12086.704</v>
      </c>
      <c r="D1664" s="88">
        <v>12086.945</v>
      </c>
      <c r="E1664" s="88">
        <v>0.24099999999999999</v>
      </c>
      <c r="F1664" s="88" t="s">
        <v>257</v>
      </c>
      <c r="G1664" s="88" t="s">
        <v>50</v>
      </c>
    </row>
    <row r="1665" spans="1:7" ht="15.75" customHeight="1">
      <c r="A1665" s="88" t="s">
        <v>191</v>
      </c>
      <c r="B1665" s="88" t="s">
        <v>196</v>
      </c>
      <c r="C1665" s="88">
        <v>12088.383</v>
      </c>
      <c r="D1665" s="88">
        <v>12088.802</v>
      </c>
      <c r="E1665" s="88">
        <v>0.41899999999999998</v>
      </c>
      <c r="F1665" s="88" t="s">
        <v>257</v>
      </c>
      <c r="G1665" s="88" t="s">
        <v>50</v>
      </c>
    </row>
    <row r="1666" spans="1:7" ht="15.75" customHeight="1">
      <c r="A1666" s="88" t="s">
        <v>191</v>
      </c>
      <c r="B1666" s="88" t="s">
        <v>196</v>
      </c>
      <c r="C1666" s="88">
        <v>12089.098</v>
      </c>
      <c r="D1666" s="88">
        <v>12090.18</v>
      </c>
      <c r="E1666" s="88">
        <v>1.0820000000000001</v>
      </c>
      <c r="F1666" s="88" t="s">
        <v>257</v>
      </c>
      <c r="G1666" s="88" t="s">
        <v>50</v>
      </c>
    </row>
    <row r="1667" spans="1:7" ht="15.75" customHeight="1">
      <c r="A1667" s="88" t="s">
        <v>191</v>
      </c>
      <c r="B1667" s="88" t="s">
        <v>196</v>
      </c>
      <c r="C1667" s="88">
        <v>12095.300999999999</v>
      </c>
      <c r="D1667" s="88">
        <v>12096.295</v>
      </c>
      <c r="E1667" s="88">
        <v>0.99399999999999999</v>
      </c>
      <c r="F1667" s="88" t="s">
        <v>257</v>
      </c>
      <c r="G1667" s="88" t="s">
        <v>50</v>
      </c>
    </row>
    <row r="1668" spans="1:7" ht="15.75" customHeight="1">
      <c r="A1668" s="88" t="s">
        <v>191</v>
      </c>
      <c r="B1668" s="88" t="s">
        <v>196</v>
      </c>
      <c r="C1668" s="88">
        <v>12096.569</v>
      </c>
      <c r="D1668" s="88">
        <v>12097.143</v>
      </c>
      <c r="E1668" s="88">
        <v>0.57399999999999995</v>
      </c>
      <c r="F1668" s="88" t="s">
        <v>257</v>
      </c>
      <c r="G1668" s="88" t="s">
        <v>50</v>
      </c>
    </row>
    <row r="1669" spans="1:7" ht="15.75" customHeight="1">
      <c r="A1669" s="88" t="s">
        <v>191</v>
      </c>
      <c r="B1669" s="88" t="s">
        <v>196</v>
      </c>
      <c r="C1669" s="88">
        <v>12097.552</v>
      </c>
      <c r="D1669" s="88">
        <v>12098.558000000001</v>
      </c>
      <c r="E1669" s="88">
        <v>1.006</v>
      </c>
      <c r="F1669" s="88" t="s">
        <v>257</v>
      </c>
      <c r="G1669" s="88" t="s">
        <v>50</v>
      </c>
    </row>
    <row r="1670" spans="1:7" ht="15.75" customHeight="1">
      <c r="A1670" s="88" t="s">
        <v>191</v>
      </c>
      <c r="B1670" s="88" t="s">
        <v>196</v>
      </c>
      <c r="C1670" s="88">
        <v>12108.174000000001</v>
      </c>
      <c r="D1670" s="88">
        <v>12109.888999999999</v>
      </c>
      <c r="E1670" s="88">
        <v>1.7150000000000001</v>
      </c>
      <c r="F1670" s="88" t="s">
        <v>257</v>
      </c>
      <c r="G1670" s="88" t="s">
        <v>50</v>
      </c>
    </row>
    <row r="1671" spans="1:7" ht="15.75" customHeight="1">
      <c r="A1671" s="88" t="s">
        <v>191</v>
      </c>
      <c r="B1671" s="88" t="s">
        <v>196</v>
      </c>
      <c r="C1671" s="88">
        <v>12110.235000000001</v>
      </c>
      <c r="D1671" s="88">
        <v>12110.912</v>
      </c>
      <c r="E1671" s="88">
        <v>0.67700000000000005</v>
      </c>
      <c r="F1671" s="88" t="s">
        <v>257</v>
      </c>
      <c r="G1671" s="88" t="s">
        <v>50</v>
      </c>
    </row>
    <row r="1672" spans="1:7" ht="15.75" customHeight="1">
      <c r="A1672" s="88" t="s">
        <v>191</v>
      </c>
      <c r="B1672" s="88" t="s">
        <v>196</v>
      </c>
      <c r="C1672" s="88">
        <v>12111.12</v>
      </c>
      <c r="D1672" s="88">
        <v>12112.1</v>
      </c>
      <c r="E1672" s="88">
        <v>0.98</v>
      </c>
      <c r="F1672" s="88" t="s">
        <v>257</v>
      </c>
      <c r="G1672" s="88" t="s">
        <v>50</v>
      </c>
    </row>
    <row r="1673" spans="1:7" ht="15.75" customHeight="1">
      <c r="A1673" s="88" t="s">
        <v>191</v>
      </c>
      <c r="B1673" s="88" t="s">
        <v>196</v>
      </c>
      <c r="C1673" s="88">
        <v>12112.950999999999</v>
      </c>
      <c r="D1673" s="88">
        <v>12113.43</v>
      </c>
      <c r="E1673" s="88">
        <v>0.47899999999999998</v>
      </c>
      <c r="F1673" s="88" t="s">
        <v>255</v>
      </c>
      <c r="G1673" s="88" t="s">
        <v>50</v>
      </c>
    </row>
    <row r="1674" spans="1:7" ht="15.75" customHeight="1">
      <c r="A1674" s="88" t="s">
        <v>191</v>
      </c>
      <c r="B1674" s="88" t="s">
        <v>196</v>
      </c>
      <c r="C1674" s="88">
        <v>38947.612999999998</v>
      </c>
      <c r="D1674" s="88">
        <v>38948.154999999999</v>
      </c>
      <c r="E1674" s="88">
        <v>0.54200000000000004</v>
      </c>
      <c r="F1674" s="88" t="s">
        <v>257</v>
      </c>
      <c r="G1674" s="88" t="s">
        <v>50</v>
      </c>
    </row>
    <row r="1675" spans="1:7" ht="15.75" customHeight="1">
      <c r="A1675" s="88" t="s">
        <v>191</v>
      </c>
      <c r="B1675" s="88" t="s">
        <v>196</v>
      </c>
      <c r="C1675" s="88">
        <v>38949.093000000001</v>
      </c>
      <c r="D1675" s="88">
        <v>38949.485000000001</v>
      </c>
      <c r="E1675" s="88">
        <v>0.39200000000000002</v>
      </c>
      <c r="F1675" s="88" t="s">
        <v>257</v>
      </c>
      <c r="G1675" s="88" t="s">
        <v>50</v>
      </c>
    </row>
    <row r="1676" spans="1:7" ht="15.75" customHeight="1">
      <c r="A1676" s="88" t="s">
        <v>191</v>
      </c>
      <c r="B1676" s="88" t="s">
        <v>196</v>
      </c>
      <c r="C1676" s="88">
        <v>38957.900999999998</v>
      </c>
      <c r="D1676" s="88">
        <v>38958.538999999997</v>
      </c>
      <c r="E1676" s="88">
        <v>0.63800000000000001</v>
      </c>
      <c r="F1676" s="88" t="s">
        <v>257</v>
      </c>
      <c r="G1676" s="88" t="s">
        <v>50</v>
      </c>
    </row>
    <row r="1677" spans="1:7" ht="15.75" customHeight="1">
      <c r="A1677" s="88" t="s">
        <v>191</v>
      </c>
      <c r="B1677" s="88" t="s">
        <v>196</v>
      </c>
      <c r="C1677" s="88">
        <v>38958.697999999997</v>
      </c>
      <c r="D1677" s="88">
        <v>38959.258999999998</v>
      </c>
      <c r="E1677" s="88">
        <v>0.56100000000000005</v>
      </c>
      <c r="F1677" s="88" t="s">
        <v>257</v>
      </c>
      <c r="G1677" s="88" t="s">
        <v>50</v>
      </c>
    </row>
    <row r="1678" spans="1:7" ht="15.75" customHeight="1">
      <c r="A1678" s="88" t="s">
        <v>191</v>
      </c>
      <c r="B1678" s="88" t="s">
        <v>196</v>
      </c>
      <c r="C1678" s="88">
        <v>38961.326999999997</v>
      </c>
      <c r="D1678" s="88">
        <v>38962.154999999999</v>
      </c>
      <c r="E1678" s="88">
        <v>0.82799999999999996</v>
      </c>
      <c r="F1678" s="88" t="s">
        <v>257</v>
      </c>
      <c r="G1678" s="88" t="s">
        <v>50</v>
      </c>
    </row>
    <row r="1679" spans="1:7" ht="15.75" customHeight="1">
      <c r="A1679" s="88" t="s">
        <v>191</v>
      </c>
      <c r="B1679" s="88" t="s">
        <v>196</v>
      </c>
      <c r="C1679" s="88">
        <v>38962.548999999999</v>
      </c>
      <c r="D1679" s="88">
        <v>38963.213000000003</v>
      </c>
      <c r="E1679" s="88">
        <v>0.66400000000000003</v>
      </c>
      <c r="F1679" s="88" t="s">
        <v>30</v>
      </c>
      <c r="G1679" s="88" t="s">
        <v>50</v>
      </c>
    </row>
    <row r="1680" spans="1:7" ht="15.75" customHeight="1">
      <c r="A1680" s="88" t="s">
        <v>191</v>
      </c>
      <c r="B1680" s="88" t="s">
        <v>196</v>
      </c>
      <c r="C1680" s="88">
        <v>38963.512000000002</v>
      </c>
      <c r="D1680" s="88">
        <v>38964.459000000003</v>
      </c>
      <c r="E1680" s="88">
        <v>0.94699999999999995</v>
      </c>
      <c r="F1680" s="88" t="s">
        <v>257</v>
      </c>
      <c r="G1680" s="88" t="s">
        <v>50</v>
      </c>
    </row>
    <row r="1681" spans="1:7" ht="15.75" customHeight="1">
      <c r="A1681" s="88" t="s">
        <v>191</v>
      </c>
      <c r="B1681" s="88" t="s">
        <v>196</v>
      </c>
      <c r="C1681" s="88">
        <v>38964.813999999998</v>
      </c>
      <c r="D1681" s="88">
        <v>38965.839</v>
      </c>
      <c r="E1681" s="88">
        <v>1.0249999999999999</v>
      </c>
      <c r="F1681" s="88" t="s">
        <v>257</v>
      </c>
      <c r="G1681" s="88" t="s">
        <v>50</v>
      </c>
    </row>
    <row r="1682" spans="1:7" ht="15.75" customHeight="1">
      <c r="A1682" s="88" t="s">
        <v>191</v>
      </c>
      <c r="B1682" s="88" t="s">
        <v>196</v>
      </c>
      <c r="C1682" s="88">
        <v>38966.468999999997</v>
      </c>
      <c r="D1682" s="88">
        <v>38967.798999999999</v>
      </c>
      <c r="E1682" s="88">
        <v>1.33</v>
      </c>
      <c r="F1682" s="88" t="s">
        <v>257</v>
      </c>
      <c r="G1682" s="88" t="s">
        <v>50</v>
      </c>
    </row>
    <row r="1683" spans="1:7" ht="15.75" customHeight="1">
      <c r="A1683" s="88" t="s">
        <v>191</v>
      </c>
      <c r="B1683" s="88" t="s">
        <v>196</v>
      </c>
      <c r="C1683" s="88">
        <v>38973.343999999997</v>
      </c>
      <c r="D1683" s="88">
        <v>38974.498</v>
      </c>
      <c r="E1683" s="88">
        <v>1.1539999999999999</v>
      </c>
      <c r="F1683" s="88" t="s">
        <v>257</v>
      </c>
      <c r="G1683" s="88" t="s">
        <v>50</v>
      </c>
    </row>
    <row r="1684" spans="1:7" ht="15.75" customHeight="1">
      <c r="A1684" s="88" t="s">
        <v>191</v>
      </c>
      <c r="B1684" s="88" t="s">
        <v>196</v>
      </c>
      <c r="C1684" s="88">
        <v>38975.137999999999</v>
      </c>
      <c r="D1684" s="88">
        <v>38975.57</v>
      </c>
      <c r="E1684" s="88">
        <v>0.432</v>
      </c>
      <c r="F1684" s="88" t="s">
        <v>255</v>
      </c>
      <c r="G1684" s="88" t="s">
        <v>50</v>
      </c>
    </row>
    <row r="1685" spans="1:7" ht="15.75" hidden="1" customHeight="1">
      <c r="A1685" s="88" t="s">
        <v>340</v>
      </c>
      <c r="B1685" s="88"/>
      <c r="C1685" s="88">
        <v>720</v>
      </c>
      <c r="D1685" s="88">
        <v>780</v>
      </c>
      <c r="E1685" s="88">
        <v>60</v>
      </c>
      <c r="F1685" s="88" t="s">
        <v>341</v>
      </c>
      <c r="G1685" s="88" t="s">
        <v>50</v>
      </c>
    </row>
    <row r="1686" spans="1:7" ht="15.75" hidden="1" customHeight="1">
      <c r="A1686" s="88" t="s">
        <v>340</v>
      </c>
      <c r="B1686" s="88"/>
      <c r="C1686" s="88">
        <v>4560</v>
      </c>
      <c r="D1686" s="88">
        <v>4620</v>
      </c>
      <c r="E1686" s="88">
        <v>60</v>
      </c>
      <c r="F1686" s="88" t="s">
        <v>342</v>
      </c>
      <c r="G1686" s="88" t="s">
        <v>50</v>
      </c>
    </row>
    <row r="1687" spans="1:7" ht="15.75" hidden="1" customHeight="1">
      <c r="A1687" s="88" t="s">
        <v>340</v>
      </c>
      <c r="B1687" s="88"/>
      <c r="C1687" s="88">
        <v>5460</v>
      </c>
      <c r="D1687" s="88">
        <v>5520</v>
      </c>
      <c r="E1687" s="88">
        <v>60</v>
      </c>
      <c r="F1687" s="88" t="s">
        <v>343</v>
      </c>
      <c r="G1687" s="88" t="s">
        <v>50</v>
      </c>
    </row>
    <row r="1688" spans="1:7" ht="15.75" hidden="1" customHeight="1">
      <c r="A1688" s="88" t="s">
        <v>340</v>
      </c>
      <c r="B1688" s="88"/>
      <c r="C1688" s="88">
        <v>11460</v>
      </c>
      <c r="D1688" s="88">
        <v>11520</v>
      </c>
      <c r="E1688" s="88">
        <v>60</v>
      </c>
      <c r="F1688" s="88" t="s">
        <v>344</v>
      </c>
      <c r="G1688" s="88" t="s">
        <v>50</v>
      </c>
    </row>
    <row r="1689" spans="1:7" ht="15.75" hidden="1" customHeight="1">
      <c r="A1689" s="88" t="s">
        <v>340</v>
      </c>
      <c r="B1689" s="88"/>
      <c r="C1689" s="88">
        <v>12060</v>
      </c>
      <c r="D1689" s="88">
        <v>12120</v>
      </c>
      <c r="E1689" s="88">
        <v>60</v>
      </c>
      <c r="F1689" s="88" t="s">
        <v>345</v>
      </c>
      <c r="G1689" s="88" t="s">
        <v>50</v>
      </c>
    </row>
    <row r="1690" spans="1:7" ht="15.75" hidden="1" customHeight="1">
      <c r="A1690" s="88" t="s">
        <v>340</v>
      </c>
      <c r="B1690" s="88"/>
      <c r="C1690" s="88">
        <v>21000</v>
      </c>
      <c r="D1690" s="88">
        <v>21060</v>
      </c>
      <c r="E1690" s="88">
        <v>60</v>
      </c>
      <c r="F1690" s="88" t="s">
        <v>346</v>
      </c>
      <c r="G1690" s="88" t="s">
        <v>50</v>
      </c>
    </row>
    <row r="1691" spans="1:7" ht="15.75" hidden="1" customHeight="1">
      <c r="A1691" s="88" t="s">
        <v>340</v>
      </c>
      <c r="B1691" s="88"/>
      <c r="C1691" s="88">
        <v>22620</v>
      </c>
      <c r="D1691" s="88">
        <v>22680</v>
      </c>
      <c r="E1691" s="88">
        <v>60</v>
      </c>
      <c r="F1691" s="88" t="s">
        <v>347</v>
      </c>
      <c r="G1691" s="88" t="s">
        <v>50</v>
      </c>
    </row>
    <row r="1692" spans="1:7" ht="15.75" hidden="1" customHeight="1">
      <c r="A1692" s="88" t="s">
        <v>340</v>
      </c>
      <c r="B1692" s="88"/>
      <c r="C1692" s="88">
        <v>34320</v>
      </c>
      <c r="D1692" s="88">
        <v>34380</v>
      </c>
      <c r="E1692" s="88">
        <v>60</v>
      </c>
      <c r="F1692" s="88" t="s">
        <v>348</v>
      </c>
      <c r="G1692" s="88" t="s">
        <v>50</v>
      </c>
    </row>
    <row r="1693" spans="1:7" ht="15.75" hidden="1" customHeight="1">
      <c r="A1693" s="88" t="s">
        <v>340</v>
      </c>
      <c r="B1693" s="88"/>
      <c r="C1693" s="88">
        <v>38760</v>
      </c>
      <c r="D1693" s="88">
        <v>38820</v>
      </c>
      <c r="E1693" s="88">
        <v>60</v>
      </c>
      <c r="F1693" s="88" t="s">
        <v>349</v>
      </c>
      <c r="G1693" s="88" t="s">
        <v>50</v>
      </c>
    </row>
    <row r="1694" spans="1:7" ht="15.75" hidden="1" customHeight="1">
      <c r="A1694" s="88" t="s">
        <v>340</v>
      </c>
      <c r="B1694" s="88"/>
      <c r="C1694" s="88">
        <v>38940</v>
      </c>
      <c r="D1694" s="88">
        <v>39000</v>
      </c>
      <c r="E1694" s="88">
        <v>60</v>
      </c>
      <c r="F1694" s="88" t="s">
        <v>350</v>
      </c>
      <c r="G1694" s="88" t="s">
        <v>50</v>
      </c>
    </row>
    <row r="1695" spans="1:7" ht="15.75" customHeight="1">
      <c r="A1695" s="88" t="s">
        <v>198</v>
      </c>
      <c r="B1695" s="88" t="s">
        <v>198</v>
      </c>
      <c r="C1695" s="88">
        <v>751.303</v>
      </c>
      <c r="D1695" s="88">
        <v>751.74300000000005</v>
      </c>
      <c r="E1695" s="88">
        <v>0.44</v>
      </c>
      <c r="F1695" s="88" t="s">
        <v>286</v>
      </c>
      <c r="G1695" s="88" t="s">
        <v>50</v>
      </c>
    </row>
    <row r="1696" spans="1:7" ht="15.75" customHeight="1">
      <c r="A1696" s="88" t="s">
        <v>198</v>
      </c>
      <c r="B1696" s="88" t="s">
        <v>198</v>
      </c>
      <c r="C1696" s="88">
        <v>753.07</v>
      </c>
      <c r="D1696" s="88">
        <v>753.74</v>
      </c>
      <c r="E1696" s="88">
        <v>0.67</v>
      </c>
      <c r="F1696" s="88" t="s">
        <v>610</v>
      </c>
      <c r="G1696" s="88" t="s">
        <v>50</v>
      </c>
    </row>
    <row r="1697" spans="1:7" ht="15.75" customHeight="1">
      <c r="A1697" s="88" t="s">
        <v>198</v>
      </c>
      <c r="B1697" s="88" t="s">
        <v>198</v>
      </c>
      <c r="C1697" s="88">
        <v>760.09199999999998</v>
      </c>
      <c r="D1697" s="88">
        <v>761.75900000000001</v>
      </c>
      <c r="E1697" s="88">
        <v>1.667</v>
      </c>
      <c r="F1697" s="88" t="s">
        <v>611</v>
      </c>
      <c r="G1697" s="88" t="s">
        <v>50</v>
      </c>
    </row>
    <row r="1698" spans="1:7" ht="15.75" customHeight="1">
      <c r="A1698" s="88" t="s">
        <v>198</v>
      </c>
      <c r="B1698" s="88" t="s">
        <v>198</v>
      </c>
      <c r="C1698" s="88">
        <v>762.9</v>
      </c>
      <c r="D1698" s="88">
        <v>763.15</v>
      </c>
      <c r="E1698" s="88">
        <v>0.25</v>
      </c>
      <c r="F1698" s="88" t="s">
        <v>421</v>
      </c>
      <c r="G1698" s="88" t="s">
        <v>50</v>
      </c>
    </row>
    <row r="1699" spans="1:7" ht="15.75" customHeight="1">
      <c r="A1699" s="88" t="s">
        <v>198</v>
      </c>
      <c r="B1699" s="88" t="s">
        <v>198</v>
      </c>
      <c r="C1699" s="88">
        <v>765.37699999999995</v>
      </c>
      <c r="D1699" s="88">
        <v>767.02800000000002</v>
      </c>
      <c r="E1699" s="88">
        <v>1.651</v>
      </c>
      <c r="F1699" s="88" t="s">
        <v>286</v>
      </c>
      <c r="G1699" s="88" t="s">
        <v>50</v>
      </c>
    </row>
    <row r="1700" spans="1:7" ht="15.75" customHeight="1">
      <c r="A1700" s="88" t="s">
        <v>198</v>
      </c>
      <c r="B1700" s="88" t="s">
        <v>198</v>
      </c>
      <c r="C1700" s="88">
        <v>767.61</v>
      </c>
      <c r="D1700" s="88">
        <v>767.81</v>
      </c>
      <c r="E1700" s="88">
        <v>0.2</v>
      </c>
      <c r="F1700" s="88" t="s">
        <v>286</v>
      </c>
      <c r="G1700" s="88" t="s">
        <v>50</v>
      </c>
    </row>
    <row r="1701" spans="1:7" ht="15.75" customHeight="1">
      <c r="A1701" s="88" t="s">
        <v>198</v>
      </c>
      <c r="B1701" s="88" t="s">
        <v>198</v>
      </c>
      <c r="C1701" s="88">
        <v>772.46500000000003</v>
      </c>
      <c r="D1701" s="88">
        <v>773.68</v>
      </c>
      <c r="E1701" s="88">
        <v>1.2150000000000001</v>
      </c>
      <c r="F1701" s="88" t="s">
        <v>612</v>
      </c>
      <c r="G1701" s="88" t="s">
        <v>50</v>
      </c>
    </row>
    <row r="1702" spans="1:7" ht="15.75" customHeight="1">
      <c r="A1702" s="88" t="s">
        <v>198</v>
      </c>
      <c r="B1702" s="88" t="s">
        <v>198</v>
      </c>
      <c r="C1702" s="88">
        <v>774.54499999999996</v>
      </c>
      <c r="D1702" s="88">
        <v>775.3</v>
      </c>
      <c r="E1702" s="88">
        <v>0.755</v>
      </c>
      <c r="F1702" s="88" t="s">
        <v>613</v>
      </c>
      <c r="G1702" s="88" t="s">
        <v>50</v>
      </c>
    </row>
    <row r="1703" spans="1:7" ht="15.75" customHeight="1">
      <c r="A1703" s="88" t="s">
        <v>198</v>
      </c>
      <c r="B1703" s="88" t="s">
        <v>198</v>
      </c>
      <c r="C1703" s="88">
        <v>776.21299999999997</v>
      </c>
      <c r="D1703" s="88">
        <v>776.58</v>
      </c>
      <c r="E1703" s="88">
        <v>0.36699999999999999</v>
      </c>
      <c r="F1703" s="88" t="s">
        <v>286</v>
      </c>
      <c r="G1703" s="88" t="s">
        <v>50</v>
      </c>
    </row>
    <row r="1704" spans="1:7" ht="15.75" customHeight="1">
      <c r="A1704" s="88" t="s">
        <v>198</v>
      </c>
      <c r="B1704" s="88" t="s">
        <v>198</v>
      </c>
      <c r="C1704" s="88">
        <v>5461.5410000000002</v>
      </c>
      <c r="D1704" s="88">
        <v>5462.665</v>
      </c>
      <c r="E1704" s="88">
        <v>1.1240000000000001</v>
      </c>
      <c r="F1704" s="88" t="s">
        <v>614</v>
      </c>
      <c r="G1704" s="88" t="s">
        <v>50</v>
      </c>
    </row>
    <row r="1705" spans="1:7" ht="15.75" customHeight="1">
      <c r="A1705" s="88" t="s">
        <v>198</v>
      </c>
      <c r="B1705" s="88" t="s">
        <v>198</v>
      </c>
      <c r="C1705" s="88">
        <v>5466.3220000000001</v>
      </c>
      <c r="D1705" s="88">
        <v>5467.1570000000002</v>
      </c>
      <c r="E1705" s="88">
        <v>0.83499999999999996</v>
      </c>
      <c r="F1705" s="88" t="s">
        <v>615</v>
      </c>
      <c r="G1705" s="88" t="s">
        <v>50</v>
      </c>
    </row>
    <row r="1706" spans="1:7" ht="15.75" customHeight="1">
      <c r="A1706" s="88" t="s">
        <v>198</v>
      </c>
      <c r="B1706" s="88" t="s">
        <v>198</v>
      </c>
      <c r="C1706" s="88">
        <v>5510.1090000000004</v>
      </c>
      <c r="D1706" s="88">
        <v>5510.8710000000001</v>
      </c>
      <c r="E1706" s="88">
        <v>0.76200000000000001</v>
      </c>
      <c r="F1706" s="88" t="s">
        <v>616</v>
      </c>
      <c r="G1706" s="88" t="s">
        <v>50</v>
      </c>
    </row>
    <row r="1707" spans="1:7" ht="15.75" customHeight="1">
      <c r="A1707" s="88" t="s">
        <v>198</v>
      </c>
      <c r="B1707" s="88" t="s">
        <v>198</v>
      </c>
      <c r="C1707" s="88">
        <v>5512.3230000000003</v>
      </c>
      <c r="D1707" s="88">
        <v>5512.8450000000003</v>
      </c>
      <c r="E1707" s="88">
        <v>0.52200000000000002</v>
      </c>
      <c r="F1707" s="88" t="s">
        <v>617</v>
      </c>
      <c r="G1707" s="88" t="s">
        <v>50</v>
      </c>
    </row>
    <row r="1708" spans="1:7" ht="15.75" customHeight="1">
      <c r="A1708" s="88" t="s">
        <v>198</v>
      </c>
      <c r="B1708" s="88" t="s">
        <v>198</v>
      </c>
      <c r="C1708" s="88">
        <v>11468.708000000001</v>
      </c>
      <c r="D1708" s="88">
        <v>11469.825000000001</v>
      </c>
      <c r="E1708" s="88">
        <v>1.117</v>
      </c>
      <c r="F1708" s="88" t="s">
        <v>618</v>
      </c>
      <c r="G1708" s="88" t="s">
        <v>50</v>
      </c>
    </row>
    <row r="1709" spans="1:7" ht="15.75" customHeight="1">
      <c r="A1709" s="88" t="s">
        <v>198</v>
      </c>
      <c r="B1709" s="88" t="s">
        <v>198</v>
      </c>
      <c r="C1709" s="88">
        <v>11477.721</v>
      </c>
      <c r="D1709" s="88">
        <v>11478.168</v>
      </c>
      <c r="E1709" s="88">
        <v>0.44700000000000001</v>
      </c>
      <c r="F1709" s="88">
        <v>0</v>
      </c>
      <c r="G1709" s="88" t="s">
        <v>50</v>
      </c>
    </row>
    <row r="1710" spans="1:7" ht="15.75" customHeight="1">
      <c r="A1710" s="88" t="s">
        <v>198</v>
      </c>
      <c r="B1710" s="88" t="s">
        <v>198</v>
      </c>
      <c r="C1710" s="88">
        <v>11479.278</v>
      </c>
      <c r="D1710" s="88">
        <v>11480.228999999999</v>
      </c>
      <c r="E1710" s="88">
        <v>0.95099999999999996</v>
      </c>
      <c r="F1710" s="88" t="s">
        <v>619</v>
      </c>
      <c r="G1710" s="88" t="s">
        <v>50</v>
      </c>
    </row>
    <row r="1711" spans="1:7" ht="15.75" customHeight="1">
      <c r="A1711" s="88" t="s">
        <v>198</v>
      </c>
      <c r="B1711" s="88" t="s">
        <v>198</v>
      </c>
      <c r="C1711" s="88">
        <v>11480.808000000001</v>
      </c>
      <c r="D1711" s="88">
        <v>11482.522999999999</v>
      </c>
      <c r="E1711" s="88">
        <v>1.7150000000000001</v>
      </c>
      <c r="F1711" s="88" t="s">
        <v>620</v>
      </c>
      <c r="G1711" s="88" t="s">
        <v>50</v>
      </c>
    </row>
    <row r="1712" spans="1:7" ht="15.75" customHeight="1">
      <c r="A1712" s="88" t="s">
        <v>198</v>
      </c>
      <c r="B1712" s="88" t="s">
        <v>198</v>
      </c>
      <c r="C1712" s="88">
        <v>11500.047</v>
      </c>
      <c r="D1712" s="88">
        <v>11501.239</v>
      </c>
      <c r="E1712" s="88">
        <v>1.1919999999999999</v>
      </c>
      <c r="F1712" s="88" t="s">
        <v>621</v>
      </c>
      <c r="G1712" s="88" t="s">
        <v>50</v>
      </c>
    </row>
    <row r="1713" spans="1:7" ht="15.75" customHeight="1">
      <c r="A1713" s="88" t="s">
        <v>198</v>
      </c>
      <c r="B1713" s="88" t="s">
        <v>198</v>
      </c>
      <c r="C1713" s="88">
        <v>11501.331</v>
      </c>
      <c r="D1713" s="88">
        <v>11501.880999999999</v>
      </c>
      <c r="E1713" s="88">
        <v>0.55000000000000004</v>
      </c>
      <c r="F1713" s="88" t="s">
        <v>622</v>
      </c>
      <c r="G1713" s="88" t="s">
        <v>50</v>
      </c>
    </row>
    <row r="1714" spans="1:7" ht="15.75" customHeight="1">
      <c r="A1714" s="88" t="s">
        <v>198</v>
      </c>
      <c r="B1714" s="88" t="s">
        <v>198</v>
      </c>
      <c r="C1714" s="88">
        <v>11502.215</v>
      </c>
      <c r="D1714" s="88">
        <v>11503.174999999999</v>
      </c>
      <c r="E1714" s="88">
        <v>0.96</v>
      </c>
      <c r="F1714" s="88" t="s">
        <v>623</v>
      </c>
      <c r="G1714" s="88" t="s">
        <v>50</v>
      </c>
    </row>
    <row r="1715" spans="1:7" ht="15.75" customHeight="1">
      <c r="A1715" s="88" t="s">
        <v>198</v>
      </c>
      <c r="B1715" s="88" t="s">
        <v>198</v>
      </c>
      <c r="C1715" s="88">
        <v>11506.128000000001</v>
      </c>
      <c r="D1715" s="88">
        <v>11507.093000000001</v>
      </c>
      <c r="E1715" s="88">
        <v>0.96499999999999997</v>
      </c>
      <c r="F1715" s="88" t="s">
        <v>624</v>
      </c>
      <c r="G1715" s="88" t="s">
        <v>50</v>
      </c>
    </row>
    <row r="1716" spans="1:7" ht="15.75" customHeight="1">
      <c r="A1716" s="88" t="s">
        <v>198</v>
      </c>
      <c r="B1716" s="88" t="s">
        <v>198</v>
      </c>
      <c r="C1716" s="88">
        <v>11516.058999999999</v>
      </c>
      <c r="D1716" s="88">
        <v>11518.26</v>
      </c>
      <c r="E1716" s="88">
        <v>2.2010000000000001</v>
      </c>
      <c r="F1716" s="88" t="s">
        <v>286</v>
      </c>
      <c r="G1716" s="88" t="s">
        <v>50</v>
      </c>
    </row>
    <row r="1717" spans="1:7" ht="15.75" customHeight="1">
      <c r="A1717" s="88" t="s">
        <v>198</v>
      </c>
      <c r="B1717" s="88" t="s">
        <v>198</v>
      </c>
      <c r="C1717" s="88">
        <v>12060.152</v>
      </c>
      <c r="D1717" s="88">
        <v>12062.803</v>
      </c>
      <c r="E1717" s="88">
        <v>2.6509999999999998</v>
      </c>
      <c r="F1717" s="88" t="s">
        <v>625</v>
      </c>
      <c r="G1717" s="88" t="s">
        <v>50</v>
      </c>
    </row>
    <row r="1718" spans="1:7" ht="15.75" customHeight="1">
      <c r="A1718" s="88" t="s">
        <v>198</v>
      </c>
      <c r="B1718" s="88" t="s">
        <v>198</v>
      </c>
      <c r="C1718" s="88">
        <v>12063.41</v>
      </c>
      <c r="D1718" s="88">
        <v>12064.571</v>
      </c>
      <c r="E1718" s="88">
        <v>1.161</v>
      </c>
      <c r="F1718" s="88" t="s">
        <v>626</v>
      </c>
      <c r="G1718" s="88" t="s">
        <v>50</v>
      </c>
    </row>
    <row r="1719" spans="1:7" ht="15.75" customHeight="1">
      <c r="A1719" s="88" t="s">
        <v>198</v>
      </c>
      <c r="B1719" s="88" t="s">
        <v>198</v>
      </c>
      <c r="C1719" s="88">
        <v>12082.972</v>
      </c>
      <c r="D1719" s="88">
        <v>12084.019</v>
      </c>
      <c r="E1719" s="88">
        <v>1.0469999999999999</v>
      </c>
      <c r="F1719" s="88" t="s">
        <v>627</v>
      </c>
      <c r="G1719" s="88" t="s">
        <v>50</v>
      </c>
    </row>
    <row r="1720" spans="1:7" ht="15.75" customHeight="1">
      <c r="A1720" s="88" t="s">
        <v>198</v>
      </c>
      <c r="B1720" s="88" t="s">
        <v>198</v>
      </c>
      <c r="C1720" s="88">
        <v>12084.482</v>
      </c>
      <c r="D1720" s="88">
        <v>12085.635</v>
      </c>
      <c r="E1720" s="88">
        <v>1.153</v>
      </c>
      <c r="F1720" s="88" t="s">
        <v>628</v>
      </c>
      <c r="G1720" s="88" t="s">
        <v>50</v>
      </c>
    </row>
    <row r="1721" spans="1:7" ht="15.75" customHeight="1">
      <c r="A1721" s="88" t="s">
        <v>198</v>
      </c>
      <c r="B1721" s="88" t="s">
        <v>198</v>
      </c>
      <c r="C1721" s="88">
        <v>12085.742</v>
      </c>
      <c r="D1721" s="88">
        <v>12086.4</v>
      </c>
      <c r="E1721" s="88">
        <v>0.65800000000000003</v>
      </c>
      <c r="F1721" s="88" t="s">
        <v>286</v>
      </c>
      <c r="G1721" s="88" t="s">
        <v>50</v>
      </c>
    </row>
    <row r="1722" spans="1:7" ht="15.75" customHeight="1">
      <c r="A1722" s="88" t="s">
        <v>198</v>
      </c>
      <c r="B1722" s="88" t="s">
        <v>198</v>
      </c>
      <c r="C1722" s="88">
        <v>12087.217000000001</v>
      </c>
      <c r="D1722" s="88">
        <v>12088.634</v>
      </c>
      <c r="E1722" s="88">
        <v>1.417</v>
      </c>
      <c r="F1722" s="88" t="s">
        <v>629</v>
      </c>
      <c r="G1722" s="88" t="s">
        <v>50</v>
      </c>
    </row>
    <row r="1723" spans="1:7" ht="15.75" customHeight="1">
      <c r="A1723" s="88" t="s">
        <v>198</v>
      </c>
      <c r="B1723" s="88" t="s">
        <v>198</v>
      </c>
      <c r="C1723" s="88">
        <v>12090.391</v>
      </c>
      <c r="D1723" s="88">
        <v>12092.191999999999</v>
      </c>
      <c r="E1723" s="88">
        <v>1.8009999999999999</v>
      </c>
      <c r="F1723" s="88" t="s">
        <v>630</v>
      </c>
      <c r="G1723" s="88" t="s">
        <v>50</v>
      </c>
    </row>
    <row r="1724" spans="1:7" ht="15.75" customHeight="1">
      <c r="A1724" s="88" t="s">
        <v>198</v>
      </c>
      <c r="B1724" s="88" t="s">
        <v>198</v>
      </c>
      <c r="C1724" s="88">
        <v>12100.164000000001</v>
      </c>
      <c r="D1724" s="88">
        <v>12101.215</v>
      </c>
      <c r="E1724" s="88">
        <v>1.0509999999999999</v>
      </c>
      <c r="F1724" s="88" t="s">
        <v>631</v>
      </c>
      <c r="G1724" s="88" t="s">
        <v>50</v>
      </c>
    </row>
    <row r="1725" spans="1:7" ht="15.75" customHeight="1">
      <c r="A1725" s="88" t="s">
        <v>198</v>
      </c>
      <c r="B1725" s="88" t="s">
        <v>198</v>
      </c>
      <c r="C1725" s="88">
        <v>12113.811</v>
      </c>
      <c r="D1725" s="88">
        <v>12115.071</v>
      </c>
      <c r="E1725" s="88">
        <v>1.26</v>
      </c>
      <c r="F1725" s="88" t="s">
        <v>632</v>
      </c>
      <c r="G1725" s="88" t="s">
        <v>50</v>
      </c>
    </row>
    <row r="1726" spans="1:7" ht="15.75" customHeight="1">
      <c r="A1726" s="88" t="s">
        <v>198</v>
      </c>
      <c r="B1726" s="88" t="s">
        <v>198</v>
      </c>
      <c r="C1726" s="88">
        <v>38963.347999999998</v>
      </c>
      <c r="D1726" s="88">
        <v>38965.074999999997</v>
      </c>
      <c r="E1726" s="88">
        <v>1.7270000000000001</v>
      </c>
      <c r="F1726" s="88" t="s">
        <v>633</v>
      </c>
      <c r="G1726" s="88" t="s">
        <v>50</v>
      </c>
    </row>
    <row r="1727" spans="1:7" ht="15.75" customHeight="1">
      <c r="A1727" s="88" t="s">
        <v>198</v>
      </c>
      <c r="B1727" s="88" t="s">
        <v>198</v>
      </c>
      <c r="C1727" s="88">
        <v>38966.358999999997</v>
      </c>
      <c r="D1727" s="88">
        <v>38967.036</v>
      </c>
      <c r="E1727" s="88">
        <v>0.67700000000000005</v>
      </c>
      <c r="F1727" s="88" t="s">
        <v>286</v>
      </c>
      <c r="G1727" s="88" t="s">
        <v>50</v>
      </c>
    </row>
    <row r="1728" spans="1:7" ht="15.75" customHeight="1">
      <c r="A1728" s="88" t="s">
        <v>198</v>
      </c>
      <c r="B1728" s="88" t="s">
        <v>198</v>
      </c>
      <c r="C1728" s="88">
        <v>38968.552000000003</v>
      </c>
      <c r="D1728" s="88">
        <v>38969.14</v>
      </c>
      <c r="E1728" s="88">
        <v>0.58799999999999997</v>
      </c>
      <c r="F1728" s="88" t="s">
        <v>286</v>
      </c>
      <c r="G1728" s="88" t="s">
        <v>50</v>
      </c>
    </row>
    <row r="1729" spans="1:7" ht="15.75" customHeight="1">
      <c r="A1729" s="88" t="s">
        <v>198</v>
      </c>
      <c r="B1729" s="88" t="s">
        <v>198</v>
      </c>
      <c r="C1729" s="88">
        <v>38970.071000000004</v>
      </c>
      <c r="D1729" s="88">
        <v>38971.328999999998</v>
      </c>
      <c r="E1729" s="88">
        <v>1.258</v>
      </c>
      <c r="F1729" s="88" t="s">
        <v>634</v>
      </c>
      <c r="G1729" s="88" t="s">
        <v>50</v>
      </c>
    </row>
    <row r="1730" spans="1:7" ht="15.75" customHeight="1">
      <c r="A1730" s="88" t="s">
        <v>198</v>
      </c>
      <c r="B1730" s="88" t="s">
        <v>198</v>
      </c>
      <c r="C1730" s="88">
        <v>38971.697</v>
      </c>
      <c r="D1730" s="88">
        <v>38973.584999999999</v>
      </c>
      <c r="E1730" s="88">
        <v>1.8879999999999999</v>
      </c>
      <c r="F1730" s="88" t="s">
        <v>635</v>
      </c>
      <c r="G1730" s="88" t="s">
        <v>50</v>
      </c>
    </row>
    <row r="1731" spans="1:7" ht="15.75" customHeight="1">
      <c r="A1731" s="88" t="s">
        <v>198</v>
      </c>
      <c r="B1731" s="88" t="s">
        <v>198</v>
      </c>
      <c r="C1731" s="88">
        <v>38975.057000000001</v>
      </c>
      <c r="D1731" s="88">
        <v>38976.743999999999</v>
      </c>
      <c r="E1731" s="88">
        <v>1.6870000000000001</v>
      </c>
      <c r="F1731" s="88" t="s">
        <v>636</v>
      </c>
      <c r="G1731" s="88" t="s">
        <v>50</v>
      </c>
    </row>
    <row r="1732" spans="1:7" ht="15.75" customHeight="1">
      <c r="A1732" s="88" t="s">
        <v>198</v>
      </c>
      <c r="B1732" s="88" t="s">
        <v>198</v>
      </c>
      <c r="C1732" s="88">
        <v>38977.506000000001</v>
      </c>
      <c r="D1732" s="88">
        <v>38979.241999999998</v>
      </c>
      <c r="E1732" s="88">
        <v>1.736</v>
      </c>
      <c r="F1732" s="88" t="s">
        <v>637</v>
      </c>
      <c r="G1732" s="88" t="s">
        <v>50</v>
      </c>
    </row>
    <row r="1733" spans="1:7" ht="15.75" customHeight="1">
      <c r="A1733" s="88" t="s">
        <v>198</v>
      </c>
      <c r="B1733" s="88" t="s">
        <v>198</v>
      </c>
      <c r="C1733" s="88">
        <v>38981.129000000001</v>
      </c>
      <c r="D1733" s="88">
        <v>38982.824000000001</v>
      </c>
      <c r="E1733" s="88">
        <v>1.6950000000000001</v>
      </c>
      <c r="F1733" s="88" t="s">
        <v>638</v>
      </c>
      <c r="G1733" s="88" t="s">
        <v>50</v>
      </c>
    </row>
    <row r="1734" spans="1:7" ht="15.75" customHeight="1">
      <c r="A1734" s="88" t="s">
        <v>198</v>
      </c>
      <c r="B1734" s="88" t="s">
        <v>198</v>
      </c>
      <c r="C1734" s="88">
        <v>38983.188999999998</v>
      </c>
      <c r="D1734" s="88">
        <v>38984.743999999999</v>
      </c>
      <c r="E1734" s="88">
        <v>1.5549999999999999</v>
      </c>
      <c r="F1734" s="88" t="s">
        <v>639</v>
      </c>
      <c r="G1734" s="88" t="s">
        <v>50</v>
      </c>
    </row>
    <row r="1735" spans="1:7" ht="15.75" customHeight="1">
      <c r="A1735" s="88" t="s">
        <v>198</v>
      </c>
      <c r="B1735" s="88" t="s">
        <v>198</v>
      </c>
      <c r="C1735" s="88">
        <v>38985.720999999998</v>
      </c>
      <c r="D1735" s="88">
        <v>38986.652000000002</v>
      </c>
      <c r="E1735" s="88">
        <v>0.93100000000000005</v>
      </c>
      <c r="F1735" s="88" t="s">
        <v>640</v>
      </c>
      <c r="G1735" s="88" t="s">
        <v>50</v>
      </c>
    </row>
    <row r="1736" spans="1:7" ht="15.75" customHeight="1">
      <c r="A1736" s="88" t="s">
        <v>198</v>
      </c>
      <c r="B1736" s="88" t="s">
        <v>198</v>
      </c>
      <c r="C1736" s="88">
        <v>38987.563000000002</v>
      </c>
      <c r="D1736" s="88">
        <v>38988.161999999997</v>
      </c>
      <c r="E1736" s="88">
        <v>0.59899999999999998</v>
      </c>
      <c r="F1736" s="88" t="s">
        <v>641</v>
      </c>
      <c r="G1736" s="88" t="s">
        <v>50</v>
      </c>
    </row>
    <row r="1737" spans="1:7" ht="15.75" customHeight="1">
      <c r="A1737" s="88" t="s">
        <v>198</v>
      </c>
      <c r="B1737" s="88" t="s">
        <v>198</v>
      </c>
      <c r="C1737" s="88">
        <v>38988.917000000001</v>
      </c>
      <c r="D1737" s="88">
        <v>38989.54</v>
      </c>
      <c r="E1737" s="88">
        <v>0.623</v>
      </c>
      <c r="F1737" s="88" t="s">
        <v>642</v>
      </c>
      <c r="G1737" s="88" t="s">
        <v>50</v>
      </c>
    </row>
    <row r="1738" spans="1:7" ht="15.75" customHeight="1">
      <c r="A1738" s="88" t="s">
        <v>198</v>
      </c>
      <c r="B1738" s="88" t="s">
        <v>198</v>
      </c>
      <c r="C1738" s="88">
        <v>38990.383000000002</v>
      </c>
      <c r="D1738" s="88">
        <v>38991.267</v>
      </c>
      <c r="E1738" s="88">
        <v>0.88400000000000001</v>
      </c>
      <c r="F1738" s="88" t="s">
        <v>643</v>
      </c>
      <c r="G1738" s="88" t="s">
        <v>50</v>
      </c>
    </row>
    <row r="1739" spans="1:7" ht="15.75" customHeight="1">
      <c r="A1739" s="88" t="s">
        <v>198</v>
      </c>
      <c r="B1739" s="88" t="s">
        <v>198</v>
      </c>
      <c r="C1739" s="88">
        <v>38991.491999999998</v>
      </c>
      <c r="D1739" s="88">
        <v>38992.351999999999</v>
      </c>
      <c r="E1739" s="88">
        <v>0.86</v>
      </c>
      <c r="F1739" s="88" t="s">
        <v>644</v>
      </c>
      <c r="G1739" s="88" t="s">
        <v>50</v>
      </c>
    </row>
    <row r="1740" spans="1:7" ht="15.75" customHeight="1">
      <c r="A1740" s="88" t="s">
        <v>198</v>
      </c>
      <c r="B1740" s="88" t="s">
        <v>198</v>
      </c>
      <c r="C1740" s="88">
        <v>38992.961000000003</v>
      </c>
      <c r="D1740" s="88">
        <v>38993.338000000003</v>
      </c>
      <c r="E1740" s="88">
        <v>0.377</v>
      </c>
      <c r="F1740" s="88" t="s">
        <v>286</v>
      </c>
      <c r="G1740" s="88" t="s">
        <v>50</v>
      </c>
    </row>
    <row r="1741" spans="1:7" ht="15.75" customHeight="1">
      <c r="A1741" s="88" t="s">
        <v>198</v>
      </c>
      <c r="B1741" s="88" t="s">
        <v>198</v>
      </c>
      <c r="C1741" s="88">
        <v>38993.574000000001</v>
      </c>
      <c r="D1741" s="88">
        <v>38993.841</v>
      </c>
      <c r="E1741" s="88">
        <v>0.26700000000000002</v>
      </c>
      <c r="F1741" s="88">
        <v>0</v>
      </c>
      <c r="G1741" s="88" t="s">
        <v>50</v>
      </c>
    </row>
    <row r="1742" spans="1:7" ht="15.75" customHeight="1">
      <c r="A1742" s="88" t="s">
        <v>198</v>
      </c>
      <c r="B1742" s="88" t="s">
        <v>198</v>
      </c>
      <c r="C1742" s="88">
        <v>38994.012000000002</v>
      </c>
      <c r="D1742" s="88">
        <v>38994.264000000003</v>
      </c>
      <c r="E1742" s="88">
        <v>0.252</v>
      </c>
      <c r="F1742" s="88" t="s">
        <v>645</v>
      </c>
      <c r="G1742" s="88" t="s">
        <v>50</v>
      </c>
    </row>
    <row r="1743" spans="1:7" ht="15.75" customHeight="1">
      <c r="A1743" s="88" t="s">
        <v>198</v>
      </c>
      <c r="B1743" s="88" t="s">
        <v>198</v>
      </c>
      <c r="C1743" s="88">
        <v>38994.800000000003</v>
      </c>
      <c r="D1743" s="88">
        <v>38996.034</v>
      </c>
      <c r="E1743" s="88">
        <v>1.234</v>
      </c>
      <c r="F1743" s="88" t="s">
        <v>646</v>
      </c>
      <c r="G1743" s="88" t="s">
        <v>50</v>
      </c>
    </row>
    <row r="1744" spans="1:7" ht="15.75" customHeight="1">
      <c r="A1744" s="88" t="s">
        <v>198</v>
      </c>
      <c r="B1744" s="88" t="s">
        <v>198</v>
      </c>
      <c r="C1744" s="88">
        <v>38998.527999999998</v>
      </c>
      <c r="D1744" s="88">
        <v>38999.567999999999</v>
      </c>
      <c r="E1744" s="88">
        <v>1.04</v>
      </c>
      <c r="F1744" s="88" t="s">
        <v>647</v>
      </c>
      <c r="G1744" s="88" t="s">
        <v>50</v>
      </c>
    </row>
    <row r="1745" spans="1:7" ht="15.75" hidden="1" customHeight="1">
      <c r="A1745" s="88" t="s">
        <v>386</v>
      </c>
      <c r="B1745" s="88" t="s">
        <v>196</v>
      </c>
      <c r="C1745" s="88">
        <v>720.55399999999997</v>
      </c>
      <c r="D1745" s="88">
        <v>721.44200000000001</v>
      </c>
      <c r="E1745" s="88">
        <v>0.88800000000000001</v>
      </c>
      <c r="F1745" s="88" t="s">
        <v>254</v>
      </c>
      <c r="G1745" s="88" t="s">
        <v>50</v>
      </c>
    </row>
    <row r="1746" spans="1:7" ht="15.75" hidden="1" customHeight="1">
      <c r="A1746" s="88" t="s">
        <v>386</v>
      </c>
      <c r="B1746" s="88" t="s">
        <v>196</v>
      </c>
      <c r="C1746" s="88">
        <v>724.89300000000003</v>
      </c>
      <c r="D1746" s="88">
        <v>726.30700000000002</v>
      </c>
      <c r="E1746" s="88">
        <v>1.4139999999999999</v>
      </c>
      <c r="F1746" s="88" t="s">
        <v>254</v>
      </c>
      <c r="G1746" s="88" t="s">
        <v>50</v>
      </c>
    </row>
    <row r="1747" spans="1:7" ht="15.75" hidden="1" customHeight="1">
      <c r="A1747" s="88" t="s">
        <v>386</v>
      </c>
      <c r="B1747" s="88" t="s">
        <v>196</v>
      </c>
      <c r="C1747" s="88">
        <v>727.399</v>
      </c>
      <c r="D1747" s="88">
        <v>728.39099999999996</v>
      </c>
      <c r="E1747" s="88">
        <v>0.99199999999999999</v>
      </c>
      <c r="F1747" s="88" t="s">
        <v>257</v>
      </c>
      <c r="G1747" s="88" t="s">
        <v>50</v>
      </c>
    </row>
    <row r="1748" spans="1:7" ht="15.75" hidden="1" customHeight="1">
      <c r="A1748" s="88" t="s">
        <v>386</v>
      </c>
      <c r="B1748" s="88" t="s">
        <v>196</v>
      </c>
      <c r="C1748" s="88">
        <v>730.75800000000004</v>
      </c>
      <c r="D1748" s="88">
        <v>731.15200000000004</v>
      </c>
      <c r="E1748" s="88">
        <v>0.39400000000000002</v>
      </c>
      <c r="F1748" s="88" t="s">
        <v>257</v>
      </c>
      <c r="G1748" s="88" t="s">
        <v>50</v>
      </c>
    </row>
    <row r="1749" spans="1:7" ht="15.75" hidden="1" customHeight="1">
      <c r="A1749" s="88" t="s">
        <v>386</v>
      </c>
      <c r="B1749" s="88" t="s">
        <v>196</v>
      </c>
      <c r="C1749" s="88">
        <v>731.96400000000006</v>
      </c>
      <c r="D1749" s="88">
        <v>732.74</v>
      </c>
      <c r="E1749" s="88">
        <v>0.77600000000000002</v>
      </c>
      <c r="F1749" s="88" t="s">
        <v>257</v>
      </c>
      <c r="G1749" s="88" t="s">
        <v>50</v>
      </c>
    </row>
    <row r="1750" spans="1:7" ht="15.75" hidden="1" customHeight="1">
      <c r="A1750" s="88" t="s">
        <v>386</v>
      </c>
      <c r="B1750" s="88" t="s">
        <v>196</v>
      </c>
      <c r="C1750" s="88">
        <v>733.697</v>
      </c>
      <c r="D1750" s="88">
        <v>734.78599999999994</v>
      </c>
      <c r="E1750" s="88">
        <v>1.089</v>
      </c>
      <c r="F1750" s="88" t="s">
        <v>257</v>
      </c>
      <c r="G1750" s="88" t="s">
        <v>50</v>
      </c>
    </row>
    <row r="1751" spans="1:7" ht="15.75" hidden="1" customHeight="1">
      <c r="A1751" s="88" t="s">
        <v>386</v>
      </c>
      <c r="B1751" s="88" t="s">
        <v>196</v>
      </c>
      <c r="C1751" s="88">
        <v>735.77099999999996</v>
      </c>
      <c r="D1751" s="88">
        <v>736.31899999999996</v>
      </c>
      <c r="E1751" s="88">
        <v>0.54800000000000004</v>
      </c>
      <c r="F1751" s="88" t="s">
        <v>257</v>
      </c>
      <c r="G1751" s="88" t="s">
        <v>50</v>
      </c>
    </row>
    <row r="1752" spans="1:7" ht="15.75" hidden="1" customHeight="1">
      <c r="A1752" s="88" t="s">
        <v>386</v>
      </c>
      <c r="B1752" s="88" t="s">
        <v>196</v>
      </c>
      <c r="C1752" s="88">
        <v>736.76700000000005</v>
      </c>
      <c r="D1752" s="88">
        <v>737.58600000000001</v>
      </c>
      <c r="E1752" s="88">
        <v>0.81899999999999995</v>
      </c>
      <c r="F1752" s="88" t="s">
        <v>257</v>
      </c>
      <c r="G1752" s="88" t="s">
        <v>50</v>
      </c>
    </row>
    <row r="1753" spans="1:7" ht="15.75" hidden="1" customHeight="1">
      <c r="A1753" s="88" t="s">
        <v>386</v>
      </c>
      <c r="B1753" s="88" t="s">
        <v>196</v>
      </c>
      <c r="C1753" s="88">
        <v>739.00199999999995</v>
      </c>
      <c r="D1753" s="88">
        <v>739.94299999999998</v>
      </c>
      <c r="E1753" s="88">
        <v>0.94099999999999995</v>
      </c>
      <c r="F1753" s="88" t="s">
        <v>257</v>
      </c>
      <c r="G1753" s="88" t="s">
        <v>50</v>
      </c>
    </row>
    <row r="1754" spans="1:7" ht="15.75" hidden="1" customHeight="1">
      <c r="A1754" s="88" t="s">
        <v>386</v>
      </c>
      <c r="B1754" s="88" t="s">
        <v>196</v>
      </c>
      <c r="C1754" s="88">
        <v>741.78399999999999</v>
      </c>
      <c r="D1754" s="88">
        <v>742.40300000000002</v>
      </c>
      <c r="E1754" s="88">
        <v>0.61899999999999999</v>
      </c>
      <c r="F1754" s="88" t="s">
        <v>255</v>
      </c>
      <c r="G1754" s="88" t="s">
        <v>50</v>
      </c>
    </row>
    <row r="1755" spans="1:7" ht="15.75" hidden="1" customHeight="1">
      <c r="A1755" s="88" t="s">
        <v>386</v>
      </c>
      <c r="B1755" s="88" t="s">
        <v>196</v>
      </c>
      <c r="C1755" s="88">
        <v>743.25099999999998</v>
      </c>
      <c r="D1755" s="88">
        <v>745.45600000000002</v>
      </c>
      <c r="E1755" s="88">
        <v>2.2050000000000001</v>
      </c>
      <c r="F1755" s="88" t="s">
        <v>254</v>
      </c>
      <c r="G1755" s="88" t="s">
        <v>50</v>
      </c>
    </row>
    <row r="1756" spans="1:7" ht="15.75" hidden="1" customHeight="1">
      <c r="A1756" s="88" t="s">
        <v>386</v>
      </c>
      <c r="B1756" s="88" t="s">
        <v>196</v>
      </c>
      <c r="C1756" s="88">
        <v>746.92100000000005</v>
      </c>
      <c r="D1756" s="88">
        <v>747.66</v>
      </c>
      <c r="E1756" s="88">
        <v>0.73899999999999999</v>
      </c>
      <c r="F1756" s="88" t="s">
        <v>254</v>
      </c>
      <c r="G1756" s="88" t="s">
        <v>50</v>
      </c>
    </row>
    <row r="1757" spans="1:7" ht="15.75" hidden="1" customHeight="1">
      <c r="A1757" s="88" t="s">
        <v>386</v>
      </c>
      <c r="B1757" s="88" t="s">
        <v>196</v>
      </c>
      <c r="C1757" s="88">
        <v>749.399</v>
      </c>
      <c r="D1757" s="88">
        <v>750.93299999999999</v>
      </c>
      <c r="E1757" s="88">
        <v>1.534</v>
      </c>
      <c r="F1757" s="88" t="s">
        <v>254</v>
      </c>
      <c r="G1757" s="88" t="s">
        <v>50</v>
      </c>
    </row>
    <row r="1758" spans="1:7" ht="15.75" hidden="1" customHeight="1">
      <c r="A1758" s="88" t="s">
        <v>386</v>
      </c>
      <c r="B1758" s="88" t="s">
        <v>196</v>
      </c>
      <c r="C1758" s="88">
        <v>754.95</v>
      </c>
      <c r="D1758" s="88">
        <v>755.4</v>
      </c>
      <c r="E1758" s="88">
        <v>0.45</v>
      </c>
      <c r="F1758" s="88" t="s">
        <v>254</v>
      </c>
      <c r="G1758" s="88" t="s">
        <v>50</v>
      </c>
    </row>
    <row r="1759" spans="1:7" ht="15.75" hidden="1" customHeight="1">
      <c r="A1759" s="88" t="s">
        <v>386</v>
      </c>
      <c r="B1759" s="88" t="s">
        <v>196</v>
      </c>
      <c r="C1759" s="88">
        <v>756.48299999999995</v>
      </c>
      <c r="D1759" s="88">
        <v>758.26599999999996</v>
      </c>
      <c r="E1759" s="88">
        <v>1.7829999999999999</v>
      </c>
      <c r="F1759" s="88" t="s">
        <v>254</v>
      </c>
      <c r="G1759" s="88" t="s">
        <v>50</v>
      </c>
    </row>
    <row r="1760" spans="1:7" ht="15.75" hidden="1" customHeight="1">
      <c r="A1760" s="88" t="s">
        <v>386</v>
      </c>
      <c r="B1760" s="88" t="s">
        <v>196</v>
      </c>
      <c r="C1760" s="88">
        <v>762.59400000000005</v>
      </c>
      <c r="D1760" s="88">
        <v>762.87800000000004</v>
      </c>
      <c r="E1760" s="88">
        <v>0.28399999999999997</v>
      </c>
      <c r="F1760" s="88" t="s">
        <v>254</v>
      </c>
      <c r="G1760" s="88" t="s">
        <v>50</v>
      </c>
    </row>
    <row r="1761" spans="1:7" ht="15.75" hidden="1" customHeight="1">
      <c r="A1761" s="88" t="s">
        <v>386</v>
      </c>
      <c r="B1761" s="88" t="s">
        <v>196</v>
      </c>
      <c r="C1761" s="88">
        <v>764.19299999999998</v>
      </c>
      <c r="D1761" s="88">
        <v>765.12</v>
      </c>
      <c r="E1761" s="88">
        <v>0.92700000000000005</v>
      </c>
      <c r="F1761" s="88" t="s">
        <v>254</v>
      </c>
      <c r="G1761" s="88" t="s">
        <v>50</v>
      </c>
    </row>
    <row r="1762" spans="1:7" ht="15.75" hidden="1" customHeight="1">
      <c r="A1762" s="88" t="s">
        <v>386</v>
      </c>
      <c r="B1762" s="88" t="s">
        <v>196</v>
      </c>
      <c r="C1762" s="88">
        <v>767.43799999999999</v>
      </c>
      <c r="D1762" s="88">
        <v>767.93600000000004</v>
      </c>
      <c r="E1762" s="88">
        <v>0.498</v>
      </c>
      <c r="F1762" s="88" t="s">
        <v>254</v>
      </c>
      <c r="G1762" s="88" t="s">
        <v>50</v>
      </c>
    </row>
    <row r="1763" spans="1:7" ht="15.75" hidden="1" customHeight="1">
      <c r="A1763" s="88" t="s">
        <v>386</v>
      </c>
      <c r="B1763" s="88" t="s">
        <v>196</v>
      </c>
      <c r="C1763" s="88">
        <v>768.96199999999999</v>
      </c>
      <c r="D1763" s="88">
        <v>769.197</v>
      </c>
      <c r="E1763" s="88">
        <v>0.23499999999999999</v>
      </c>
      <c r="F1763" s="88" t="s">
        <v>254</v>
      </c>
      <c r="G1763" s="88" t="s">
        <v>50</v>
      </c>
    </row>
    <row r="1764" spans="1:7" ht="15.75" hidden="1" customHeight="1">
      <c r="A1764" s="88" t="s">
        <v>386</v>
      </c>
      <c r="B1764" s="88" t="s">
        <v>196</v>
      </c>
      <c r="C1764" s="88">
        <v>5460.2939999999999</v>
      </c>
      <c r="D1764" s="88">
        <v>5460.6570000000002</v>
      </c>
      <c r="E1764" s="88">
        <v>0.36299999999999999</v>
      </c>
      <c r="F1764" s="88" t="s">
        <v>255</v>
      </c>
      <c r="G1764" s="88" t="s">
        <v>50</v>
      </c>
    </row>
    <row r="1765" spans="1:7" ht="15.75" hidden="1" customHeight="1">
      <c r="A1765" s="88" t="s">
        <v>386</v>
      </c>
      <c r="B1765" s="88" t="s">
        <v>196</v>
      </c>
      <c r="C1765" s="88">
        <v>5461.4040000000005</v>
      </c>
      <c r="D1765" s="88">
        <v>5462.1120000000001</v>
      </c>
      <c r="E1765" s="88">
        <v>0.70799999999999996</v>
      </c>
      <c r="F1765" s="88" t="s">
        <v>255</v>
      </c>
      <c r="G1765" s="88" t="s">
        <v>50</v>
      </c>
    </row>
    <row r="1766" spans="1:7" ht="15.75" hidden="1" customHeight="1">
      <c r="A1766" s="88" t="s">
        <v>386</v>
      </c>
      <c r="B1766" s="88" t="s">
        <v>196</v>
      </c>
      <c r="C1766" s="88">
        <v>5462.81</v>
      </c>
      <c r="D1766" s="88">
        <v>5463.6970000000001</v>
      </c>
      <c r="E1766" s="88">
        <v>0.88700000000000001</v>
      </c>
      <c r="F1766" s="88" t="s">
        <v>257</v>
      </c>
      <c r="G1766" s="88" t="s">
        <v>50</v>
      </c>
    </row>
    <row r="1767" spans="1:7" ht="15.75" hidden="1" customHeight="1">
      <c r="A1767" s="88" t="s">
        <v>386</v>
      </c>
      <c r="B1767" s="88" t="s">
        <v>196</v>
      </c>
      <c r="C1767" s="88">
        <v>5466.26</v>
      </c>
      <c r="D1767" s="88">
        <v>5467.3670000000002</v>
      </c>
      <c r="E1767" s="88">
        <v>1.107</v>
      </c>
      <c r="F1767" s="88" t="s">
        <v>255</v>
      </c>
      <c r="G1767" s="88" t="s">
        <v>50</v>
      </c>
    </row>
    <row r="1768" spans="1:7" ht="15.75" hidden="1" customHeight="1">
      <c r="A1768" s="88" t="s">
        <v>386</v>
      </c>
      <c r="B1768" s="88" t="s">
        <v>196</v>
      </c>
      <c r="C1768" s="88">
        <v>5470.99</v>
      </c>
      <c r="D1768" s="88">
        <v>5471.93</v>
      </c>
      <c r="E1768" s="88">
        <v>0.94</v>
      </c>
      <c r="F1768" s="88" t="s">
        <v>257</v>
      </c>
      <c r="G1768" s="88" t="s">
        <v>50</v>
      </c>
    </row>
    <row r="1769" spans="1:7" ht="15.75" hidden="1" customHeight="1">
      <c r="A1769" s="88" t="s">
        <v>386</v>
      </c>
      <c r="B1769" s="88" t="s">
        <v>196</v>
      </c>
      <c r="C1769" s="88">
        <v>5472.0749999999998</v>
      </c>
      <c r="D1769" s="88">
        <v>5474.6130000000003</v>
      </c>
      <c r="E1769" s="88">
        <v>2.5379999999999998</v>
      </c>
      <c r="F1769" s="88" t="s">
        <v>257</v>
      </c>
      <c r="G1769" s="88" t="s">
        <v>50</v>
      </c>
    </row>
    <row r="1770" spans="1:7" ht="15.75" hidden="1" customHeight="1">
      <c r="A1770" s="88" t="s">
        <v>386</v>
      </c>
      <c r="B1770" s="88" t="s">
        <v>196</v>
      </c>
      <c r="C1770" s="88">
        <v>5475.5450000000001</v>
      </c>
      <c r="D1770" s="88">
        <v>5475.7920000000004</v>
      </c>
      <c r="E1770" s="88">
        <v>0.247</v>
      </c>
      <c r="F1770" s="88" t="s">
        <v>257</v>
      </c>
      <c r="G1770" s="88" t="s">
        <v>50</v>
      </c>
    </row>
    <row r="1771" spans="1:7" ht="15.75" hidden="1" customHeight="1">
      <c r="A1771" s="88" t="s">
        <v>386</v>
      </c>
      <c r="B1771" s="88" t="s">
        <v>196</v>
      </c>
      <c r="C1771" s="88">
        <v>5477.71</v>
      </c>
      <c r="D1771" s="88">
        <v>5478.3810000000003</v>
      </c>
      <c r="E1771" s="88">
        <v>0.67100000000000004</v>
      </c>
      <c r="F1771" s="88" t="s">
        <v>257</v>
      </c>
      <c r="G1771" s="88" t="s">
        <v>50</v>
      </c>
    </row>
    <row r="1772" spans="1:7" ht="15.75" hidden="1" customHeight="1">
      <c r="A1772" s="88" t="s">
        <v>386</v>
      </c>
      <c r="B1772" s="88" t="s">
        <v>196</v>
      </c>
      <c r="C1772" s="88">
        <v>5479.5569999999998</v>
      </c>
      <c r="D1772" s="88">
        <v>5481.6120000000001</v>
      </c>
      <c r="E1772" s="88">
        <v>2.0550000000000002</v>
      </c>
      <c r="F1772" s="88" t="s">
        <v>257</v>
      </c>
      <c r="G1772" s="88" t="s">
        <v>50</v>
      </c>
    </row>
    <row r="1773" spans="1:7" ht="15.75" hidden="1" customHeight="1">
      <c r="A1773" s="88" t="s">
        <v>386</v>
      </c>
      <c r="B1773" s="88" t="s">
        <v>196</v>
      </c>
      <c r="C1773" s="88">
        <v>5481.97</v>
      </c>
      <c r="D1773" s="88">
        <v>5482.3729999999996</v>
      </c>
      <c r="E1773" s="88">
        <v>0.40300000000000002</v>
      </c>
      <c r="F1773" s="88" t="s">
        <v>257</v>
      </c>
      <c r="G1773" s="88" t="s">
        <v>50</v>
      </c>
    </row>
    <row r="1774" spans="1:7" ht="15.75" hidden="1" customHeight="1">
      <c r="A1774" s="88" t="s">
        <v>386</v>
      </c>
      <c r="B1774" s="88" t="s">
        <v>196</v>
      </c>
      <c r="C1774" s="88">
        <v>5482.5730000000003</v>
      </c>
      <c r="D1774" s="88">
        <v>5485.8909999999996</v>
      </c>
      <c r="E1774" s="88">
        <v>3.3180000000000001</v>
      </c>
      <c r="F1774" s="88" t="s">
        <v>257</v>
      </c>
      <c r="G1774" s="88" t="s">
        <v>50</v>
      </c>
    </row>
    <row r="1775" spans="1:7" ht="15.75" hidden="1" customHeight="1">
      <c r="A1775" s="88" t="s">
        <v>386</v>
      </c>
      <c r="B1775" s="88" t="s">
        <v>196</v>
      </c>
      <c r="C1775" s="88">
        <v>5487.41</v>
      </c>
      <c r="D1775" s="88">
        <v>5487.85</v>
      </c>
      <c r="E1775" s="88">
        <v>0.44</v>
      </c>
      <c r="F1775" s="88" t="s">
        <v>257</v>
      </c>
      <c r="G1775" s="88" t="s">
        <v>50</v>
      </c>
    </row>
    <row r="1776" spans="1:7" ht="15.75" hidden="1" customHeight="1">
      <c r="A1776" s="88" t="s">
        <v>386</v>
      </c>
      <c r="B1776" s="88" t="s">
        <v>196</v>
      </c>
      <c r="C1776" s="88">
        <v>5488.3010000000004</v>
      </c>
      <c r="D1776" s="88">
        <v>5488.683</v>
      </c>
      <c r="E1776" s="88">
        <v>0.38200000000000001</v>
      </c>
      <c r="F1776" s="88" t="s">
        <v>257</v>
      </c>
      <c r="G1776" s="88" t="s">
        <v>50</v>
      </c>
    </row>
    <row r="1777" spans="1:7" ht="15.75" hidden="1" customHeight="1">
      <c r="A1777" s="88" t="s">
        <v>386</v>
      </c>
      <c r="B1777" s="88" t="s">
        <v>196</v>
      </c>
      <c r="C1777" s="88">
        <v>5491.6890000000003</v>
      </c>
      <c r="D1777" s="88">
        <v>5492.915</v>
      </c>
      <c r="E1777" s="88">
        <v>1.226</v>
      </c>
      <c r="F1777" s="88" t="s">
        <v>257</v>
      </c>
      <c r="G1777" s="88" t="s">
        <v>50</v>
      </c>
    </row>
    <row r="1778" spans="1:7" ht="15.75" hidden="1" customHeight="1">
      <c r="A1778" s="88" t="s">
        <v>386</v>
      </c>
      <c r="B1778" s="88" t="s">
        <v>196</v>
      </c>
      <c r="C1778" s="88">
        <v>5495.0680000000002</v>
      </c>
      <c r="D1778" s="88">
        <v>5497.6490000000003</v>
      </c>
      <c r="E1778" s="88">
        <v>2.581</v>
      </c>
      <c r="F1778" s="88" t="s">
        <v>257</v>
      </c>
      <c r="G1778" s="88" t="s">
        <v>50</v>
      </c>
    </row>
    <row r="1779" spans="1:7" ht="15.75" hidden="1" customHeight="1">
      <c r="A1779" s="88" t="s">
        <v>386</v>
      </c>
      <c r="B1779" s="88" t="s">
        <v>196</v>
      </c>
      <c r="C1779" s="88">
        <v>5498.7569999999996</v>
      </c>
      <c r="D1779" s="88">
        <v>5501.9279999999999</v>
      </c>
      <c r="E1779" s="88">
        <v>3.1709999999999998</v>
      </c>
      <c r="F1779" s="88" t="s">
        <v>257</v>
      </c>
      <c r="G1779" s="88" t="s">
        <v>50</v>
      </c>
    </row>
    <row r="1780" spans="1:7" ht="15.75" hidden="1" customHeight="1">
      <c r="A1780" s="88" t="s">
        <v>386</v>
      </c>
      <c r="B1780" s="88" t="s">
        <v>196</v>
      </c>
      <c r="C1780" s="88">
        <v>5504.7470000000003</v>
      </c>
      <c r="D1780" s="88">
        <v>5505.74</v>
      </c>
      <c r="E1780" s="88">
        <v>0.99299999999999999</v>
      </c>
      <c r="F1780" s="88" t="s">
        <v>257</v>
      </c>
      <c r="G1780" s="88" t="s">
        <v>50</v>
      </c>
    </row>
    <row r="1781" spans="1:7" ht="15.75" hidden="1" customHeight="1">
      <c r="A1781" s="88" t="s">
        <v>386</v>
      </c>
      <c r="B1781" s="88" t="s">
        <v>196</v>
      </c>
      <c r="C1781" s="88">
        <v>5506.3159999999998</v>
      </c>
      <c r="D1781" s="88">
        <v>5507.3280000000004</v>
      </c>
      <c r="E1781" s="88">
        <v>1.012</v>
      </c>
      <c r="F1781" s="88" t="s">
        <v>257</v>
      </c>
      <c r="G1781" s="88" t="s">
        <v>50</v>
      </c>
    </row>
    <row r="1782" spans="1:7" ht="15.75" hidden="1" customHeight="1">
      <c r="A1782" s="88" t="s">
        <v>386</v>
      </c>
      <c r="B1782" s="88" t="s">
        <v>196</v>
      </c>
      <c r="C1782" s="88">
        <v>5507.6180000000004</v>
      </c>
      <c r="D1782" s="88">
        <v>5508.201</v>
      </c>
      <c r="E1782" s="88">
        <v>0.58299999999999996</v>
      </c>
      <c r="F1782" s="88" t="s">
        <v>257</v>
      </c>
      <c r="G1782" s="88" t="s">
        <v>50</v>
      </c>
    </row>
    <row r="1783" spans="1:7" ht="15.75" hidden="1" customHeight="1">
      <c r="A1783" s="88" t="s">
        <v>386</v>
      </c>
      <c r="B1783" s="88" t="s">
        <v>196</v>
      </c>
      <c r="C1783" s="88">
        <v>5511.0129999999999</v>
      </c>
      <c r="D1783" s="88">
        <v>5511.2879999999996</v>
      </c>
      <c r="E1783" s="88">
        <v>0.27500000000000002</v>
      </c>
      <c r="F1783" s="88" t="s">
        <v>257</v>
      </c>
      <c r="G1783" s="88" t="s">
        <v>50</v>
      </c>
    </row>
    <row r="1784" spans="1:7" ht="15.75" hidden="1" customHeight="1">
      <c r="A1784" s="88" t="s">
        <v>386</v>
      </c>
      <c r="B1784" s="88" t="s">
        <v>196</v>
      </c>
      <c r="C1784" s="88">
        <v>5517.451</v>
      </c>
      <c r="D1784" s="88">
        <v>5519.4639999999999</v>
      </c>
      <c r="E1784" s="88">
        <v>2.0129999999999999</v>
      </c>
      <c r="F1784" s="88" t="s">
        <v>257</v>
      </c>
      <c r="G1784" s="88" t="s">
        <v>50</v>
      </c>
    </row>
    <row r="1785" spans="1:7" ht="15.75" hidden="1" customHeight="1">
      <c r="A1785" s="88" t="s">
        <v>386</v>
      </c>
      <c r="B1785" s="88" t="s">
        <v>196</v>
      </c>
      <c r="C1785" s="88">
        <v>11469.968999999999</v>
      </c>
      <c r="D1785" s="88">
        <v>11470.347</v>
      </c>
      <c r="E1785" s="88">
        <v>0.378</v>
      </c>
      <c r="F1785" s="88" t="s">
        <v>254</v>
      </c>
      <c r="G1785" s="88" t="s">
        <v>50</v>
      </c>
    </row>
    <row r="1786" spans="1:7" ht="15.75" hidden="1" customHeight="1">
      <c r="A1786" s="88" t="s">
        <v>386</v>
      </c>
      <c r="B1786" s="88" t="s">
        <v>196</v>
      </c>
      <c r="C1786" s="88">
        <v>11473.81</v>
      </c>
      <c r="D1786" s="88">
        <v>11474.66</v>
      </c>
      <c r="E1786" s="88">
        <v>0.85</v>
      </c>
      <c r="F1786" s="88" t="s">
        <v>254</v>
      </c>
      <c r="G1786" s="88" t="s">
        <v>50</v>
      </c>
    </row>
    <row r="1787" spans="1:7" ht="15.75" hidden="1" customHeight="1">
      <c r="A1787" s="88" t="s">
        <v>386</v>
      </c>
      <c r="B1787" s="88" t="s">
        <v>196</v>
      </c>
      <c r="C1787" s="88">
        <v>11475.19</v>
      </c>
      <c r="D1787" s="88">
        <v>11476.368</v>
      </c>
      <c r="E1787" s="88">
        <v>1.1779999999999999</v>
      </c>
      <c r="F1787" s="88" t="s">
        <v>254</v>
      </c>
      <c r="G1787" s="88" t="s">
        <v>50</v>
      </c>
    </row>
    <row r="1788" spans="1:7" ht="15.75" hidden="1" customHeight="1">
      <c r="A1788" s="88" t="s">
        <v>386</v>
      </c>
      <c r="B1788" s="88" t="s">
        <v>196</v>
      </c>
      <c r="C1788" s="88">
        <v>11476.919</v>
      </c>
      <c r="D1788" s="88">
        <v>11477.366</v>
      </c>
      <c r="E1788" s="88">
        <v>0.44700000000000001</v>
      </c>
      <c r="F1788" s="88" t="s">
        <v>254</v>
      </c>
      <c r="G1788" s="88" t="s">
        <v>50</v>
      </c>
    </row>
    <row r="1789" spans="1:7" ht="15.75" hidden="1" customHeight="1">
      <c r="A1789" s="88" t="s">
        <v>386</v>
      </c>
      <c r="B1789" s="88" t="s">
        <v>196</v>
      </c>
      <c r="C1789" s="88">
        <v>11483.087</v>
      </c>
      <c r="D1789" s="88">
        <v>11484.93</v>
      </c>
      <c r="E1789" s="88">
        <v>1.843</v>
      </c>
      <c r="F1789" s="88" t="s">
        <v>254</v>
      </c>
      <c r="G1789" s="88" t="s">
        <v>50</v>
      </c>
    </row>
    <row r="1790" spans="1:7" ht="15.75" hidden="1" customHeight="1">
      <c r="A1790" s="88" t="s">
        <v>386</v>
      </c>
      <c r="B1790" s="88" t="s">
        <v>196</v>
      </c>
      <c r="C1790" s="88">
        <v>11487.35</v>
      </c>
      <c r="D1790" s="88">
        <v>11488.492</v>
      </c>
      <c r="E1790" s="88">
        <v>1.1419999999999999</v>
      </c>
      <c r="F1790" s="88" t="s">
        <v>254</v>
      </c>
      <c r="G1790" s="88" t="s">
        <v>50</v>
      </c>
    </row>
    <row r="1791" spans="1:7" ht="15.75" hidden="1" customHeight="1">
      <c r="A1791" s="88" t="s">
        <v>386</v>
      </c>
      <c r="B1791" s="88" t="s">
        <v>196</v>
      </c>
      <c r="C1791" s="88">
        <v>11489.243</v>
      </c>
      <c r="D1791" s="88">
        <v>11490.582</v>
      </c>
      <c r="E1791" s="88">
        <v>1.339</v>
      </c>
      <c r="F1791" s="88" t="s">
        <v>254</v>
      </c>
      <c r="G1791" s="88" t="s">
        <v>50</v>
      </c>
    </row>
    <row r="1792" spans="1:7" ht="15.75" hidden="1" customHeight="1">
      <c r="A1792" s="88" t="s">
        <v>386</v>
      </c>
      <c r="B1792" s="88" t="s">
        <v>196</v>
      </c>
      <c r="C1792" s="88">
        <v>11491.796</v>
      </c>
      <c r="D1792" s="88">
        <v>11492.111999999999</v>
      </c>
      <c r="E1792" s="88">
        <v>0.316</v>
      </c>
      <c r="F1792" s="88" t="s">
        <v>254</v>
      </c>
      <c r="G1792" s="88" t="s">
        <v>50</v>
      </c>
    </row>
    <row r="1793" spans="1:7" ht="15.75" hidden="1" customHeight="1">
      <c r="A1793" s="88" t="s">
        <v>386</v>
      </c>
      <c r="B1793" s="88" t="s">
        <v>196</v>
      </c>
      <c r="C1793" s="88">
        <v>11494.06</v>
      </c>
      <c r="D1793" s="88">
        <v>11494.731</v>
      </c>
      <c r="E1793" s="88">
        <v>0.67100000000000004</v>
      </c>
      <c r="F1793" s="88" t="s">
        <v>254</v>
      </c>
      <c r="G1793" s="88" t="s">
        <v>50</v>
      </c>
    </row>
    <row r="1794" spans="1:7" ht="15.75" hidden="1" customHeight="1">
      <c r="A1794" s="88" t="s">
        <v>386</v>
      </c>
      <c r="B1794" s="88" t="s">
        <v>196</v>
      </c>
      <c r="C1794" s="88">
        <v>11497.061</v>
      </c>
      <c r="D1794" s="88">
        <v>11497.637000000001</v>
      </c>
      <c r="E1794" s="88">
        <v>0.57599999999999996</v>
      </c>
      <c r="F1794" s="88" t="s">
        <v>254</v>
      </c>
      <c r="G1794" s="88" t="s">
        <v>50</v>
      </c>
    </row>
    <row r="1795" spans="1:7" ht="15.75" hidden="1" customHeight="1">
      <c r="A1795" s="88" t="s">
        <v>386</v>
      </c>
      <c r="B1795" s="88" t="s">
        <v>196</v>
      </c>
      <c r="C1795" s="88">
        <v>11499.89</v>
      </c>
      <c r="D1795" s="88">
        <v>11500.984</v>
      </c>
      <c r="E1795" s="88">
        <v>1.0940000000000001</v>
      </c>
      <c r="F1795" s="88" t="s">
        <v>254</v>
      </c>
      <c r="G1795" s="88" t="s">
        <v>50</v>
      </c>
    </row>
    <row r="1796" spans="1:7" ht="15.75" hidden="1" customHeight="1">
      <c r="A1796" s="88" t="s">
        <v>386</v>
      </c>
      <c r="B1796" s="88" t="s">
        <v>196</v>
      </c>
      <c r="C1796" s="88">
        <v>11504.344999999999</v>
      </c>
      <c r="D1796" s="88">
        <v>11505.044</v>
      </c>
      <c r="E1796" s="88">
        <v>0.69899999999999995</v>
      </c>
      <c r="F1796" s="88" t="s">
        <v>254</v>
      </c>
      <c r="G1796" s="88" t="s">
        <v>50</v>
      </c>
    </row>
    <row r="1797" spans="1:7" ht="15.75" hidden="1" customHeight="1">
      <c r="A1797" s="88" t="s">
        <v>386</v>
      </c>
      <c r="B1797" s="88" t="s">
        <v>196</v>
      </c>
      <c r="C1797" s="88">
        <v>11508.04</v>
      </c>
      <c r="D1797" s="88">
        <v>11508.953</v>
      </c>
      <c r="E1797" s="88">
        <v>0.91300000000000003</v>
      </c>
      <c r="F1797" s="88" t="s">
        <v>254</v>
      </c>
      <c r="G1797" s="88" t="s">
        <v>50</v>
      </c>
    </row>
    <row r="1798" spans="1:7" ht="15.75" hidden="1" customHeight="1">
      <c r="A1798" s="88" t="s">
        <v>386</v>
      </c>
      <c r="B1798" s="88" t="s">
        <v>196</v>
      </c>
      <c r="C1798" s="88">
        <v>11512.514999999999</v>
      </c>
      <c r="D1798" s="88">
        <v>11513.85</v>
      </c>
      <c r="E1798" s="88">
        <v>1.335</v>
      </c>
      <c r="F1798" s="88" t="s">
        <v>254</v>
      </c>
      <c r="G1798" s="88" t="s">
        <v>50</v>
      </c>
    </row>
    <row r="1799" spans="1:7" ht="15.75" hidden="1" customHeight="1">
      <c r="A1799" s="88" t="s">
        <v>386</v>
      </c>
      <c r="B1799" s="88" t="s">
        <v>196</v>
      </c>
      <c r="C1799" s="88">
        <v>11517.606</v>
      </c>
      <c r="D1799" s="88">
        <v>11518.642</v>
      </c>
      <c r="E1799" s="88">
        <v>1.036</v>
      </c>
      <c r="F1799" s="88" t="s">
        <v>254</v>
      </c>
      <c r="G1799" s="88" t="s">
        <v>50</v>
      </c>
    </row>
    <row r="1800" spans="1:7" ht="15.75" hidden="1" customHeight="1">
      <c r="A1800" s="88" t="s">
        <v>386</v>
      </c>
      <c r="B1800" s="88" t="s">
        <v>196</v>
      </c>
      <c r="C1800" s="88">
        <v>12086.704</v>
      </c>
      <c r="D1800" s="88">
        <v>12086.945</v>
      </c>
      <c r="E1800" s="88">
        <v>0.24099999999999999</v>
      </c>
      <c r="F1800" s="88" t="s">
        <v>255</v>
      </c>
      <c r="G1800" s="88" t="s">
        <v>50</v>
      </c>
    </row>
    <row r="1801" spans="1:7" ht="15.75" hidden="1" customHeight="1">
      <c r="A1801" s="88" t="s">
        <v>386</v>
      </c>
      <c r="B1801" s="88" t="s">
        <v>196</v>
      </c>
      <c r="C1801" s="88">
        <v>12088.383</v>
      </c>
      <c r="D1801" s="88">
        <v>12088.802</v>
      </c>
      <c r="E1801" s="88">
        <v>0.41899999999999998</v>
      </c>
      <c r="F1801" s="88" t="s">
        <v>257</v>
      </c>
      <c r="G1801" s="88" t="s">
        <v>50</v>
      </c>
    </row>
    <row r="1802" spans="1:7" ht="15.75" hidden="1" customHeight="1">
      <c r="A1802" s="88" t="s">
        <v>386</v>
      </c>
      <c r="B1802" s="88" t="s">
        <v>196</v>
      </c>
      <c r="C1802" s="88">
        <v>12089.098</v>
      </c>
      <c r="D1802" s="88">
        <v>12090.18</v>
      </c>
      <c r="E1802" s="88">
        <v>1.0820000000000001</v>
      </c>
      <c r="F1802" s="88" t="s">
        <v>257</v>
      </c>
      <c r="G1802" s="88" t="s">
        <v>50</v>
      </c>
    </row>
    <row r="1803" spans="1:7" ht="15.75" hidden="1" customHeight="1">
      <c r="A1803" s="88" t="s">
        <v>386</v>
      </c>
      <c r="B1803" s="88" t="s">
        <v>196</v>
      </c>
      <c r="C1803" s="88">
        <v>12095.300999999999</v>
      </c>
      <c r="D1803" s="88">
        <v>12096.295</v>
      </c>
      <c r="E1803" s="88">
        <v>0.99399999999999999</v>
      </c>
      <c r="F1803" s="88" t="s">
        <v>257</v>
      </c>
      <c r="G1803" s="88" t="s">
        <v>50</v>
      </c>
    </row>
    <row r="1804" spans="1:7" ht="15.75" hidden="1" customHeight="1">
      <c r="A1804" s="88" t="s">
        <v>386</v>
      </c>
      <c r="B1804" s="88" t="s">
        <v>196</v>
      </c>
      <c r="C1804" s="88">
        <v>12096.569</v>
      </c>
      <c r="D1804" s="88">
        <v>12097.143</v>
      </c>
      <c r="E1804" s="88">
        <v>0.57399999999999995</v>
      </c>
      <c r="F1804" s="88" t="s">
        <v>257</v>
      </c>
      <c r="G1804" s="88" t="s">
        <v>50</v>
      </c>
    </row>
    <row r="1805" spans="1:7" ht="15.75" hidden="1" customHeight="1">
      <c r="A1805" s="88" t="s">
        <v>386</v>
      </c>
      <c r="B1805" s="88" t="s">
        <v>196</v>
      </c>
      <c r="C1805" s="88">
        <v>12097.552</v>
      </c>
      <c r="D1805" s="88">
        <v>12098.558000000001</v>
      </c>
      <c r="E1805" s="88">
        <v>1.006</v>
      </c>
      <c r="F1805" s="88" t="s">
        <v>257</v>
      </c>
      <c r="G1805" s="88" t="s">
        <v>50</v>
      </c>
    </row>
    <row r="1806" spans="1:7" ht="15.75" hidden="1" customHeight="1">
      <c r="A1806" s="88" t="s">
        <v>386</v>
      </c>
      <c r="B1806" s="88" t="s">
        <v>196</v>
      </c>
      <c r="C1806" s="88">
        <v>12108.174000000001</v>
      </c>
      <c r="D1806" s="88">
        <v>12109.888999999999</v>
      </c>
      <c r="E1806" s="88">
        <v>1.7150000000000001</v>
      </c>
      <c r="F1806" s="88" t="s">
        <v>257</v>
      </c>
      <c r="G1806" s="88" t="s">
        <v>50</v>
      </c>
    </row>
    <row r="1807" spans="1:7" ht="15.75" hidden="1" customHeight="1">
      <c r="A1807" s="88" t="s">
        <v>386</v>
      </c>
      <c r="B1807" s="88" t="s">
        <v>196</v>
      </c>
      <c r="C1807" s="88">
        <v>12110.235000000001</v>
      </c>
      <c r="D1807" s="88">
        <v>12110.912</v>
      </c>
      <c r="E1807" s="88">
        <v>0.67700000000000005</v>
      </c>
      <c r="F1807" s="88" t="s">
        <v>257</v>
      </c>
      <c r="G1807" s="88" t="s">
        <v>50</v>
      </c>
    </row>
    <row r="1808" spans="1:7" ht="15.75" hidden="1" customHeight="1">
      <c r="A1808" s="88" t="s">
        <v>386</v>
      </c>
      <c r="B1808" s="88" t="s">
        <v>196</v>
      </c>
      <c r="C1808" s="88">
        <v>12111.12</v>
      </c>
      <c r="D1808" s="88">
        <v>12112.1</v>
      </c>
      <c r="E1808" s="88">
        <v>0.98</v>
      </c>
      <c r="F1808" s="88" t="s">
        <v>257</v>
      </c>
      <c r="G1808" s="88" t="s">
        <v>50</v>
      </c>
    </row>
    <row r="1809" spans="1:7" ht="15.75" hidden="1" customHeight="1">
      <c r="A1809" s="88" t="s">
        <v>386</v>
      </c>
      <c r="B1809" s="88" t="s">
        <v>196</v>
      </c>
      <c r="C1809" s="88">
        <v>12112.950999999999</v>
      </c>
      <c r="D1809" s="88">
        <v>12113.43</v>
      </c>
      <c r="E1809" s="88">
        <v>0.47899999999999998</v>
      </c>
      <c r="F1809" s="88" t="s">
        <v>255</v>
      </c>
      <c r="G1809" s="88" t="s">
        <v>50</v>
      </c>
    </row>
    <row r="1810" spans="1:7" ht="15.75" hidden="1" customHeight="1">
      <c r="A1810" s="88" t="s">
        <v>386</v>
      </c>
      <c r="B1810" s="88" t="s">
        <v>196</v>
      </c>
      <c r="C1810" s="88">
        <v>38947.612999999998</v>
      </c>
      <c r="D1810" s="88">
        <v>38948.154999999999</v>
      </c>
      <c r="E1810" s="88">
        <v>0.54200000000000004</v>
      </c>
      <c r="F1810" s="88" t="s">
        <v>257</v>
      </c>
      <c r="G1810" s="88" t="s">
        <v>50</v>
      </c>
    </row>
    <row r="1811" spans="1:7" ht="15.75" hidden="1" customHeight="1">
      <c r="A1811" s="88" t="s">
        <v>386</v>
      </c>
      <c r="B1811" s="88" t="s">
        <v>196</v>
      </c>
      <c r="C1811" s="88">
        <v>38949.093000000001</v>
      </c>
      <c r="D1811" s="88">
        <v>38949.485000000001</v>
      </c>
      <c r="E1811" s="88">
        <v>0.39200000000000002</v>
      </c>
      <c r="F1811" s="88" t="s">
        <v>255</v>
      </c>
      <c r="G1811" s="88" t="s">
        <v>50</v>
      </c>
    </row>
    <row r="1812" spans="1:7" ht="15.75" hidden="1" customHeight="1">
      <c r="A1812" s="88" t="s">
        <v>386</v>
      </c>
      <c r="B1812" s="88" t="s">
        <v>196</v>
      </c>
      <c r="C1812" s="88">
        <v>38957.900999999998</v>
      </c>
      <c r="D1812" s="88">
        <v>38958.538999999997</v>
      </c>
      <c r="E1812" s="88">
        <v>0.63800000000000001</v>
      </c>
      <c r="F1812" s="88" t="s">
        <v>254</v>
      </c>
      <c r="G1812" s="88" t="s">
        <v>50</v>
      </c>
    </row>
    <row r="1813" spans="1:7" ht="15.75" hidden="1" customHeight="1">
      <c r="A1813" s="88" t="s">
        <v>386</v>
      </c>
      <c r="B1813" s="88" t="s">
        <v>196</v>
      </c>
      <c r="C1813" s="88">
        <v>38958.697999999997</v>
      </c>
      <c r="D1813" s="88">
        <v>38959.258999999998</v>
      </c>
      <c r="E1813" s="88">
        <v>0.56100000000000005</v>
      </c>
      <c r="F1813" s="88" t="s">
        <v>254</v>
      </c>
      <c r="G1813" s="88" t="s">
        <v>50</v>
      </c>
    </row>
    <row r="1814" spans="1:7" ht="15.75" hidden="1" customHeight="1">
      <c r="A1814" s="88" t="s">
        <v>386</v>
      </c>
      <c r="B1814" s="88" t="s">
        <v>196</v>
      </c>
      <c r="C1814" s="88">
        <v>38961.326999999997</v>
      </c>
      <c r="D1814" s="88">
        <v>38962.154999999999</v>
      </c>
      <c r="E1814" s="88">
        <v>0.82799999999999996</v>
      </c>
      <c r="F1814" s="88" t="s">
        <v>256</v>
      </c>
      <c r="G1814" s="88" t="s">
        <v>50</v>
      </c>
    </row>
    <row r="1815" spans="1:7" ht="15.75" hidden="1" customHeight="1">
      <c r="A1815" s="88" t="s">
        <v>386</v>
      </c>
      <c r="B1815" s="88" t="s">
        <v>196</v>
      </c>
      <c r="C1815" s="88">
        <v>38962.548999999999</v>
      </c>
      <c r="D1815" s="88">
        <v>38963.213000000003</v>
      </c>
      <c r="E1815" s="88">
        <v>0.66400000000000003</v>
      </c>
      <c r="F1815" s="88" t="s">
        <v>257</v>
      </c>
      <c r="G1815" s="88" t="s">
        <v>50</v>
      </c>
    </row>
    <row r="1816" spans="1:7" ht="15.75" hidden="1" customHeight="1">
      <c r="A1816" s="88" t="s">
        <v>386</v>
      </c>
      <c r="B1816" s="88" t="s">
        <v>196</v>
      </c>
      <c r="C1816" s="88">
        <v>38963.512000000002</v>
      </c>
      <c r="D1816" s="88">
        <v>38964.459000000003</v>
      </c>
      <c r="E1816" s="88">
        <v>0.94699999999999995</v>
      </c>
      <c r="F1816" s="88" t="s">
        <v>255</v>
      </c>
      <c r="G1816" s="88" t="s">
        <v>50</v>
      </c>
    </row>
    <row r="1817" spans="1:7" ht="15.75" hidden="1" customHeight="1">
      <c r="A1817" s="88" t="s">
        <v>386</v>
      </c>
      <c r="B1817" s="88" t="s">
        <v>196</v>
      </c>
      <c r="C1817" s="88">
        <v>38964.813999999998</v>
      </c>
      <c r="D1817" s="88">
        <v>38965.839</v>
      </c>
      <c r="E1817" s="88">
        <v>1.0249999999999999</v>
      </c>
      <c r="F1817" s="88" t="s">
        <v>257</v>
      </c>
      <c r="G1817" s="88" t="s">
        <v>50</v>
      </c>
    </row>
    <row r="1818" spans="1:7" ht="15.75" hidden="1" customHeight="1">
      <c r="A1818" s="88" t="s">
        <v>386</v>
      </c>
      <c r="B1818" s="88" t="s">
        <v>196</v>
      </c>
      <c r="C1818" s="88">
        <v>38966.468999999997</v>
      </c>
      <c r="D1818" s="88">
        <v>38967.798999999999</v>
      </c>
      <c r="E1818" s="88">
        <v>1.33</v>
      </c>
      <c r="F1818" s="88" t="s">
        <v>254</v>
      </c>
      <c r="G1818" s="88" t="s">
        <v>50</v>
      </c>
    </row>
    <row r="1819" spans="1:7" ht="15.75" hidden="1" customHeight="1">
      <c r="A1819" s="88" t="s">
        <v>386</v>
      </c>
      <c r="B1819" s="88" t="s">
        <v>196</v>
      </c>
      <c r="C1819" s="88">
        <v>38973.343999999997</v>
      </c>
      <c r="D1819" s="88">
        <v>38974.498</v>
      </c>
      <c r="E1819" s="88">
        <v>1.1539999999999999</v>
      </c>
      <c r="F1819" s="88" t="s">
        <v>254</v>
      </c>
      <c r="G1819" s="88" t="s">
        <v>50</v>
      </c>
    </row>
    <row r="1820" spans="1:7" ht="15.75" hidden="1" customHeight="1">
      <c r="A1820" s="88" t="s">
        <v>386</v>
      </c>
      <c r="B1820" s="88" t="s">
        <v>196</v>
      </c>
      <c r="C1820" s="88">
        <v>38975.137999999999</v>
      </c>
      <c r="D1820" s="88">
        <v>38975.57</v>
      </c>
      <c r="E1820" s="88">
        <v>0.432</v>
      </c>
      <c r="F1820" s="88" t="s">
        <v>255</v>
      </c>
      <c r="G1820" s="88" t="s">
        <v>50</v>
      </c>
    </row>
    <row r="1821" spans="1:7" ht="15.75" customHeight="1">
      <c r="A1821" s="88" t="s">
        <v>201</v>
      </c>
      <c r="B1821" s="88" t="s">
        <v>201</v>
      </c>
      <c r="C1821" s="88">
        <v>11470.370999999999</v>
      </c>
      <c r="D1821" s="88">
        <v>11471.316999999999</v>
      </c>
      <c r="E1821" s="88">
        <v>0.94599999999999995</v>
      </c>
      <c r="F1821" s="88" t="s">
        <v>648</v>
      </c>
      <c r="G1821" s="88" t="s">
        <v>50</v>
      </c>
    </row>
    <row r="1822" spans="1:7" ht="15.75" customHeight="1">
      <c r="A1822" s="88" t="s">
        <v>201</v>
      </c>
      <c r="B1822" s="88" t="s">
        <v>201</v>
      </c>
      <c r="C1822" s="88">
        <v>11479.677</v>
      </c>
      <c r="D1822" s="88">
        <v>11480.630999999999</v>
      </c>
      <c r="E1822" s="88">
        <v>0.95399999999999996</v>
      </c>
      <c r="F1822" s="88" t="s">
        <v>286</v>
      </c>
      <c r="G1822" s="88" t="s">
        <v>50</v>
      </c>
    </row>
    <row r="1823" spans="1:7" ht="15.75" customHeight="1">
      <c r="A1823" s="88" t="s">
        <v>201</v>
      </c>
      <c r="B1823" s="88" t="s">
        <v>201</v>
      </c>
      <c r="C1823" s="88">
        <v>11481.906000000001</v>
      </c>
      <c r="D1823" s="88">
        <v>11482.721</v>
      </c>
      <c r="E1823" s="88">
        <v>0.81499999999999995</v>
      </c>
      <c r="F1823" s="88" t="s">
        <v>649</v>
      </c>
      <c r="G1823" s="88" t="s">
        <v>50</v>
      </c>
    </row>
    <row r="1824" spans="1:7" ht="15.75" customHeight="1">
      <c r="A1824" s="88" t="s">
        <v>201</v>
      </c>
      <c r="B1824" s="88" t="s">
        <v>201</v>
      </c>
      <c r="C1824" s="88">
        <v>11488.947</v>
      </c>
      <c r="D1824" s="88">
        <v>11490.723</v>
      </c>
      <c r="E1824" s="88">
        <v>1.776</v>
      </c>
      <c r="F1824" s="88" t="s">
        <v>650</v>
      </c>
      <c r="G1824" s="88" t="s">
        <v>50</v>
      </c>
    </row>
    <row r="1825" spans="1:7" ht="15.75" customHeight="1">
      <c r="A1825" s="88" t="s">
        <v>201</v>
      </c>
      <c r="B1825" s="88" t="s">
        <v>201</v>
      </c>
      <c r="C1825" s="88">
        <v>11498.708000000001</v>
      </c>
      <c r="D1825" s="88">
        <v>11499.092000000001</v>
      </c>
      <c r="E1825" s="88">
        <v>0.38400000000000001</v>
      </c>
      <c r="F1825" s="88" t="s">
        <v>286</v>
      </c>
      <c r="G1825" s="88" t="s">
        <v>50</v>
      </c>
    </row>
    <row r="1826" spans="1:7" ht="15.75" customHeight="1">
      <c r="A1826" s="88" t="s">
        <v>201</v>
      </c>
      <c r="B1826" s="88" t="s">
        <v>201</v>
      </c>
      <c r="C1826" s="88">
        <v>11507.239</v>
      </c>
      <c r="D1826" s="88">
        <v>11507.911</v>
      </c>
      <c r="E1826" s="88">
        <v>0.67200000000000004</v>
      </c>
      <c r="F1826" s="88" t="s">
        <v>286</v>
      </c>
      <c r="G1826" s="88" t="s">
        <v>50</v>
      </c>
    </row>
    <row r="1827" spans="1:7" ht="15.75" customHeight="1">
      <c r="A1827" s="88" t="s">
        <v>201</v>
      </c>
      <c r="B1827" s="88" t="s">
        <v>201</v>
      </c>
      <c r="C1827" s="88">
        <v>11509.715</v>
      </c>
      <c r="D1827" s="88">
        <v>11510.249</v>
      </c>
      <c r="E1827" s="88">
        <v>0.53400000000000003</v>
      </c>
      <c r="F1827" s="88" t="s">
        <v>651</v>
      </c>
      <c r="G1827" s="88" t="s">
        <v>50</v>
      </c>
    </row>
    <row r="1828" spans="1:7" ht="15.75" customHeight="1">
      <c r="A1828" s="88" t="s">
        <v>201</v>
      </c>
      <c r="B1828" s="88" t="s">
        <v>201</v>
      </c>
      <c r="C1828" s="88">
        <v>11511.416999999999</v>
      </c>
      <c r="D1828" s="88">
        <v>11512.298000000001</v>
      </c>
      <c r="E1828" s="88">
        <v>0.88100000000000001</v>
      </c>
      <c r="F1828" s="88" t="s">
        <v>286</v>
      </c>
      <c r="G1828" s="88" t="s">
        <v>50</v>
      </c>
    </row>
    <row r="1829" spans="1:7" ht="15.75" customHeight="1">
      <c r="A1829" s="88" t="s">
        <v>201</v>
      </c>
      <c r="B1829" s="88" t="s">
        <v>201</v>
      </c>
      <c r="C1829" s="88">
        <v>11517.22</v>
      </c>
      <c r="D1829" s="88">
        <v>11517.653</v>
      </c>
      <c r="E1829" s="88">
        <v>0.433</v>
      </c>
      <c r="F1829" s="88">
        <v>0</v>
      </c>
      <c r="G1829" s="88" t="s">
        <v>50</v>
      </c>
    </row>
    <row r="1830" spans="1:7" ht="15.75" customHeight="1">
      <c r="A1830" s="88" t="s">
        <v>201</v>
      </c>
      <c r="B1830" s="88" t="s">
        <v>201</v>
      </c>
      <c r="C1830" s="88">
        <v>12084.306</v>
      </c>
      <c r="D1830" s="88">
        <v>12084.688</v>
      </c>
      <c r="E1830" s="88">
        <v>0.38200000000000001</v>
      </c>
      <c r="F1830" s="88" t="s">
        <v>652</v>
      </c>
      <c r="G1830" s="88" t="s">
        <v>50</v>
      </c>
    </row>
    <row r="1831" spans="1:7" ht="15.75" customHeight="1">
      <c r="A1831" s="88" t="s">
        <v>201</v>
      </c>
      <c r="B1831" s="88" t="s">
        <v>201</v>
      </c>
      <c r="C1831" s="88">
        <v>12091.861000000001</v>
      </c>
      <c r="D1831" s="88">
        <v>12092.388999999999</v>
      </c>
      <c r="E1831" s="88">
        <v>0.52800000000000002</v>
      </c>
      <c r="F1831" s="88" t="s">
        <v>653</v>
      </c>
      <c r="G1831" s="88" t="s">
        <v>50</v>
      </c>
    </row>
    <row r="1832" spans="1:7" ht="15.75" customHeight="1">
      <c r="A1832" s="88" t="s">
        <v>201</v>
      </c>
      <c r="B1832" s="88" t="s">
        <v>201</v>
      </c>
      <c r="C1832" s="88">
        <v>12092.712</v>
      </c>
      <c r="D1832" s="88">
        <v>12094.054</v>
      </c>
      <c r="E1832" s="88">
        <v>1.3420000000000001</v>
      </c>
      <c r="F1832" s="88" t="s">
        <v>654</v>
      </c>
      <c r="G1832" s="88" t="s">
        <v>50</v>
      </c>
    </row>
    <row r="1833" spans="1:7" ht="15.75" customHeight="1">
      <c r="A1833" s="88" t="s">
        <v>201</v>
      </c>
      <c r="B1833" s="88" t="s">
        <v>201</v>
      </c>
      <c r="C1833" s="88">
        <v>12112.867</v>
      </c>
      <c r="D1833" s="88">
        <v>12113.891</v>
      </c>
      <c r="E1833" s="88">
        <v>1.024</v>
      </c>
      <c r="F1833" s="88" t="s">
        <v>655</v>
      </c>
      <c r="G1833" s="88" t="s">
        <v>50</v>
      </c>
    </row>
    <row r="1834" spans="1:7" ht="15.75" customHeight="1">
      <c r="A1834" s="88" t="s">
        <v>201</v>
      </c>
      <c r="B1834" s="88" t="s">
        <v>201</v>
      </c>
      <c r="C1834" s="88">
        <v>12115.477000000001</v>
      </c>
      <c r="D1834" s="88">
        <v>12116.395</v>
      </c>
      <c r="E1834" s="88">
        <v>0.91800000000000004</v>
      </c>
      <c r="F1834" s="88" t="s">
        <v>656</v>
      </c>
      <c r="G1834" s="88" t="s">
        <v>50</v>
      </c>
    </row>
    <row r="1835" spans="1:7" ht="15.75" customHeight="1">
      <c r="A1835" s="88" t="s">
        <v>201</v>
      </c>
      <c r="B1835" s="88" t="s">
        <v>201</v>
      </c>
      <c r="C1835" s="88">
        <v>12116.627</v>
      </c>
      <c r="D1835" s="88">
        <v>12116.895</v>
      </c>
      <c r="E1835" s="88">
        <v>0.26800000000000002</v>
      </c>
      <c r="F1835" s="88" t="s">
        <v>286</v>
      </c>
      <c r="G1835" s="88" t="s">
        <v>50</v>
      </c>
    </row>
    <row r="1836" spans="1:7" ht="15.75" hidden="1" customHeight="1">
      <c r="A1836" s="88" t="s">
        <v>657</v>
      </c>
      <c r="B1836" s="88" t="s">
        <v>199</v>
      </c>
      <c r="C1836" s="88">
        <v>12064.419</v>
      </c>
      <c r="D1836" s="88">
        <v>12065.248</v>
      </c>
      <c r="E1836" s="88">
        <v>0.82899999999999996</v>
      </c>
      <c r="F1836" s="88" t="s">
        <v>257</v>
      </c>
      <c r="G1836" s="88" t="s">
        <v>50</v>
      </c>
    </row>
    <row r="1837" spans="1:7" ht="15.75" hidden="1" customHeight="1">
      <c r="A1837" s="88" t="s">
        <v>657</v>
      </c>
      <c r="B1837" s="88" t="s">
        <v>199</v>
      </c>
      <c r="C1837" s="88">
        <v>12066.566999999999</v>
      </c>
      <c r="D1837" s="88">
        <v>12068.063</v>
      </c>
      <c r="E1837" s="88">
        <v>1.496</v>
      </c>
      <c r="F1837" s="88" t="s">
        <v>257</v>
      </c>
      <c r="G1837" s="88" t="s">
        <v>50</v>
      </c>
    </row>
    <row r="1838" spans="1:7" ht="15.75" hidden="1" customHeight="1">
      <c r="A1838" s="88" t="s">
        <v>657</v>
      </c>
      <c r="B1838" s="88" t="s">
        <v>199</v>
      </c>
      <c r="C1838" s="88">
        <v>12069.263000000001</v>
      </c>
      <c r="D1838" s="88">
        <v>12070.267</v>
      </c>
      <c r="E1838" s="88">
        <v>1.004</v>
      </c>
      <c r="F1838" s="88" t="s">
        <v>257</v>
      </c>
      <c r="G1838" s="88" t="s">
        <v>50</v>
      </c>
    </row>
    <row r="1839" spans="1:7" ht="15.75" hidden="1" customHeight="1">
      <c r="A1839" s="88" t="s">
        <v>657</v>
      </c>
      <c r="B1839" s="88" t="s">
        <v>199</v>
      </c>
      <c r="C1839" s="88">
        <v>12070.493</v>
      </c>
      <c r="D1839" s="88">
        <v>12072.036</v>
      </c>
      <c r="E1839" s="88">
        <v>1.5429999999999999</v>
      </c>
      <c r="F1839" s="88" t="s">
        <v>257</v>
      </c>
      <c r="G1839" s="88" t="s">
        <v>50</v>
      </c>
    </row>
    <row r="1840" spans="1:7" ht="15.75" hidden="1" customHeight="1">
      <c r="A1840" s="88" t="s">
        <v>657</v>
      </c>
      <c r="B1840" s="88" t="s">
        <v>199</v>
      </c>
      <c r="C1840" s="88">
        <v>12073.901</v>
      </c>
      <c r="D1840" s="88">
        <v>12075.085999999999</v>
      </c>
      <c r="E1840" s="88">
        <v>1.1850000000000001</v>
      </c>
      <c r="F1840" s="88" t="s">
        <v>257</v>
      </c>
      <c r="G1840" s="88" t="s">
        <v>50</v>
      </c>
    </row>
    <row r="1841" spans="1:7" ht="15.75" hidden="1" customHeight="1">
      <c r="A1841" s="88" t="s">
        <v>657</v>
      </c>
      <c r="B1841" s="88" t="s">
        <v>199</v>
      </c>
      <c r="C1841" s="88">
        <v>12075.768</v>
      </c>
      <c r="D1841" s="88">
        <v>12076.838</v>
      </c>
      <c r="E1841" s="88">
        <v>1.07</v>
      </c>
      <c r="F1841" s="88" t="s">
        <v>257</v>
      </c>
      <c r="G1841" s="88" t="s">
        <v>50</v>
      </c>
    </row>
    <row r="1842" spans="1:7" ht="15.75" hidden="1" customHeight="1">
      <c r="A1842" s="88" t="s">
        <v>657</v>
      </c>
      <c r="B1842" s="88" t="s">
        <v>199</v>
      </c>
      <c r="C1842" s="88">
        <v>12078.453</v>
      </c>
      <c r="D1842" s="88">
        <v>12080.315000000001</v>
      </c>
      <c r="E1842" s="88">
        <v>1.8620000000000001</v>
      </c>
      <c r="F1842" s="88" t="s">
        <v>254</v>
      </c>
      <c r="G1842" s="88" t="s">
        <v>50</v>
      </c>
    </row>
    <row r="1843" spans="1:7" ht="15.75" hidden="1" customHeight="1">
      <c r="A1843" s="88" t="s">
        <v>657</v>
      </c>
      <c r="B1843" s="88" t="s">
        <v>199</v>
      </c>
      <c r="C1843" s="88">
        <v>12080.575999999999</v>
      </c>
      <c r="D1843" s="88">
        <v>12082.099</v>
      </c>
      <c r="E1843" s="88">
        <v>1.5229999999999999</v>
      </c>
      <c r="F1843" s="88" t="s">
        <v>254</v>
      </c>
      <c r="G1843" s="88" t="s">
        <v>50</v>
      </c>
    </row>
    <row r="1844" spans="1:7" ht="15.75" hidden="1" customHeight="1">
      <c r="A1844" s="88" t="s">
        <v>657</v>
      </c>
      <c r="B1844" s="88" t="s">
        <v>199</v>
      </c>
      <c r="C1844" s="88">
        <v>12093.082</v>
      </c>
      <c r="D1844" s="88">
        <v>12094.018</v>
      </c>
      <c r="E1844" s="88">
        <v>0.93600000000000005</v>
      </c>
      <c r="F1844" s="88" t="s">
        <v>254</v>
      </c>
      <c r="G1844" s="88" t="s">
        <v>50</v>
      </c>
    </row>
    <row r="1845" spans="1:7" ht="15.75" hidden="1" customHeight="1">
      <c r="A1845" s="88" t="s">
        <v>657</v>
      </c>
      <c r="B1845" s="88" t="s">
        <v>199</v>
      </c>
      <c r="C1845" s="88">
        <v>12094.46</v>
      </c>
      <c r="D1845" s="88">
        <v>12096.177</v>
      </c>
      <c r="E1845" s="88">
        <v>1.7170000000000001</v>
      </c>
      <c r="F1845" s="88" t="s">
        <v>254</v>
      </c>
      <c r="G1845" s="88" t="s">
        <v>50</v>
      </c>
    </row>
    <row r="1846" spans="1:7" ht="15.75" customHeight="1">
      <c r="A1846" s="88" t="s">
        <v>195</v>
      </c>
      <c r="B1846" s="88" t="s">
        <v>201</v>
      </c>
      <c r="C1846" s="88">
        <v>11470.370999999999</v>
      </c>
      <c r="D1846" s="88">
        <v>11471.316999999999</v>
      </c>
      <c r="E1846" s="88">
        <v>0.94599999999999995</v>
      </c>
      <c r="F1846" s="88" t="s">
        <v>257</v>
      </c>
      <c r="G1846" s="88" t="s">
        <v>50</v>
      </c>
    </row>
    <row r="1847" spans="1:7" ht="15.75" customHeight="1">
      <c r="A1847" s="88" t="s">
        <v>195</v>
      </c>
      <c r="B1847" s="88" t="s">
        <v>201</v>
      </c>
      <c r="C1847" s="88">
        <v>11479.677</v>
      </c>
      <c r="D1847" s="88">
        <v>11480.630999999999</v>
      </c>
      <c r="E1847" s="88">
        <v>0.95399999999999996</v>
      </c>
      <c r="F1847" s="88" t="s">
        <v>257</v>
      </c>
      <c r="G1847" s="88" t="s">
        <v>50</v>
      </c>
    </row>
    <row r="1848" spans="1:7" ht="15.75" customHeight="1">
      <c r="A1848" s="88" t="s">
        <v>195</v>
      </c>
      <c r="B1848" s="88" t="s">
        <v>201</v>
      </c>
      <c r="C1848" s="88">
        <v>11481.906000000001</v>
      </c>
      <c r="D1848" s="88">
        <v>11482.721</v>
      </c>
      <c r="E1848" s="88">
        <v>0.81499999999999995</v>
      </c>
      <c r="F1848" s="88" t="s">
        <v>257</v>
      </c>
      <c r="G1848" s="88" t="s">
        <v>50</v>
      </c>
    </row>
    <row r="1849" spans="1:7" ht="15.75" customHeight="1">
      <c r="A1849" s="88" t="s">
        <v>195</v>
      </c>
      <c r="B1849" s="88" t="s">
        <v>201</v>
      </c>
      <c r="C1849" s="88">
        <v>11488.947</v>
      </c>
      <c r="D1849" s="88">
        <v>11490.723</v>
      </c>
      <c r="E1849" s="88">
        <v>1.776</v>
      </c>
      <c r="F1849" s="88" t="s">
        <v>257</v>
      </c>
      <c r="G1849" s="88" t="s">
        <v>50</v>
      </c>
    </row>
    <row r="1850" spans="1:7" ht="15.75" customHeight="1">
      <c r="A1850" s="88" t="s">
        <v>195</v>
      </c>
      <c r="B1850" s="88" t="s">
        <v>201</v>
      </c>
      <c r="C1850" s="88">
        <v>11498.708000000001</v>
      </c>
      <c r="D1850" s="88">
        <v>11499.092000000001</v>
      </c>
      <c r="E1850" s="88">
        <v>0.38400000000000001</v>
      </c>
      <c r="F1850" s="88" t="s">
        <v>257</v>
      </c>
      <c r="G1850" s="88" t="s">
        <v>50</v>
      </c>
    </row>
    <row r="1851" spans="1:7" ht="15.75" customHeight="1">
      <c r="A1851" s="88" t="s">
        <v>195</v>
      </c>
      <c r="B1851" s="88" t="s">
        <v>201</v>
      </c>
      <c r="C1851" s="88">
        <v>11507.239</v>
      </c>
      <c r="D1851" s="88">
        <v>11507.911</v>
      </c>
      <c r="E1851" s="88">
        <v>0.67200000000000004</v>
      </c>
      <c r="F1851" s="88" t="s">
        <v>257</v>
      </c>
      <c r="G1851" s="88" t="s">
        <v>50</v>
      </c>
    </row>
    <row r="1852" spans="1:7" ht="15.75" customHeight="1">
      <c r="A1852" s="88" t="s">
        <v>195</v>
      </c>
      <c r="B1852" s="88" t="s">
        <v>201</v>
      </c>
      <c r="C1852" s="88">
        <v>11509.715</v>
      </c>
      <c r="D1852" s="88">
        <v>11510.249</v>
      </c>
      <c r="E1852" s="88">
        <v>0.53400000000000003</v>
      </c>
      <c r="F1852" s="88" t="s">
        <v>257</v>
      </c>
      <c r="G1852" s="88" t="s">
        <v>50</v>
      </c>
    </row>
    <row r="1853" spans="1:7" ht="15.75" customHeight="1">
      <c r="A1853" s="88" t="s">
        <v>195</v>
      </c>
      <c r="B1853" s="88" t="s">
        <v>201</v>
      </c>
      <c r="C1853" s="88">
        <v>11511.416999999999</v>
      </c>
      <c r="D1853" s="88">
        <v>11512.298000000001</v>
      </c>
      <c r="E1853" s="88">
        <v>0.88100000000000001</v>
      </c>
      <c r="F1853" s="88" t="s">
        <v>257</v>
      </c>
      <c r="G1853" s="88" t="s">
        <v>50</v>
      </c>
    </row>
    <row r="1854" spans="1:7" ht="15.75" customHeight="1">
      <c r="A1854" s="88" t="s">
        <v>195</v>
      </c>
      <c r="B1854" s="88" t="s">
        <v>201</v>
      </c>
      <c r="C1854" s="88">
        <v>11517.22</v>
      </c>
      <c r="D1854" s="88">
        <v>11517.653</v>
      </c>
      <c r="E1854" s="88">
        <v>0.433</v>
      </c>
      <c r="F1854" s="88" t="s">
        <v>30</v>
      </c>
      <c r="G1854" s="88" t="s">
        <v>50</v>
      </c>
    </row>
    <row r="1855" spans="1:7" ht="15.75" customHeight="1">
      <c r="A1855" s="88" t="s">
        <v>195</v>
      </c>
      <c r="B1855" s="88" t="s">
        <v>201</v>
      </c>
      <c r="C1855" s="88">
        <v>12084.306</v>
      </c>
      <c r="D1855" s="88">
        <v>12084.688</v>
      </c>
      <c r="E1855" s="88">
        <v>0.38200000000000001</v>
      </c>
      <c r="F1855" s="88" t="s">
        <v>255</v>
      </c>
      <c r="G1855" s="88" t="s">
        <v>50</v>
      </c>
    </row>
    <row r="1856" spans="1:7" ht="15.75" customHeight="1">
      <c r="A1856" s="88" t="s">
        <v>195</v>
      </c>
      <c r="B1856" s="88" t="s">
        <v>201</v>
      </c>
      <c r="C1856" s="88">
        <v>12091.861000000001</v>
      </c>
      <c r="D1856" s="88">
        <v>12092.388999999999</v>
      </c>
      <c r="E1856" s="88">
        <v>0.52800000000000002</v>
      </c>
      <c r="F1856" s="88" t="s">
        <v>257</v>
      </c>
      <c r="G1856" s="88" t="s">
        <v>50</v>
      </c>
    </row>
    <row r="1857" spans="1:7" ht="15.75" customHeight="1">
      <c r="A1857" s="88" t="s">
        <v>195</v>
      </c>
      <c r="B1857" s="88" t="s">
        <v>201</v>
      </c>
      <c r="C1857" s="88">
        <v>12092.712</v>
      </c>
      <c r="D1857" s="88">
        <v>12094.054</v>
      </c>
      <c r="E1857" s="88">
        <v>1.3420000000000001</v>
      </c>
      <c r="F1857" s="88" t="s">
        <v>257</v>
      </c>
      <c r="G1857" s="88" t="s">
        <v>50</v>
      </c>
    </row>
    <row r="1858" spans="1:7" ht="15.75" customHeight="1">
      <c r="A1858" s="88" t="s">
        <v>195</v>
      </c>
      <c r="B1858" s="88" t="s">
        <v>201</v>
      </c>
      <c r="C1858" s="88">
        <v>12112.867</v>
      </c>
      <c r="D1858" s="88">
        <v>12113.891</v>
      </c>
      <c r="E1858" s="88">
        <v>1.024</v>
      </c>
      <c r="F1858" s="88" t="s">
        <v>257</v>
      </c>
      <c r="G1858" s="88" t="s">
        <v>50</v>
      </c>
    </row>
    <row r="1859" spans="1:7" ht="15.75" customHeight="1">
      <c r="A1859" s="88" t="s">
        <v>195</v>
      </c>
      <c r="B1859" s="88" t="s">
        <v>201</v>
      </c>
      <c r="C1859" s="88">
        <v>12115.477000000001</v>
      </c>
      <c r="D1859" s="88">
        <v>12116.395</v>
      </c>
      <c r="E1859" s="88">
        <v>0.91800000000000004</v>
      </c>
      <c r="F1859" s="88" t="s">
        <v>257</v>
      </c>
      <c r="G1859" s="88" t="s">
        <v>50</v>
      </c>
    </row>
    <row r="1860" spans="1:7" ht="15.75" customHeight="1">
      <c r="A1860" s="88" t="s">
        <v>195</v>
      </c>
      <c r="B1860" s="88" t="s">
        <v>201</v>
      </c>
      <c r="C1860" s="88">
        <v>12116.627</v>
      </c>
      <c r="D1860" s="88">
        <v>12116.895</v>
      </c>
      <c r="E1860" s="88">
        <v>0.26800000000000002</v>
      </c>
      <c r="F1860" s="88" t="s">
        <v>30</v>
      </c>
      <c r="G1860" s="88" t="s">
        <v>50</v>
      </c>
    </row>
    <row r="1861" spans="1:7" ht="15.75" customHeight="1">
      <c r="A1861" s="88" t="s">
        <v>194</v>
      </c>
      <c r="B1861" s="88" t="s">
        <v>199</v>
      </c>
      <c r="C1861" s="88">
        <v>12064.419</v>
      </c>
      <c r="D1861" s="88">
        <v>12065.248</v>
      </c>
      <c r="E1861" s="88">
        <v>0.82899999999999996</v>
      </c>
      <c r="F1861" s="88" t="s">
        <v>257</v>
      </c>
      <c r="G1861" s="88" t="s">
        <v>50</v>
      </c>
    </row>
    <row r="1862" spans="1:7" ht="15.75" customHeight="1">
      <c r="A1862" s="88" t="s">
        <v>194</v>
      </c>
      <c r="B1862" s="88" t="s">
        <v>199</v>
      </c>
      <c r="C1862" s="88">
        <v>12066.566999999999</v>
      </c>
      <c r="D1862" s="88">
        <v>12068.063</v>
      </c>
      <c r="E1862" s="88">
        <v>1.496</v>
      </c>
      <c r="F1862" s="88" t="s">
        <v>257</v>
      </c>
      <c r="G1862" s="88" t="s">
        <v>50</v>
      </c>
    </row>
    <row r="1863" spans="1:7" ht="15.75" customHeight="1">
      <c r="A1863" s="88" t="s">
        <v>194</v>
      </c>
      <c r="B1863" s="88" t="s">
        <v>199</v>
      </c>
      <c r="C1863" s="88">
        <v>12069.263000000001</v>
      </c>
      <c r="D1863" s="88">
        <v>12070.267</v>
      </c>
      <c r="E1863" s="88">
        <v>1.004</v>
      </c>
      <c r="F1863" s="88" t="s">
        <v>257</v>
      </c>
      <c r="G1863" s="88" t="s">
        <v>50</v>
      </c>
    </row>
    <row r="1864" spans="1:7" ht="15.75" customHeight="1">
      <c r="A1864" s="88" t="s">
        <v>194</v>
      </c>
      <c r="B1864" s="88" t="s">
        <v>199</v>
      </c>
      <c r="C1864" s="88">
        <v>12070.493</v>
      </c>
      <c r="D1864" s="88">
        <v>12072.036</v>
      </c>
      <c r="E1864" s="88">
        <v>1.5429999999999999</v>
      </c>
      <c r="F1864" s="88" t="s">
        <v>257</v>
      </c>
      <c r="G1864" s="88" t="s">
        <v>50</v>
      </c>
    </row>
    <row r="1865" spans="1:7" ht="15.75" customHeight="1">
      <c r="A1865" s="88" t="s">
        <v>194</v>
      </c>
      <c r="B1865" s="88" t="s">
        <v>199</v>
      </c>
      <c r="C1865" s="88">
        <v>12073.901</v>
      </c>
      <c r="D1865" s="88">
        <v>12075.085999999999</v>
      </c>
      <c r="E1865" s="88">
        <v>1.1850000000000001</v>
      </c>
      <c r="F1865" s="88" t="s">
        <v>257</v>
      </c>
      <c r="G1865" s="88" t="s">
        <v>50</v>
      </c>
    </row>
    <row r="1866" spans="1:7" ht="15.75" customHeight="1">
      <c r="A1866" s="88" t="s">
        <v>194</v>
      </c>
      <c r="B1866" s="88" t="s">
        <v>199</v>
      </c>
      <c r="C1866" s="88">
        <v>12075.768</v>
      </c>
      <c r="D1866" s="88">
        <v>12076.838</v>
      </c>
      <c r="E1866" s="88">
        <v>1.07</v>
      </c>
      <c r="F1866" s="88" t="s">
        <v>257</v>
      </c>
      <c r="G1866" s="88" t="s">
        <v>50</v>
      </c>
    </row>
    <row r="1867" spans="1:7" ht="15.75" customHeight="1">
      <c r="A1867" s="88" t="s">
        <v>194</v>
      </c>
      <c r="B1867" s="88" t="s">
        <v>199</v>
      </c>
      <c r="C1867" s="88">
        <v>12078.453</v>
      </c>
      <c r="D1867" s="88">
        <v>12080.315000000001</v>
      </c>
      <c r="E1867" s="88">
        <v>1.8620000000000001</v>
      </c>
      <c r="F1867" s="88" t="s">
        <v>257</v>
      </c>
      <c r="G1867" s="88" t="s">
        <v>50</v>
      </c>
    </row>
    <row r="1868" spans="1:7" ht="15.75" customHeight="1">
      <c r="A1868" s="88" t="s">
        <v>194</v>
      </c>
      <c r="B1868" s="88" t="s">
        <v>199</v>
      </c>
      <c r="C1868" s="88">
        <v>12080.575999999999</v>
      </c>
      <c r="D1868" s="88">
        <v>12082.099</v>
      </c>
      <c r="E1868" s="88">
        <v>1.5229999999999999</v>
      </c>
      <c r="F1868" s="88" t="s">
        <v>257</v>
      </c>
      <c r="G1868" s="88" t="s">
        <v>50</v>
      </c>
    </row>
    <row r="1869" spans="1:7" ht="15.75" customHeight="1">
      <c r="A1869" s="88" t="s">
        <v>194</v>
      </c>
      <c r="B1869" s="88" t="s">
        <v>199</v>
      </c>
      <c r="C1869" s="88">
        <v>12093.082</v>
      </c>
      <c r="D1869" s="88">
        <v>12094.018</v>
      </c>
      <c r="E1869" s="88">
        <v>0.93600000000000005</v>
      </c>
      <c r="F1869" s="88" t="s">
        <v>257</v>
      </c>
      <c r="G1869" s="88" t="s">
        <v>50</v>
      </c>
    </row>
    <row r="1870" spans="1:7" ht="15.75" customHeight="1">
      <c r="A1870" s="88" t="s">
        <v>194</v>
      </c>
      <c r="B1870" s="88" t="s">
        <v>199</v>
      </c>
      <c r="C1870" s="88">
        <v>12094.46</v>
      </c>
      <c r="D1870" s="88">
        <v>12096.177</v>
      </c>
      <c r="E1870" s="88">
        <v>1.7170000000000001</v>
      </c>
      <c r="F1870" s="88" t="s">
        <v>257</v>
      </c>
      <c r="G1870" s="88" t="s">
        <v>50</v>
      </c>
    </row>
    <row r="1871" spans="1:7" ht="15.75" customHeight="1">
      <c r="A1871" s="88" t="s">
        <v>197</v>
      </c>
      <c r="B1871" s="88" t="s">
        <v>197</v>
      </c>
      <c r="C1871" s="88">
        <v>11460.507</v>
      </c>
      <c r="D1871" s="88">
        <v>11462.458000000001</v>
      </c>
      <c r="E1871" s="88">
        <v>1.9510000000000001</v>
      </c>
      <c r="F1871" s="88" t="s">
        <v>658</v>
      </c>
      <c r="G1871" s="88" t="s">
        <v>50</v>
      </c>
    </row>
    <row r="1872" spans="1:7" ht="15.75" customHeight="1">
      <c r="A1872" s="88" t="s">
        <v>197</v>
      </c>
      <c r="B1872" s="88" t="s">
        <v>197</v>
      </c>
      <c r="C1872" s="88">
        <v>11463.246999999999</v>
      </c>
      <c r="D1872" s="88">
        <v>11463.687</v>
      </c>
      <c r="E1872" s="88">
        <v>0.44</v>
      </c>
      <c r="F1872" s="88" t="s">
        <v>285</v>
      </c>
      <c r="G1872" s="88" t="s">
        <v>50</v>
      </c>
    </row>
    <row r="1873" spans="1:7" ht="15.75" customHeight="1">
      <c r="A1873" s="88" t="s">
        <v>197</v>
      </c>
      <c r="B1873" s="88" t="s">
        <v>197</v>
      </c>
      <c r="C1873" s="88">
        <v>11465.314</v>
      </c>
      <c r="D1873" s="88">
        <v>11465.574000000001</v>
      </c>
      <c r="E1873" s="88">
        <v>0.26</v>
      </c>
      <c r="F1873" s="88" t="s">
        <v>659</v>
      </c>
      <c r="G1873" s="88" t="s">
        <v>50</v>
      </c>
    </row>
    <row r="1874" spans="1:7" ht="15.75" customHeight="1">
      <c r="A1874" s="88" t="s">
        <v>197</v>
      </c>
      <c r="B1874" s="88" t="s">
        <v>197</v>
      </c>
      <c r="C1874" s="88">
        <v>11478.501</v>
      </c>
      <c r="D1874" s="88">
        <v>11479.123</v>
      </c>
      <c r="E1874" s="88">
        <v>0.622</v>
      </c>
      <c r="F1874" s="88" t="s">
        <v>660</v>
      </c>
      <c r="G1874" s="88" t="s">
        <v>50</v>
      </c>
    </row>
    <row r="1875" spans="1:7" ht="15.75" customHeight="1">
      <c r="A1875" s="88" t="s">
        <v>197</v>
      </c>
      <c r="B1875" s="88" t="s">
        <v>197</v>
      </c>
      <c r="C1875" s="88">
        <v>11484.895</v>
      </c>
      <c r="D1875" s="88">
        <v>11485.442999999999</v>
      </c>
      <c r="E1875" s="88">
        <v>0.54800000000000004</v>
      </c>
      <c r="F1875" s="88" t="s">
        <v>661</v>
      </c>
      <c r="G1875" s="88" t="s">
        <v>50</v>
      </c>
    </row>
    <row r="1876" spans="1:7" ht="15.75" customHeight="1">
      <c r="A1876" s="88" t="s">
        <v>197</v>
      </c>
      <c r="B1876" s="88" t="s">
        <v>197</v>
      </c>
      <c r="C1876" s="88">
        <v>11493.224</v>
      </c>
      <c r="D1876" s="88">
        <v>11493.710999999999</v>
      </c>
      <c r="E1876" s="88">
        <v>0.48699999999999999</v>
      </c>
      <c r="F1876" s="88" t="s">
        <v>662</v>
      </c>
      <c r="G1876" s="88" t="s">
        <v>50</v>
      </c>
    </row>
    <row r="1877" spans="1:7" ht="15.75" customHeight="1">
      <c r="A1877" s="88" t="s">
        <v>197</v>
      </c>
      <c r="B1877" s="88" t="s">
        <v>197</v>
      </c>
      <c r="C1877" s="88">
        <v>11495.828</v>
      </c>
      <c r="D1877" s="88">
        <v>11496.986999999999</v>
      </c>
      <c r="E1877" s="88">
        <v>1.159</v>
      </c>
      <c r="F1877" s="88" t="s">
        <v>663</v>
      </c>
      <c r="G1877" s="88" t="s">
        <v>50</v>
      </c>
    </row>
    <row r="1878" spans="1:7" ht="15.75" customHeight="1">
      <c r="A1878" s="88" t="s">
        <v>197</v>
      </c>
      <c r="B1878" s="88" t="s">
        <v>197</v>
      </c>
      <c r="C1878" s="88">
        <v>11498.21</v>
      </c>
      <c r="D1878" s="88">
        <v>11499.78</v>
      </c>
      <c r="E1878" s="88">
        <v>1.57</v>
      </c>
      <c r="F1878" s="88" t="s">
        <v>664</v>
      </c>
      <c r="G1878" s="88" t="s">
        <v>50</v>
      </c>
    </row>
    <row r="1879" spans="1:7" ht="15.75" customHeight="1">
      <c r="A1879" s="88" t="s">
        <v>197</v>
      </c>
      <c r="B1879" s="88" t="s">
        <v>197</v>
      </c>
      <c r="C1879" s="88">
        <v>11508.718000000001</v>
      </c>
      <c r="D1879" s="88">
        <v>11510.492</v>
      </c>
      <c r="E1879" s="88">
        <v>1.774</v>
      </c>
      <c r="F1879" s="88" t="s">
        <v>665</v>
      </c>
      <c r="G1879" s="88" t="s">
        <v>50</v>
      </c>
    </row>
    <row r="1880" spans="1:7" ht="15.75" customHeight="1">
      <c r="A1880" s="88" t="s">
        <v>197</v>
      </c>
      <c r="B1880" s="88" t="s">
        <v>197</v>
      </c>
      <c r="C1880" s="88">
        <v>11510.959000000001</v>
      </c>
      <c r="D1880" s="88">
        <v>11512.374</v>
      </c>
      <c r="E1880" s="88">
        <v>1.415</v>
      </c>
      <c r="F1880" s="88" t="s">
        <v>666</v>
      </c>
      <c r="G1880" s="88" t="s">
        <v>50</v>
      </c>
    </row>
    <row r="1881" spans="1:7" ht="15.75" customHeight="1">
      <c r="A1881" s="88" t="s">
        <v>197</v>
      </c>
      <c r="B1881" s="88" t="s">
        <v>197</v>
      </c>
      <c r="C1881" s="88">
        <v>11514.226000000001</v>
      </c>
      <c r="D1881" s="88">
        <v>11514.97</v>
      </c>
      <c r="E1881" s="88">
        <v>0.74399999999999999</v>
      </c>
      <c r="F1881" s="88" t="s">
        <v>667</v>
      </c>
      <c r="G1881" s="88" t="s">
        <v>50</v>
      </c>
    </row>
    <row r="1882" spans="1:7" ht="15.75" customHeight="1">
      <c r="A1882" s="88" t="s">
        <v>197</v>
      </c>
      <c r="B1882" s="88" t="s">
        <v>197</v>
      </c>
      <c r="C1882" s="88">
        <v>11515.885</v>
      </c>
      <c r="D1882" s="88">
        <v>11517.144</v>
      </c>
      <c r="E1882" s="88">
        <v>1.2589999999999999</v>
      </c>
      <c r="F1882" s="88" t="s">
        <v>668</v>
      </c>
      <c r="G1882" s="88" t="s">
        <v>50</v>
      </c>
    </row>
    <row r="1883" spans="1:7" ht="15.75" customHeight="1">
      <c r="A1883" s="88" t="s">
        <v>197</v>
      </c>
      <c r="B1883" s="88" t="s">
        <v>197</v>
      </c>
      <c r="C1883" s="88">
        <v>11518.581</v>
      </c>
      <c r="D1883" s="88">
        <v>11519.715</v>
      </c>
      <c r="E1883" s="88">
        <v>1.1339999999999999</v>
      </c>
      <c r="F1883" s="88" t="s">
        <v>669</v>
      </c>
      <c r="G1883" s="88" t="s">
        <v>50</v>
      </c>
    </row>
    <row r="1884" spans="1:7" ht="15.75" customHeight="1">
      <c r="A1884" s="88" t="s">
        <v>197</v>
      </c>
      <c r="B1884" s="88" t="s">
        <v>197</v>
      </c>
      <c r="C1884" s="88">
        <v>12065.366</v>
      </c>
      <c r="D1884" s="88">
        <v>12066.762000000001</v>
      </c>
      <c r="E1884" s="88">
        <v>1.3959999999999999</v>
      </c>
      <c r="F1884" s="88" t="s">
        <v>670</v>
      </c>
      <c r="G1884" s="88" t="s">
        <v>50</v>
      </c>
    </row>
    <row r="1885" spans="1:7" ht="15.75" customHeight="1">
      <c r="A1885" s="88" t="s">
        <v>197</v>
      </c>
      <c r="B1885" s="88" t="s">
        <v>197</v>
      </c>
      <c r="C1885" s="88">
        <v>12067.523999999999</v>
      </c>
      <c r="D1885" s="88">
        <v>12068.063</v>
      </c>
      <c r="E1885" s="88">
        <v>0.53900000000000003</v>
      </c>
      <c r="F1885" s="88" t="s">
        <v>671</v>
      </c>
      <c r="G1885" s="88" t="s">
        <v>50</v>
      </c>
    </row>
    <row r="1886" spans="1:7" ht="15.75" customHeight="1">
      <c r="A1886" s="88" t="s">
        <v>197</v>
      </c>
      <c r="B1886" s="88" t="s">
        <v>197</v>
      </c>
      <c r="C1886" s="88">
        <v>12069.053</v>
      </c>
      <c r="D1886" s="88">
        <v>12069.521000000001</v>
      </c>
      <c r="E1886" s="88">
        <v>0.46800000000000003</v>
      </c>
      <c r="F1886" s="88" t="s">
        <v>286</v>
      </c>
      <c r="G1886" s="88" t="s">
        <v>50</v>
      </c>
    </row>
    <row r="1887" spans="1:7" ht="15.75" customHeight="1">
      <c r="A1887" s="88" t="s">
        <v>197</v>
      </c>
      <c r="B1887" s="88" t="s">
        <v>197</v>
      </c>
      <c r="C1887" s="88">
        <v>12076.924000000001</v>
      </c>
      <c r="D1887" s="88">
        <v>12078.266</v>
      </c>
      <c r="E1887" s="88">
        <v>1.3420000000000001</v>
      </c>
      <c r="F1887" s="88" t="s">
        <v>672</v>
      </c>
      <c r="G1887" s="88" t="s">
        <v>50</v>
      </c>
    </row>
    <row r="1888" spans="1:7" ht="15.75" customHeight="1">
      <c r="A1888" s="88" t="s">
        <v>197</v>
      </c>
      <c r="B1888" s="88" t="s">
        <v>197</v>
      </c>
      <c r="C1888" s="88">
        <v>12078.33</v>
      </c>
      <c r="D1888" s="88">
        <v>12078.922</v>
      </c>
      <c r="E1888" s="88">
        <v>0.59199999999999997</v>
      </c>
      <c r="F1888" s="88" t="s">
        <v>286</v>
      </c>
      <c r="G1888" s="88" t="s">
        <v>50</v>
      </c>
    </row>
    <row r="1889" spans="1:7" ht="15.75" customHeight="1">
      <c r="A1889" s="88" t="s">
        <v>197</v>
      </c>
      <c r="B1889" s="88" t="s">
        <v>197</v>
      </c>
      <c r="C1889" s="88">
        <v>12081.782999999999</v>
      </c>
      <c r="D1889" s="88">
        <v>12082.579</v>
      </c>
      <c r="E1889" s="88">
        <v>0.79600000000000004</v>
      </c>
      <c r="F1889" s="88" t="s">
        <v>673</v>
      </c>
      <c r="G1889" s="88" t="s">
        <v>50</v>
      </c>
    </row>
    <row r="1890" spans="1:7" ht="15.75" customHeight="1">
      <c r="A1890" s="88" t="s">
        <v>197</v>
      </c>
      <c r="B1890" s="88" t="s">
        <v>197</v>
      </c>
      <c r="C1890" s="88">
        <v>12082.817999999999</v>
      </c>
      <c r="D1890" s="88">
        <v>12083.175999999999</v>
      </c>
      <c r="E1890" s="88">
        <v>0.35799999999999998</v>
      </c>
      <c r="F1890" s="88" t="s">
        <v>418</v>
      </c>
      <c r="G1890" s="88" t="s">
        <v>50</v>
      </c>
    </row>
    <row r="1891" spans="1:7" ht="15.75" customHeight="1">
      <c r="A1891" s="88" t="s">
        <v>197</v>
      </c>
      <c r="B1891" s="88" t="s">
        <v>197</v>
      </c>
      <c r="C1891" s="88">
        <v>12084.005999999999</v>
      </c>
      <c r="D1891" s="88">
        <v>12084.388000000001</v>
      </c>
      <c r="E1891" s="88">
        <v>0.38200000000000001</v>
      </c>
      <c r="F1891" s="88" t="s">
        <v>418</v>
      </c>
      <c r="G1891" s="88" t="s">
        <v>50</v>
      </c>
    </row>
    <row r="1892" spans="1:7" ht="15.75" customHeight="1">
      <c r="A1892" s="88" t="s">
        <v>197</v>
      </c>
      <c r="B1892" s="88" t="s">
        <v>197</v>
      </c>
      <c r="C1892" s="88">
        <v>12085.304</v>
      </c>
      <c r="D1892" s="88">
        <v>12086.94</v>
      </c>
      <c r="E1892" s="88">
        <v>1.6359999999999999</v>
      </c>
      <c r="F1892" s="88" t="s">
        <v>674</v>
      </c>
      <c r="G1892" s="88" t="s">
        <v>50</v>
      </c>
    </row>
    <row r="1893" spans="1:7" ht="15.75" customHeight="1">
      <c r="A1893" s="88" t="s">
        <v>197</v>
      </c>
      <c r="B1893" s="88" t="s">
        <v>197</v>
      </c>
      <c r="C1893" s="88">
        <v>12103.76</v>
      </c>
      <c r="D1893" s="88">
        <v>12104.242</v>
      </c>
      <c r="E1893" s="88">
        <v>0.48199999999999998</v>
      </c>
      <c r="F1893" s="88" t="s">
        <v>675</v>
      </c>
      <c r="G1893" s="88" t="s">
        <v>50</v>
      </c>
    </row>
    <row r="1894" spans="1:7" ht="15.75" customHeight="1">
      <c r="A1894" s="88" t="s">
        <v>197</v>
      </c>
      <c r="B1894" s="88" t="s">
        <v>197</v>
      </c>
      <c r="C1894" s="88">
        <v>12105.424999999999</v>
      </c>
      <c r="D1894" s="88">
        <v>12105.848</v>
      </c>
      <c r="E1894" s="88">
        <v>0.42299999999999999</v>
      </c>
      <c r="F1894" s="88" t="s">
        <v>676</v>
      </c>
      <c r="G1894" s="88" t="s">
        <v>50</v>
      </c>
    </row>
    <row r="1895" spans="1:7" ht="15.75" customHeight="1">
      <c r="A1895" s="88" t="s">
        <v>197</v>
      </c>
      <c r="B1895" s="88" t="s">
        <v>197</v>
      </c>
      <c r="C1895" s="88">
        <v>12106.879000000001</v>
      </c>
      <c r="D1895" s="88">
        <v>12107.753000000001</v>
      </c>
      <c r="E1895" s="88">
        <v>0.874</v>
      </c>
      <c r="F1895" s="88" t="s">
        <v>286</v>
      </c>
      <c r="G1895" s="88" t="s">
        <v>50</v>
      </c>
    </row>
    <row r="1896" spans="1:7" ht="15.75" customHeight="1">
      <c r="A1896" s="88" t="s">
        <v>197</v>
      </c>
      <c r="B1896" s="88" t="s">
        <v>197</v>
      </c>
      <c r="C1896" s="88">
        <v>12109.361999999999</v>
      </c>
      <c r="D1896" s="88">
        <v>12110.513000000001</v>
      </c>
      <c r="E1896" s="88">
        <v>1.151</v>
      </c>
      <c r="F1896" s="88" t="s">
        <v>286</v>
      </c>
      <c r="G1896" s="88" t="s">
        <v>50</v>
      </c>
    </row>
    <row r="1897" spans="1:7" ht="15.75" customHeight="1">
      <c r="A1897" s="88" t="s">
        <v>197</v>
      </c>
      <c r="B1897" s="88" t="s">
        <v>197</v>
      </c>
      <c r="C1897" s="88">
        <v>12117.891</v>
      </c>
      <c r="D1897" s="88">
        <v>12118.865</v>
      </c>
      <c r="E1897" s="88">
        <v>0.97399999999999998</v>
      </c>
      <c r="F1897" s="88" t="s">
        <v>677</v>
      </c>
      <c r="G1897" s="88" t="s">
        <v>50</v>
      </c>
    </row>
    <row r="1898" spans="1:7" ht="15.75" customHeight="1">
      <c r="A1898" s="88" t="s">
        <v>197</v>
      </c>
      <c r="B1898" s="88" t="s">
        <v>197</v>
      </c>
      <c r="C1898" s="88">
        <v>12119.475</v>
      </c>
      <c r="D1898" s="88">
        <v>12120.118</v>
      </c>
      <c r="E1898" s="88">
        <v>0.64300000000000002</v>
      </c>
      <c r="F1898" s="88" t="s">
        <v>678</v>
      </c>
      <c r="G1898" s="88" t="s">
        <v>50</v>
      </c>
    </row>
    <row r="1899" spans="1:7" ht="15.75" customHeight="1">
      <c r="A1899" s="88" t="s">
        <v>197</v>
      </c>
      <c r="B1899" s="88" t="s">
        <v>197</v>
      </c>
      <c r="C1899" s="88">
        <v>38765.103000000003</v>
      </c>
      <c r="D1899" s="88">
        <v>38766.137999999999</v>
      </c>
      <c r="E1899" s="88">
        <v>1.0349999999999999</v>
      </c>
      <c r="F1899" s="88" t="s">
        <v>679</v>
      </c>
      <c r="G1899" s="88" t="s">
        <v>50</v>
      </c>
    </row>
    <row r="1900" spans="1:7" ht="15.75" customHeight="1">
      <c r="A1900" s="88" t="s">
        <v>197</v>
      </c>
      <c r="B1900" s="88" t="s">
        <v>197</v>
      </c>
      <c r="C1900" s="88">
        <v>38776.771000000001</v>
      </c>
      <c r="D1900" s="88">
        <v>38777.103000000003</v>
      </c>
      <c r="E1900" s="88">
        <v>0.33200000000000002</v>
      </c>
      <c r="F1900" s="88" t="s">
        <v>680</v>
      </c>
      <c r="G1900" s="88" t="s">
        <v>50</v>
      </c>
    </row>
    <row r="1901" spans="1:7" ht="15.75" customHeight="1">
      <c r="A1901" s="88" t="s">
        <v>197</v>
      </c>
      <c r="B1901" s="88" t="s">
        <v>197</v>
      </c>
      <c r="C1901" s="88">
        <v>38777.730000000003</v>
      </c>
      <c r="D1901" s="88">
        <v>38778.624000000003</v>
      </c>
      <c r="E1901" s="88">
        <v>0.89400000000000002</v>
      </c>
      <c r="F1901" s="88" t="s">
        <v>681</v>
      </c>
      <c r="G1901" s="88" t="s">
        <v>50</v>
      </c>
    </row>
    <row r="1902" spans="1:7" ht="15.75" customHeight="1">
      <c r="A1902" s="88" t="s">
        <v>197</v>
      </c>
      <c r="B1902" s="88" t="s">
        <v>197</v>
      </c>
      <c r="C1902" s="88">
        <v>38780.044000000002</v>
      </c>
      <c r="D1902" s="88">
        <v>38780.536</v>
      </c>
      <c r="E1902" s="88">
        <v>0.49199999999999999</v>
      </c>
      <c r="F1902" s="88" t="s">
        <v>682</v>
      </c>
      <c r="G1902" s="88" t="s">
        <v>50</v>
      </c>
    </row>
    <row r="1903" spans="1:7" ht="15.75" customHeight="1">
      <c r="A1903" s="88" t="s">
        <v>197</v>
      </c>
      <c r="B1903" s="88" t="s">
        <v>197</v>
      </c>
      <c r="C1903" s="88">
        <v>38797.284</v>
      </c>
      <c r="D1903" s="88">
        <v>38798.402999999998</v>
      </c>
      <c r="E1903" s="88">
        <v>1.119</v>
      </c>
      <c r="F1903" s="88" t="s">
        <v>683</v>
      </c>
      <c r="G1903" s="88" t="s">
        <v>50</v>
      </c>
    </row>
    <row r="1904" spans="1:7" ht="15.75" customHeight="1">
      <c r="A1904" s="88" t="s">
        <v>197</v>
      </c>
      <c r="B1904" s="88" t="s">
        <v>197</v>
      </c>
      <c r="C1904" s="88">
        <v>38799.807000000001</v>
      </c>
      <c r="D1904" s="88">
        <v>38800.659</v>
      </c>
      <c r="E1904" s="88">
        <v>0.85199999999999998</v>
      </c>
      <c r="F1904" s="88" t="s">
        <v>684</v>
      </c>
      <c r="G1904" s="88" t="s">
        <v>50</v>
      </c>
    </row>
    <row r="1905" spans="1:7" ht="15.75" customHeight="1">
      <c r="A1905" s="88" t="s">
        <v>197</v>
      </c>
      <c r="B1905" s="88" t="s">
        <v>197</v>
      </c>
      <c r="C1905" s="88">
        <v>38801.485999999997</v>
      </c>
      <c r="D1905" s="88">
        <v>38802.442000000003</v>
      </c>
      <c r="E1905" s="88">
        <v>0.95599999999999996</v>
      </c>
      <c r="F1905" s="88" t="s">
        <v>685</v>
      </c>
      <c r="G1905" s="88" t="s">
        <v>50</v>
      </c>
    </row>
    <row r="1906" spans="1:7" ht="15.75" customHeight="1">
      <c r="A1906" s="88" t="s">
        <v>197</v>
      </c>
      <c r="B1906" s="88" t="s">
        <v>197</v>
      </c>
      <c r="C1906" s="88">
        <v>38802.828000000001</v>
      </c>
      <c r="D1906" s="88">
        <v>38803.040000000001</v>
      </c>
      <c r="E1906" s="88">
        <v>0.21199999999999999</v>
      </c>
      <c r="F1906" s="88">
        <v>0</v>
      </c>
      <c r="G1906" s="88" t="s">
        <v>50</v>
      </c>
    </row>
    <row r="1907" spans="1:7" ht="15.75" customHeight="1">
      <c r="A1907" s="88" t="s">
        <v>197</v>
      </c>
      <c r="B1907" s="88" t="s">
        <v>197</v>
      </c>
      <c r="C1907" s="88">
        <v>38807.01</v>
      </c>
      <c r="D1907" s="88">
        <v>38808.107000000004</v>
      </c>
      <c r="E1907" s="88">
        <v>1.097</v>
      </c>
      <c r="F1907" s="88" t="s">
        <v>686</v>
      </c>
      <c r="G1907" s="88" t="s">
        <v>50</v>
      </c>
    </row>
    <row r="1908" spans="1:7" ht="15.75" customHeight="1">
      <c r="A1908" s="88" t="s">
        <v>197</v>
      </c>
      <c r="B1908" s="88" t="s">
        <v>197</v>
      </c>
      <c r="C1908" s="88">
        <v>38810.381000000001</v>
      </c>
      <c r="D1908" s="88">
        <v>38812.226999999999</v>
      </c>
      <c r="E1908" s="88">
        <v>1.8460000000000001</v>
      </c>
      <c r="F1908" s="88" t="s">
        <v>687</v>
      </c>
      <c r="G1908" s="88" t="s">
        <v>50</v>
      </c>
    </row>
    <row r="1909" spans="1:7" ht="15.75" customHeight="1">
      <c r="A1909" s="88" t="s">
        <v>197</v>
      </c>
      <c r="B1909" s="88" t="s">
        <v>197</v>
      </c>
      <c r="C1909" s="88">
        <v>38813.887000000002</v>
      </c>
      <c r="D1909" s="88">
        <v>38815.394</v>
      </c>
      <c r="E1909" s="88">
        <v>1.5069999999999999</v>
      </c>
      <c r="F1909" s="88" t="s">
        <v>688</v>
      </c>
      <c r="G1909" s="88" t="s">
        <v>50</v>
      </c>
    </row>
    <row r="1910" spans="1:7" ht="15.75" customHeight="1">
      <c r="A1910" s="88" t="s">
        <v>197</v>
      </c>
      <c r="B1910" s="88" t="s">
        <v>197</v>
      </c>
      <c r="C1910" s="88">
        <v>38816.188999999998</v>
      </c>
      <c r="D1910" s="88">
        <v>38817.514000000003</v>
      </c>
      <c r="E1910" s="88">
        <v>1.325</v>
      </c>
      <c r="F1910" s="88" t="s">
        <v>689</v>
      </c>
      <c r="G1910" s="88" t="s">
        <v>50</v>
      </c>
    </row>
    <row r="1911" spans="1:7" ht="15.75" customHeight="1">
      <c r="A1911" s="88" t="s">
        <v>197</v>
      </c>
      <c r="B1911" s="88" t="s">
        <v>197</v>
      </c>
      <c r="C1911" s="88">
        <v>38818.938000000002</v>
      </c>
      <c r="D1911" s="88">
        <v>38819.699999999997</v>
      </c>
      <c r="E1911" s="88">
        <v>0.76200000000000001</v>
      </c>
      <c r="F1911" s="88" t="s">
        <v>690</v>
      </c>
      <c r="G1911" s="88" t="s">
        <v>50</v>
      </c>
    </row>
    <row r="1912" spans="1:7" ht="15.75" customHeight="1">
      <c r="A1912" s="88" t="s">
        <v>192</v>
      </c>
      <c r="B1912" s="88" t="s">
        <v>197</v>
      </c>
      <c r="C1912" s="88">
        <v>11460.507</v>
      </c>
      <c r="D1912" s="88">
        <v>11462.458000000001</v>
      </c>
      <c r="E1912" s="88">
        <v>1.9510000000000001</v>
      </c>
      <c r="F1912" s="88" t="s">
        <v>257</v>
      </c>
      <c r="G1912" s="88" t="s">
        <v>50</v>
      </c>
    </row>
    <row r="1913" spans="1:7" ht="15.75" customHeight="1">
      <c r="A1913" s="88" t="s">
        <v>192</v>
      </c>
      <c r="B1913" s="88" t="s">
        <v>197</v>
      </c>
      <c r="C1913" s="88">
        <v>11463.246999999999</v>
      </c>
      <c r="D1913" s="88">
        <v>11463.687</v>
      </c>
      <c r="E1913" s="88">
        <v>0.44</v>
      </c>
      <c r="F1913" s="88" t="s">
        <v>257</v>
      </c>
      <c r="G1913" s="88" t="s">
        <v>50</v>
      </c>
    </row>
    <row r="1914" spans="1:7" ht="15.75" customHeight="1">
      <c r="A1914" s="88" t="s">
        <v>192</v>
      </c>
      <c r="B1914" s="88" t="s">
        <v>197</v>
      </c>
      <c r="C1914" s="88">
        <v>11465.314</v>
      </c>
      <c r="D1914" s="88">
        <v>11465.574000000001</v>
      </c>
      <c r="E1914" s="88">
        <v>0.26</v>
      </c>
      <c r="F1914" s="88" t="s">
        <v>257</v>
      </c>
      <c r="G1914" s="88" t="s">
        <v>50</v>
      </c>
    </row>
    <row r="1915" spans="1:7" ht="15.75" customHeight="1">
      <c r="A1915" s="88" t="s">
        <v>192</v>
      </c>
      <c r="B1915" s="88" t="s">
        <v>197</v>
      </c>
      <c r="C1915" s="88">
        <v>11478.501</v>
      </c>
      <c r="D1915" s="88">
        <v>11479.123</v>
      </c>
      <c r="E1915" s="88">
        <v>0.622</v>
      </c>
      <c r="F1915" s="88" t="s">
        <v>257</v>
      </c>
      <c r="G1915" s="88" t="s">
        <v>50</v>
      </c>
    </row>
    <row r="1916" spans="1:7" ht="15.75" customHeight="1">
      <c r="A1916" s="88" t="s">
        <v>192</v>
      </c>
      <c r="B1916" s="88" t="s">
        <v>197</v>
      </c>
      <c r="C1916" s="88">
        <v>11484.895</v>
      </c>
      <c r="D1916" s="88">
        <v>11485.442999999999</v>
      </c>
      <c r="E1916" s="88">
        <v>0.54800000000000004</v>
      </c>
      <c r="F1916" s="88" t="s">
        <v>257</v>
      </c>
      <c r="G1916" s="88" t="s">
        <v>50</v>
      </c>
    </row>
    <row r="1917" spans="1:7" ht="15.75" customHeight="1">
      <c r="A1917" s="88" t="s">
        <v>192</v>
      </c>
      <c r="B1917" s="88" t="s">
        <v>197</v>
      </c>
      <c r="C1917" s="88">
        <v>11493.224</v>
      </c>
      <c r="D1917" s="88">
        <v>11493.710999999999</v>
      </c>
      <c r="E1917" s="88">
        <v>0.48699999999999999</v>
      </c>
      <c r="F1917" s="88" t="s">
        <v>257</v>
      </c>
      <c r="G1917" s="88" t="s">
        <v>50</v>
      </c>
    </row>
    <row r="1918" spans="1:7" ht="15.75" customHeight="1">
      <c r="A1918" s="88" t="s">
        <v>192</v>
      </c>
      <c r="B1918" s="88" t="s">
        <v>197</v>
      </c>
      <c r="C1918" s="88">
        <v>11495.828</v>
      </c>
      <c r="D1918" s="88">
        <v>11496.986999999999</v>
      </c>
      <c r="E1918" s="88">
        <v>1.159</v>
      </c>
      <c r="F1918" s="88" t="s">
        <v>257</v>
      </c>
      <c r="G1918" s="88" t="s">
        <v>50</v>
      </c>
    </row>
    <row r="1919" spans="1:7" ht="15.75" customHeight="1">
      <c r="A1919" s="88" t="s">
        <v>192</v>
      </c>
      <c r="B1919" s="88" t="s">
        <v>197</v>
      </c>
      <c r="C1919" s="88">
        <v>11498.21</v>
      </c>
      <c r="D1919" s="88">
        <v>11499.78</v>
      </c>
      <c r="E1919" s="88">
        <v>1.57</v>
      </c>
      <c r="F1919" s="88" t="s">
        <v>257</v>
      </c>
      <c r="G1919" s="88" t="s">
        <v>50</v>
      </c>
    </row>
    <row r="1920" spans="1:7" ht="15.75" customHeight="1">
      <c r="A1920" s="88" t="s">
        <v>192</v>
      </c>
      <c r="B1920" s="88" t="s">
        <v>197</v>
      </c>
      <c r="C1920" s="88">
        <v>11508.718000000001</v>
      </c>
      <c r="D1920" s="88">
        <v>11510.492</v>
      </c>
      <c r="E1920" s="88">
        <v>1.774</v>
      </c>
      <c r="F1920" s="88" t="s">
        <v>257</v>
      </c>
      <c r="G1920" s="88" t="s">
        <v>50</v>
      </c>
    </row>
    <row r="1921" spans="1:7" ht="15.75" customHeight="1">
      <c r="A1921" s="88" t="s">
        <v>192</v>
      </c>
      <c r="B1921" s="88" t="s">
        <v>197</v>
      </c>
      <c r="C1921" s="88">
        <v>11510.959000000001</v>
      </c>
      <c r="D1921" s="88">
        <v>11512.374</v>
      </c>
      <c r="E1921" s="88">
        <v>1.415</v>
      </c>
      <c r="F1921" s="88" t="s">
        <v>257</v>
      </c>
      <c r="G1921" s="88" t="s">
        <v>50</v>
      </c>
    </row>
    <row r="1922" spans="1:7" ht="15.75" customHeight="1">
      <c r="A1922" s="88" t="s">
        <v>192</v>
      </c>
      <c r="B1922" s="88" t="s">
        <v>197</v>
      </c>
      <c r="C1922" s="88">
        <v>11514.226000000001</v>
      </c>
      <c r="D1922" s="88">
        <v>11514.97</v>
      </c>
      <c r="E1922" s="88">
        <v>0.74399999999999999</v>
      </c>
      <c r="F1922" s="88" t="s">
        <v>257</v>
      </c>
      <c r="G1922" s="88" t="s">
        <v>50</v>
      </c>
    </row>
    <row r="1923" spans="1:7" ht="15.75" customHeight="1">
      <c r="A1923" s="88" t="s">
        <v>192</v>
      </c>
      <c r="B1923" s="88" t="s">
        <v>197</v>
      </c>
      <c r="C1923" s="88">
        <v>11515.885</v>
      </c>
      <c r="D1923" s="88">
        <v>11517.144</v>
      </c>
      <c r="E1923" s="88">
        <v>1.2589999999999999</v>
      </c>
      <c r="F1923" s="88" t="s">
        <v>257</v>
      </c>
      <c r="G1923" s="88" t="s">
        <v>50</v>
      </c>
    </row>
    <row r="1924" spans="1:7" ht="15.75" customHeight="1">
      <c r="A1924" s="88" t="s">
        <v>192</v>
      </c>
      <c r="B1924" s="88" t="s">
        <v>197</v>
      </c>
      <c r="C1924" s="88">
        <v>11518.581</v>
      </c>
      <c r="D1924" s="88">
        <v>11519.715</v>
      </c>
      <c r="E1924" s="88">
        <v>1.1339999999999999</v>
      </c>
      <c r="F1924" s="88" t="s">
        <v>257</v>
      </c>
      <c r="G1924" s="88" t="s">
        <v>50</v>
      </c>
    </row>
    <row r="1925" spans="1:7" ht="15.75" customHeight="1">
      <c r="A1925" s="88" t="s">
        <v>192</v>
      </c>
      <c r="B1925" s="88" t="s">
        <v>197</v>
      </c>
      <c r="C1925" s="88">
        <v>12065.366</v>
      </c>
      <c r="D1925" s="88">
        <v>12066.762000000001</v>
      </c>
      <c r="E1925" s="88">
        <v>1.3959999999999999</v>
      </c>
      <c r="F1925" s="88" t="s">
        <v>257</v>
      </c>
      <c r="G1925" s="88" t="s">
        <v>50</v>
      </c>
    </row>
    <row r="1926" spans="1:7" ht="15.75" customHeight="1">
      <c r="A1926" s="88" t="s">
        <v>192</v>
      </c>
      <c r="B1926" s="88" t="s">
        <v>197</v>
      </c>
      <c r="C1926" s="88">
        <v>12067.523999999999</v>
      </c>
      <c r="D1926" s="88">
        <v>12068.063</v>
      </c>
      <c r="E1926" s="88">
        <v>0.53900000000000003</v>
      </c>
      <c r="F1926" s="88" t="s">
        <v>257</v>
      </c>
      <c r="G1926" s="88" t="s">
        <v>50</v>
      </c>
    </row>
    <row r="1927" spans="1:7" ht="15.75" customHeight="1">
      <c r="A1927" s="88" t="s">
        <v>192</v>
      </c>
      <c r="B1927" s="88" t="s">
        <v>197</v>
      </c>
      <c r="C1927" s="88">
        <v>12069.053</v>
      </c>
      <c r="D1927" s="88">
        <v>12069.521000000001</v>
      </c>
      <c r="E1927" s="88">
        <v>0.46800000000000003</v>
      </c>
      <c r="F1927" s="88" t="s">
        <v>257</v>
      </c>
      <c r="G1927" s="88" t="s">
        <v>50</v>
      </c>
    </row>
    <row r="1928" spans="1:7" ht="15.75" customHeight="1">
      <c r="A1928" s="88" t="s">
        <v>192</v>
      </c>
      <c r="B1928" s="88" t="s">
        <v>197</v>
      </c>
      <c r="C1928" s="88">
        <v>12076.924000000001</v>
      </c>
      <c r="D1928" s="88">
        <v>12078.266</v>
      </c>
      <c r="E1928" s="88">
        <v>1.3420000000000001</v>
      </c>
      <c r="F1928" s="88" t="s">
        <v>257</v>
      </c>
      <c r="G1928" s="88" t="s">
        <v>50</v>
      </c>
    </row>
    <row r="1929" spans="1:7" ht="15.75" customHeight="1">
      <c r="A1929" s="88" t="s">
        <v>192</v>
      </c>
      <c r="B1929" s="88" t="s">
        <v>197</v>
      </c>
      <c r="C1929" s="88">
        <v>12078.33</v>
      </c>
      <c r="D1929" s="88">
        <v>12078.922</v>
      </c>
      <c r="E1929" s="88">
        <v>0.59199999999999997</v>
      </c>
      <c r="F1929" s="88" t="s">
        <v>257</v>
      </c>
      <c r="G1929" s="88" t="s">
        <v>50</v>
      </c>
    </row>
    <row r="1930" spans="1:7" ht="15.75" customHeight="1">
      <c r="A1930" s="88" t="s">
        <v>192</v>
      </c>
      <c r="B1930" s="88" t="s">
        <v>197</v>
      </c>
      <c r="C1930" s="88">
        <v>12081.782999999999</v>
      </c>
      <c r="D1930" s="88">
        <v>12082.579</v>
      </c>
      <c r="E1930" s="88">
        <v>0.79600000000000004</v>
      </c>
      <c r="F1930" s="88" t="s">
        <v>257</v>
      </c>
      <c r="G1930" s="88" t="s">
        <v>50</v>
      </c>
    </row>
    <row r="1931" spans="1:7" ht="15.75" customHeight="1">
      <c r="A1931" s="88" t="s">
        <v>192</v>
      </c>
      <c r="B1931" s="88" t="s">
        <v>197</v>
      </c>
      <c r="C1931" s="88">
        <v>12082.817999999999</v>
      </c>
      <c r="D1931" s="88">
        <v>12083.175999999999</v>
      </c>
      <c r="E1931" s="88">
        <v>0.35799999999999998</v>
      </c>
      <c r="F1931" s="88" t="s">
        <v>257</v>
      </c>
      <c r="G1931" s="88" t="s">
        <v>50</v>
      </c>
    </row>
    <row r="1932" spans="1:7" ht="15.75" customHeight="1">
      <c r="A1932" s="88" t="s">
        <v>192</v>
      </c>
      <c r="B1932" s="88" t="s">
        <v>197</v>
      </c>
      <c r="C1932" s="88">
        <v>12084.005999999999</v>
      </c>
      <c r="D1932" s="88">
        <v>12084.388000000001</v>
      </c>
      <c r="E1932" s="88">
        <v>0.38200000000000001</v>
      </c>
      <c r="F1932" s="88" t="s">
        <v>257</v>
      </c>
      <c r="G1932" s="88" t="s">
        <v>50</v>
      </c>
    </row>
    <row r="1933" spans="1:7" ht="15.75" customHeight="1">
      <c r="A1933" s="88" t="s">
        <v>192</v>
      </c>
      <c r="B1933" s="88" t="s">
        <v>197</v>
      </c>
      <c r="C1933" s="88">
        <v>12085.304</v>
      </c>
      <c r="D1933" s="88">
        <v>12086.94</v>
      </c>
      <c r="E1933" s="88">
        <v>1.6359999999999999</v>
      </c>
      <c r="F1933" s="88" t="s">
        <v>257</v>
      </c>
      <c r="G1933" s="88" t="s">
        <v>50</v>
      </c>
    </row>
    <row r="1934" spans="1:7" ht="15.75" customHeight="1">
      <c r="A1934" s="88" t="s">
        <v>192</v>
      </c>
      <c r="B1934" s="88" t="s">
        <v>197</v>
      </c>
      <c r="C1934" s="88">
        <v>12103.76</v>
      </c>
      <c r="D1934" s="88">
        <v>12104.242</v>
      </c>
      <c r="E1934" s="88">
        <v>0.48199999999999998</v>
      </c>
      <c r="F1934" s="88" t="s">
        <v>257</v>
      </c>
      <c r="G1934" s="88" t="s">
        <v>50</v>
      </c>
    </row>
    <row r="1935" spans="1:7" ht="15.75" customHeight="1">
      <c r="A1935" s="88" t="s">
        <v>192</v>
      </c>
      <c r="B1935" s="88" t="s">
        <v>197</v>
      </c>
      <c r="C1935" s="88">
        <v>12105.424999999999</v>
      </c>
      <c r="D1935" s="88">
        <v>12105.848</v>
      </c>
      <c r="E1935" s="88">
        <v>0.42299999999999999</v>
      </c>
      <c r="F1935" s="88" t="s">
        <v>257</v>
      </c>
      <c r="G1935" s="88" t="s">
        <v>50</v>
      </c>
    </row>
    <row r="1936" spans="1:7" ht="15.75" customHeight="1">
      <c r="A1936" s="88" t="s">
        <v>192</v>
      </c>
      <c r="B1936" s="88" t="s">
        <v>197</v>
      </c>
      <c r="C1936" s="88">
        <v>12106.879000000001</v>
      </c>
      <c r="D1936" s="88">
        <v>12107.753000000001</v>
      </c>
      <c r="E1936" s="88">
        <v>0.874</v>
      </c>
      <c r="F1936" s="88" t="s">
        <v>257</v>
      </c>
      <c r="G1936" s="88" t="s">
        <v>50</v>
      </c>
    </row>
    <row r="1937" spans="1:7" ht="15.75" customHeight="1">
      <c r="A1937" s="88" t="s">
        <v>192</v>
      </c>
      <c r="B1937" s="88" t="s">
        <v>197</v>
      </c>
      <c r="C1937" s="88">
        <v>12109.361999999999</v>
      </c>
      <c r="D1937" s="88">
        <v>12110.513000000001</v>
      </c>
      <c r="E1937" s="88">
        <v>1.151</v>
      </c>
      <c r="F1937" s="88" t="s">
        <v>257</v>
      </c>
      <c r="G1937" s="88" t="s">
        <v>50</v>
      </c>
    </row>
    <row r="1938" spans="1:7" ht="15.75" customHeight="1">
      <c r="A1938" s="88" t="s">
        <v>192</v>
      </c>
      <c r="B1938" s="88" t="s">
        <v>197</v>
      </c>
      <c r="C1938" s="88">
        <v>12117.891</v>
      </c>
      <c r="D1938" s="88">
        <v>12118.865</v>
      </c>
      <c r="E1938" s="88">
        <v>0.97399999999999998</v>
      </c>
      <c r="F1938" s="88" t="s">
        <v>257</v>
      </c>
      <c r="G1938" s="88" t="s">
        <v>50</v>
      </c>
    </row>
    <row r="1939" spans="1:7" ht="15.75" customHeight="1">
      <c r="A1939" s="88" t="s">
        <v>192</v>
      </c>
      <c r="B1939" s="88" t="s">
        <v>197</v>
      </c>
      <c r="C1939" s="88">
        <v>12119.475</v>
      </c>
      <c r="D1939" s="88">
        <v>12120.118</v>
      </c>
      <c r="E1939" s="88">
        <v>0.64300000000000002</v>
      </c>
      <c r="F1939" s="88" t="s">
        <v>257</v>
      </c>
      <c r="G1939" s="88" t="s">
        <v>50</v>
      </c>
    </row>
    <row r="1940" spans="1:7" ht="15.75" customHeight="1">
      <c r="A1940" s="88" t="s">
        <v>192</v>
      </c>
      <c r="B1940" s="88" t="s">
        <v>197</v>
      </c>
      <c r="C1940" s="88">
        <v>38765.103000000003</v>
      </c>
      <c r="D1940" s="88">
        <v>38766.137999999999</v>
      </c>
      <c r="E1940" s="88">
        <v>1.0349999999999999</v>
      </c>
      <c r="F1940" s="88" t="s">
        <v>257</v>
      </c>
      <c r="G1940" s="88" t="s">
        <v>50</v>
      </c>
    </row>
    <row r="1941" spans="1:7" ht="15.75" customHeight="1">
      <c r="A1941" s="88" t="s">
        <v>192</v>
      </c>
      <c r="B1941" s="88" t="s">
        <v>197</v>
      </c>
      <c r="C1941" s="88">
        <v>38776.771000000001</v>
      </c>
      <c r="D1941" s="88">
        <v>38777.103000000003</v>
      </c>
      <c r="E1941" s="88">
        <v>0.33200000000000002</v>
      </c>
      <c r="F1941" s="88" t="s">
        <v>257</v>
      </c>
      <c r="G1941" s="88" t="s">
        <v>50</v>
      </c>
    </row>
    <row r="1942" spans="1:7" ht="15.75" customHeight="1">
      <c r="A1942" s="88" t="s">
        <v>192</v>
      </c>
      <c r="B1942" s="88" t="s">
        <v>197</v>
      </c>
      <c r="C1942" s="88">
        <v>38777.730000000003</v>
      </c>
      <c r="D1942" s="88">
        <v>38778.624000000003</v>
      </c>
      <c r="E1942" s="88">
        <v>0.89400000000000002</v>
      </c>
      <c r="F1942" s="88" t="s">
        <v>257</v>
      </c>
      <c r="G1942" s="88" t="s">
        <v>50</v>
      </c>
    </row>
    <row r="1943" spans="1:7" ht="15.75" customHeight="1">
      <c r="A1943" s="88" t="s">
        <v>192</v>
      </c>
      <c r="B1943" s="88" t="s">
        <v>197</v>
      </c>
      <c r="C1943" s="88">
        <v>38780.044000000002</v>
      </c>
      <c r="D1943" s="88">
        <v>38780.536</v>
      </c>
      <c r="E1943" s="88">
        <v>0.49199999999999999</v>
      </c>
      <c r="F1943" s="88" t="s">
        <v>257</v>
      </c>
      <c r="G1943" s="88" t="s">
        <v>50</v>
      </c>
    </row>
    <row r="1944" spans="1:7" ht="15.75" customHeight="1">
      <c r="A1944" s="88" t="s">
        <v>192</v>
      </c>
      <c r="B1944" s="88" t="s">
        <v>197</v>
      </c>
      <c r="C1944" s="88">
        <v>38797.284</v>
      </c>
      <c r="D1944" s="88">
        <v>38798.402999999998</v>
      </c>
      <c r="E1944" s="88">
        <v>1.119</v>
      </c>
      <c r="F1944" s="88" t="s">
        <v>257</v>
      </c>
      <c r="G1944" s="88" t="s">
        <v>50</v>
      </c>
    </row>
    <row r="1945" spans="1:7" ht="15.75" customHeight="1">
      <c r="A1945" s="88" t="s">
        <v>192</v>
      </c>
      <c r="B1945" s="88" t="s">
        <v>197</v>
      </c>
      <c r="C1945" s="88">
        <v>38799.807000000001</v>
      </c>
      <c r="D1945" s="88">
        <v>38800.659</v>
      </c>
      <c r="E1945" s="88">
        <v>0.85199999999999998</v>
      </c>
      <c r="F1945" s="88" t="s">
        <v>257</v>
      </c>
      <c r="G1945" s="88" t="s">
        <v>50</v>
      </c>
    </row>
    <row r="1946" spans="1:7" ht="15.75" customHeight="1">
      <c r="A1946" s="88" t="s">
        <v>192</v>
      </c>
      <c r="B1946" s="88" t="s">
        <v>197</v>
      </c>
      <c r="C1946" s="88">
        <v>38801.485999999997</v>
      </c>
      <c r="D1946" s="88">
        <v>38802.442000000003</v>
      </c>
      <c r="E1946" s="88">
        <v>0.95599999999999996</v>
      </c>
      <c r="F1946" s="88" t="s">
        <v>257</v>
      </c>
      <c r="G1946" s="88" t="s">
        <v>50</v>
      </c>
    </row>
    <row r="1947" spans="1:7" ht="15.75" customHeight="1">
      <c r="A1947" s="88" t="s">
        <v>192</v>
      </c>
      <c r="B1947" s="88" t="s">
        <v>197</v>
      </c>
      <c r="C1947" s="88">
        <v>38802.828000000001</v>
      </c>
      <c r="D1947" s="88">
        <v>38803.040000000001</v>
      </c>
      <c r="E1947" s="88">
        <v>0.21199999999999999</v>
      </c>
      <c r="F1947" s="88" t="s">
        <v>30</v>
      </c>
      <c r="G1947" s="88" t="s">
        <v>50</v>
      </c>
    </row>
    <row r="1948" spans="1:7" ht="15.75" customHeight="1">
      <c r="A1948" s="88" t="s">
        <v>192</v>
      </c>
      <c r="B1948" s="88" t="s">
        <v>197</v>
      </c>
      <c r="C1948" s="88">
        <v>38807.01</v>
      </c>
      <c r="D1948" s="88">
        <v>38808.107000000004</v>
      </c>
      <c r="E1948" s="88">
        <v>1.097</v>
      </c>
      <c r="F1948" s="88" t="s">
        <v>257</v>
      </c>
      <c r="G1948" s="88" t="s">
        <v>50</v>
      </c>
    </row>
    <row r="1949" spans="1:7" ht="15.75" customHeight="1">
      <c r="A1949" s="88" t="s">
        <v>192</v>
      </c>
      <c r="B1949" s="88" t="s">
        <v>197</v>
      </c>
      <c r="C1949" s="88">
        <v>38810.381000000001</v>
      </c>
      <c r="D1949" s="88">
        <v>38812.226999999999</v>
      </c>
      <c r="E1949" s="88">
        <v>1.8460000000000001</v>
      </c>
      <c r="F1949" s="88" t="s">
        <v>257</v>
      </c>
      <c r="G1949" s="88" t="s">
        <v>50</v>
      </c>
    </row>
    <row r="1950" spans="1:7" ht="15.75" customHeight="1">
      <c r="A1950" s="88" t="s">
        <v>192</v>
      </c>
      <c r="B1950" s="88" t="s">
        <v>197</v>
      </c>
      <c r="C1950" s="88">
        <v>38813.887000000002</v>
      </c>
      <c r="D1950" s="88">
        <v>38815.394</v>
      </c>
      <c r="E1950" s="88">
        <v>1.5069999999999999</v>
      </c>
      <c r="F1950" s="88" t="s">
        <v>257</v>
      </c>
      <c r="G1950" s="88" t="s">
        <v>50</v>
      </c>
    </row>
    <row r="1951" spans="1:7" ht="15.75" customHeight="1">
      <c r="A1951" s="88" t="s">
        <v>192</v>
      </c>
      <c r="B1951" s="88" t="s">
        <v>197</v>
      </c>
      <c r="C1951" s="88">
        <v>38816.188999999998</v>
      </c>
      <c r="D1951" s="88">
        <v>38817.514000000003</v>
      </c>
      <c r="E1951" s="88">
        <v>1.325</v>
      </c>
      <c r="F1951" s="88" t="s">
        <v>257</v>
      </c>
      <c r="G1951" s="88" t="s">
        <v>50</v>
      </c>
    </row>
    <row r="1952" spans="1:7" ht="15.75" customHeight="1">
      <c r="A1952" s="88" t="s">
        <v>192</v>
      </c>
      <c r="B1952" s="88" t="s">
        <v>197</v>
      </c>
      <c r="C1952" s="88">
        <v>38818.938000000002</v>
      </c>
      <c r="D1952" s="88">
        <v>38819.699999999997</v>
      </c>
      <c r="E1952" s="88">
        <v>0.76200000000000001</v>
      </c>
      <c r="F1952" s="88" t="s">
        <v>257</v>
      </c>
      <c r="G1952" s="88" t="s">
        <v>50</v>
      </c>
    </row>
    <row r="1953" spans="1:7" ht="15.75" hidden="1" customHeight="1">
      <c r="A1953" s="88" t="s">
        <v>691</v>
      </c>
      <c r="B1953" s="88" t="s">
        <v>197</v>
      </c>
      <c r="C1953" s="88">
        <v>11460.507</v>
      </c>
      <c r="D1953" s="88">
        <v>11462.458000000001</v>
      </c>
      <c r="E1953" s="88">
        <v>1.9510000000000001</v>
      </c>
      <c r="F1953" s="88" t="s">
        <v>257</v>
      </c>
      <c r="G1953" s="88" t="s">
        <v>50</v>
      </c>
    </row>
    <row r="1954" spans="1:7" ht="15.75" hidden="1" customHeight="1">
      <c r="A1954" s="88" t="s">
        <v>691</v>
      </c>
      <c r="B1954" s="88" t="s">
        <v>197</v>
      </c>
      <c r="C1954" s="88">
        <v>11463.246999999999</v>
      </c>
      <c r="D1954" s="88">
        <v>11463.687</v>
      </c>
      <c r="E1954" s="88">
        <v>0.44</v>
      </c>
      <c r="F1954" s="88" t="s">
        <v>257</v>
      </c>
      <c r="G1954" s="88" t="s">
        <v>50</v>
      </c>
    </row>
    <row r="1955" spans="1:7" ht="15.75" hidden="1" customHeight="1">
      <c r="A1955" s="88" t="s">
        <v>691</v>
      </c>
      <c r="B1955" s="88" t="s">
        <v>197</v>
      </c>
      <c r="C1955" s="88">
        <v>11465.314</v>
      </c>
      <c r="D1955" s="88">
        <v>11465.574000000001</v>
      </c>
      <c r="E1955" s="88">
        <v>0.26</v>
      </c>
      <c r="F1955" s="88" t="s">
        <v>257</v>
      </c>
      <c r="G1955" s="88" t="s">
        <v>50</v>
      </c>
    </row>
    <row r="1956" spans="1:7" ht="15.75" hidden="1" customHeight="1">
      <c r="A1956" s="88" t="s">
        <v>691</v>
      </c>
      <c r="B1956" s="88" t="s">
        <v>197</v>
      </c>
      <c r="C1956" s="88">
        <v>11478.501</v>
      </c>
      <c r="D1956" s="88">
        <v>11479.123</v>
      </c>
      <c r="E1956" s="88">
        <v>0.622</v>
      </c>
      <c r="F1956" s="88" t="s">
        <v>257</v>
      </c>
      <c r="G1956" s="88" t="s">
        <v>50</v>
      </c>
    </row>
    <row r="1957" spans="1:7" ht="15.75" hidden="1" customHeight="1">
      <c r="A1957" s="88" t="s">
        <v>691</v>
      </c>
      <c r="B1957" s="88" t="s">
        <v>197</v>
      </c>
      <c r="C1957" s="88">
        <v>11484.895</v>
      </c>
      <c r="D1957" s="88">
        <v>11485.442999999999</v>
      </c>
      <c r="E1957" s="88">
        <v>0.54800000000000004</v>
      </c>
      <c r="F1957" s="88" t="s">
        <v>254</v>
      </c>
      <c r="G1957" s="88" t="s">
        <v>50</v>
      </c>
    </row>
    <row r="1958" spans="1:7" ht="15.75" hidden="1" customHeight="1">
      <c r="A1958" s="88" t="s">
        <v>691</v>
      </c>
      <c r="B1958" s="88" t="s">
        <v>197</v>
      </c>
      <c r="C1958" s="88">
        <v>11493.224</v>
      </c>
      <c r="D1958" s="88">
        <v>11493.710999999999</v>
      </c>
      <c r="E1958" s="88">
        <v>0.48699999999999999</v>
      </c>
      <c r="F1958" s="88" t="s">
        <v>254</v>
      </c>
      <c r="G1958" s="88" t="s">
        <v>50</v>
      </c>
    </row>
    <row r="1959" spans="1:7" ht="15.75" hidden="1" customHeight="1">
      <c r="A1959" s="88" t="s">
        <v>691</v>
      </c>
      <c r="B1959" s="88" t="s">
        <v>197</v>
      </c>
      <c r="C1959" s="88">
        <v>11495.828</v>
      </c>
      <c r="D1959" s="88">
        <v>11496.986999999999</v>
      </c>
      <c r="E1959" s="88">
        <v>1.159</v>
      </c>
      <c r="F1959" s="88" t="s">
        <v>254</v>
      </c>
      <c r="G1959" s="88" t="s">
        <v>50</v>
      </c>
    </row>
    <row r="1960" spans="1:7" ht="15.75" hidden="1" customHeight="1">
      <c r="A1960" s="88" t="s">
        <v>691</v>
      </c>
      <c r="B1960" s="88" t="s">
        <v>197</v>
      </c>
      <c r="C1960" s="88">
        <v>11498.21</v>
      </c>
      <c r="D1960" s="88">
        <v>11499.78</v>
      </c>
      <c r="E1960" s="88">
        <v>1.57</v>
      </c>
      <c r="F1960" s="88" t="s">
        <v>257</v>
      </c>
      <c r="G1960" s="88" t="s">
        <v>50</v>
      </c>
    </row>
    <row r="1961" spans="1:7" ht="15.75" hidden="1" customHeight="1">
      <c r="A1961" s="88" t="s">
        <v>691</v>
      </c>
      <c r="B1961" s="88" t="s">
        <v>197</v>
      </c>
      <c r="C1961" s="88">
        <v>11508.718000000001</v>
      </c>
      <c r="D1961" s="88">
        <v>11510.492</v>
      </c>
      <c r="E1961" s="88">
        <v>1.774</v>
      </c>
      <c r="F1961" s="88" t="s">
        <v>254</v>
      </c>
      <c r="G1961" s="88" t="s">
        <v>50</v>
      </c>
    </row>
    <row r="1962" spans="1:7" ht="15.75" hidden="1" customHeight="1">
      <c r="A1962" s="88" t="s">
        <v>691</v>
      </c>
      <c r="B1962" s="88" t="s">
        <v>197</v>
      </c>
      <c r="C1962" s="88">
        <v>11510.959000000001</v>
      </c>
      <c r="D1962" s="88">
        <v>11512.374</v>
      </c>
      <c r="E1962" s="88">
        <v>1.415</v>
      </c>
      <c r="F1962" s="88" t="s">
        <v>254</v>
      </c>
      <c r="G1962" s="88" t="s">
        <v>50</v>
      </c>
    </row>
    <row r="1963" spans="1:7" ht="15.75" hidden="1" customHeight="1">
      <c r="A1963" s="88" t="s">
        <v>691</v>
      </c>
      <c r="B1963" s="88" t="s">
        <v>197</v>
      </c>
      <c r="C1963" s="88">
        <v>11514.226000000001</v>
      </c>
      <c r="D1963" s="88">
        <v>11514.97</v>
      </c>
      <c r="E1963" s="88">
        <v>0.74399999999999999</v>
      </c>
      <c r="F1963" s="88" t="s">
        <v>254</v>
      </c>
      <c r="G1963" s="88" t="s">
        <v>50</v>
      </c>
    </row>
    <row r="1964" spans="1:7" ht="15.75" hidden="1" customHeight="1">
      <c r="A1964" s="88" t="s">
        <v>691</v>
      </c>
      <c r="B1964" s="88" t="s">
        <v>197</v>
      </c>
      <c r="C1964" s="88">
        <v>11515.885</v>
      </c>
      <c r="D1964" s="88">
        <v>11517.144</v>
      </c>
      <c r="E1964" s="88">
        <v>1.2589999999999999</v>
      </c>
      <c r="F1964" s="88" t="s">
        <v>257</v>
      </c>
      <c r="G1964" s="88" t="s">
        <v>50</v>
      </c>
    </row>
    <row r="1965" spans="1:7" ht="15.75" hidden="1" customHeight="1">
      <c r="A1965" s="88" t="s">
        <v>691</v>
      </c>
      <c r="B1965" s="88" t="s">
        <v>197</v>
      </c>
      <c r="C1965" s="88">
        <v>11518.581</v>
      </c>
      <c r="D1965" s="88">
        <v>11519.715</v>
      </c>
      <c r="E1965" s="88">
        <v>1.1339999999999999</v>
      </c>
      <c r="F1965" s="88" t="s">
        <v>254</v>
      </c>
      <c r="G1965" s="88" t="s">
        <v>50</v>
      </c>
    </row>
    <row r="1966" spans="1:7" ht="15.75" hidden="1" customHeight="1">
      <c r="A1966" s="88" t="s">
        <v>691</v>
      </c>
      <c r="B1966" s="88" t="s">
        <v>197</v>
      </c>
      <c r="C1966" s="88">
        <v>12065.366</v>
      </c>
      <c r="D1966" s="88">
        <v>12066.762000000001</v>
      </c>
      <c r="E1966" s="88">
        <v>1.3959999999999999</v>
      </c>
      <c r="F1966" s="88" t="s">
        <v>254</v>
      </c>
      <c r="G1966" s="88" t="s">
        <v>50</v>
      </c>
    </row>
    <row r="1967" spans="1:7" ht="15.75" hidden="1" customHeight="1">
      <c r="A1967" s="88" t="s">
        <v>691</v>
      </c>
      <c r="B1967" s="88" t="s">
        <v>197</v>
      </c>
      <c r="C1967" s="88">
        <v>12067.523999999999</v>
      </c>
      <c r="D1967" s="88">
        <v>12068.063</v>
      </c>
      <c r="E1967" s="88">
        <v>0.53900000000000003</v>
      </c>
      <c r="F1967" s="88" t="s">
        <v>257</v>
      </c>
      <c r="G1967" s="88" t="s">
        <v>50</v>
      </c>
    </row>
    <row r="1968" spans="1:7" ht="15.75" hidden="1" customHeight="1">
      <c r="A1968" s="88" t="s">
        <v>691</v>
      </c>
      <c r="B1968" s="88" t="s">
        <v>197</v>
      </c>
      <c r="C1968" s="88">
        <v>12069.053</v>
      </c>
      <c r="D1968" s="88">
        <v>12069.521000000001</v>
      </c>
      <c r="E1968" s="88">
        <v>0.46800000000000003</v>
      </c>
      <c r="F1968" s="88" t="s">
        <v>257</v>
      </c>
      <c r="G1968" s="88" t="s">
        <v>50</v>
      </c>
    </row>
    <row r="1969" spans="1:7" ht="15.75" hidden="1" customHeight="1">
      <c r="A1969" s="88" t="s">
        <v>691</v>
      </c>
      <c r="B1969" s="88" t="s">
        <v>197</v>
      </c>
      <c r="C1969" s="88">
        <v>12076.924000000001</v>
      </c>
      <c r="D1969" s="88">
        <v>12078.266</v>
      </c>
      <c r="E1969" s="88">
        <v>1.3420000000000001</v>
      </c>
      <c r="F1969" s="88" t="s">
        <v>254</v>
      </c>
      <c r="G1969" s="88" t="s">
        <v>50</v>
      </c>
    </row>
    <row r="1970" spans="1:7" ht="15.75" hidden="1" customHeight="1">
      <c r="A1970" s="88" t="s">
        <v>691</v>
      </c>
      <c r="B1970" s="88" t="s">
        <v>197</v>
      </c>
      <c r="C1970" s="88">
        <v>12078.33</v>
      </c>
      <c r="D1970" s="88">
        <v>12078.922</v>
      </c>
      <c r="E1970" s="88">
        <v>0.59199999999999997</v>
      </c>
      <c r="F1970" s="88" t="s">
        <v>255</v>
      </c>
      <c r="G1970" s="88" t="s">
        <v>50</v>
      </c>
    </row>
    <row r="1971" spans="1:7" ht="15.75" hidden="1" customHeight="1">
      <c r="A1971" s="88" t="s">
        <v>691</v>
      </c>
      <c r="B1971" s="88" t="s">
        <v>197</v>
      </c>
      <c r="C1971" s="88">
        <v>12081.782999999999</v>
      </c>
      <c r="D1971" s="88">
        <v>12082.579</v>
      </c>
      <c r="E1971" s="88">
        <v>0.79600000000000004</v>
      </c>
      <c r="F1971" s="88" t="s">
        <v>254</v>
      </c>
      <c r="G1971" s="88" t="s">
        <v>50</v>
      </c>
    </row>
    <row r="1972" spans="1:7" ht="15.75" hidden="1" customHeight="1">
      <c r="A1972" s="88" t="s">
        <v>691</v>
      </c>
      <c r="B1972" s="88" t="s">
        <v>197</v>
      </c>
      <c r="C1972" s="88">
        <v>12082.817999999999</v>
      </c>
      <c r="D1972" s="88">
        <v>12083.175999999999</v>
      </c>
      <c r="E1972" s="88">
        <v>0.35799999999999998</v>
      </c>
      <c r="F1972" s="88" t="s">
        <v>254</v>
      </c>
      <c r="G1972" s="88" t="s">
        <v>50</v>
      </c>
    </row>
    <row r="1973" spans="1:7" ht="15.75" hidden="1" customHeight="1">
      <c r="A1973" s="88" t="s">
        <v>691</v>
      </c>
      <c r="B1973" s="88" t="s">
        <v>197</v>
      </c>
      <c r="C1973" s="88">
        <v>12084.005999999999</v>
      </c>
      <c r="D1973" s="88">
        <v>12084.388000000001</v>
      </c>
      <c r="E1973" s="88">
        <v>0.38200000000000001</v>
      </c>
      <c r="F1973" s="88" t="s">
        <v>254</v>
      </c>
      <c r="G1973" s="88" t="s">
        <v>50</v>
      </c>
    </row>
    <row r="1974" spans="1:7" ht="15.75" hidden="1" customHeight="1">
      <c r="A1974" s="88" t="s">
        <v>691</v>
      </c>
      <c r="B1974" s="88" t="s">
        <v>197</v>
      </c>
      <c r="C1974" s="88">
        <v>12085.304</v>
      </c>
      <c r="D1974" s="88">
        <v>12086.94</v>
      </c>
      <c r="E1974" s="88">
        <v>1.6359999999999999</v>
      </c>
      <c r="F1974" s="88" t="s">
        <v>254</v>
      </c>
      <c r="G1974" s="88" t="s">
        <v>50</v>
      </c>
    </row>
    <row r="1975" spans="1:7" ht="15.75" hidden="1" customHeight="1">
      <c r="A1975" s="88" t="s">
        <v>691</v>
      </c>
      <c r="B1975" s="88" t="s">
        <v>197</v>
      </c>
      <c r="C1975" s="88">
        <v>12103.76</v>
      </c>
      <c r="D1975" s="88">
        <v>12104.242</v>
      </c>
      <c r="E1975" s="88">
        <v>0.48199999999999998</v>
      </c>
      <c r="F1975" s="88" t="s">
        <v>254</v>
      </c>
      <c r="G1975" s="88" t="s">
        <v>50</v>
      </c>
    </row>
    <row r="1976" spans="1:7" ht="15.75" hidden="1" customHeight="1">
      <c r="A1976" s="88" t="s">
        <v>691</v>
      </c>
      <c r="B1976" s="88" t="s">
        <v>197</v>
      </c>
      <c r="C1976" s="88">
        <v>12105.424999999999</v>
      </c>
      <c r="D1976" s="88">
        <v>12105.848</v>
      </c>
      <c r="E1976" s="88">
        <v>0.42299999999999999</v>
      </c>
      <c r="F1976" s="88" t="s">
        <v>254</v>
      </c>
      <c r="G1976" s="88" t="s">
        <v>50</v>
      </c>
    </row>
    <row r="1977" spans="1:7" ht="15.75" hidden="1" customHeight="1">
      <c r="A1977" s="88" t="s">
        <v>691</v>
      </c>
      <c r="B1977" s="88" t="s">
        <v>197</v>
      </c>
      <c r="C1977" s="88">
        <v>12106.879000000001</v>
      </c>
      <c r="D1977" s="88">
        <v>12107.753000000001</v>
      </c>
      <c r="E1977" s="88">
        <v>0.874</v>
      </c>
      <c r="F1977" s="88" t="s">
        <v>257</v>
      </c>
      <c r="G1977" s="88" t="s">
        <v>50</v>
      </c>
    </row>
    <row r="1978" spans="1:7" ht="15.75" hidden="1" customHeight="1">
      <c r="A1978" s="88" t="s">
        <v>691</v>
      </c>
      <c r="B1978" s="88" t="s">
        <v>197</v>
      </c>
      <c r="C1978" s="88">
        <v>12109.361999999999</v>
      </c>
      <c r="D1978" s="88">
        <v>12110.513000000001</v>
      </c>
      <c r="E1978" s="88">
        <v>1.151</v>
      </c>
      <c r="F1978" s="88" t="s">
        <v>255</v>
      </c>
      <c r="G1978" s="88" t="s">
        <v>50</v>
      </c>
    </row>
    <row r="1979" spans="1:7" ht="15.75" hidden="1" customHeight="1">
      <c r="A1979" s="88" t="s">
        <v>691</v>
      </c>
      <c r="B1979" s="88" t="s">
        <v>197</v>
      </c>
      <c r="C1979" s="88">
        <v>12117.891</v>
      </c>
      <c r="D1979" s="88">
        <v>12118.865</v>
      </c>
      <c r="E1979" s="88">
        <v>0.97399999999999998</v>
      </c>
      <c r="F1979" s="88" t="s">
        <v>257</v>
      </c>
      <c r="G1979" s="88" t="s">
        <v>50</v>
      </c>
    </row>
    <row r="1980" spans="1:7" ht="15.75" hidden="1" customHeight="1">
      <c r="A1980" s="88" t="s">
        <v>691</v>
      </c>
      <c r="B1980" s="88" t="s">
        <v>197</v>
      </c>
      <c r="C1980" s="88">
        <v>12119.475</v>
      </c>
      <c r="D1980" s="88">
        <v>12120.118</v>
      </c>
      <c r="E1980" s="88">
        <v>0.64300000000000002</v>
      </c>
      <c r="F1980" s="88" t="s">
        <v>257</v>
      </c>
      <c r="G1980" s="88" t="s">
        <v>50</v>
      </c>
    </row>
    <row r="1981" spans="1:7" ht="15.75" hidden="1" customHeight="1">
      <c r="A1981" s="88" t="s">
        <v>691</v>
      </c>
      <c r="B1981" s="88" t="s">
        <v>197</v>
      </c>
      <c r="C1981" s="88">
        <v>38765.103000000003</v>
      </c>
      <c r="D1981" s="88">
        <v>38766.137999999999</v>
      </c>
      <c r="E1981" s="88">
        <v>1.0349999999999999</v>
      </c>
      <c r="F1981" s="88" t="s">
        <v>257</v>
      </c>
      <c r="G1981" s="88" t="s">
        <v>50</v>
      </c>
    </row>
    <row r="1982" spans="1:7" ht="15.75" hidden="1" customHeight="1">
      <c r="A1982" s="88" t="s">
        <v>691</v>
      </c>
      <c r="B1982" s="88" t="s">
        <v>197</v>
      </c>
      <c r="C1982" s="88">
        <v>38776.771000000001</v>
      </c>
      <c r="D1982" s="88">
        <v>38777.103000000003</v>
      </c>
      <c r="E1982" s="88">
        <v>0.33200000000000002</v>
      </c>
      <c r="F1982" s="88" t="s">
        <v>257</v>
      </c>
      <c r="G1982" s="88" t="s">
        <v>50</v>
      </c>
    </row>
    <row r="1983" spans="1:7" ht="15.75" hidden="1" customHeight="1">
      <c r="A1983" s="88" t="s">
        <v>691</v>
      </c>
      <c r="B1983" s="88" t="s">
        <v>197</v>
      </c>
      <c r="C1983" s="88">
        <v>38777.730000000003</v>
      </c>
      <c r="D1983" s="88">
        <v>38778.624000000003</v>
      </c>
      <c r="E1983" s="88">
        <v>0.89400000000000002</v>
      </c>
      <c r="F1983" s="88" t="s">
        <v>257</v>
      </c>
      <c r="G1983" s="88" t="s">
        <v>50</v>
      </c>
    </row>
    <row r="1984" spans="1:7" ht="15.75" hidden="1" customHeight="1">
      <c r="A1984" s="88" t="s">
        <v>691</v>
      </c>
      <c r="B1984" s="88" t="s">
        <v>197</v>
      </c>
      <c r="C1984" s="88">
        <v>38780.044000000002</v>
      </c>
      <c r="D1984" s="88">
        <v>38780.536</v>
      </c>
      <c r="E1984" s="88">
        <v>0.49199999999999999</v>
      </c>
      <c r="F1984" s="88" t="s">
        <v>257</v>
      </c>
      <c r="G1984" s="88" t="s">
        <v>50</v>
      </c>
    </row>
    <row r="1985" spans="1:7" ht="15.75" hidden="1" customHeight="1">
      <c r="A1985" s="88" t="s">
        <v>691</v>
      </c>
      <c r="B1985" s="88" t="s">
        <v>197</v>
      </c>
      <c r="C1985" s="88">
        <v>38797.284</v>
      </c>
      <c r="D1985" s="88">
        <v>38798.402999999998</v>
      </c>
      <c r="E1985" s="88">
        <v>1.119</v>
      </c>
      <c r="F1985" s="88" t="s">
        <v>257</v>
      </c>
      <c r="G1985" s="88" t="s">
        <v>50</v>
      </c>
    </row>
    <row r="1986" spans="1:7" ht="15.75" hidden="1" customHeight="1">
      <c r="A1986" s="88" t="s">
        <v>691</v>
      </c>
      <c r="B1986" s="88" t="s">
        <v>197</v>
      </c>
      <c r="C1986" s="88">
        <v>38799.807000000001</v>
      </c>
      <c r="D1986" s="88">
        <v>38800.659</v>
      </c>
      <c r="E1986" s="88">
        <v>0.85199999999999998</v>
      </c>
      <c r="F1986" s="88" t="s">
        <v>257</v>
      </c>
      <c r="G1986" s="88" t="s">
        <v>50</v>
      </c>
    </row>
    <row r="1987" spans="1:7" ht="15.75" hidden="1" customHeight="1">
      <c r="A1987" s="88" t="s">
        <v>691</v>
      </c>
      <c r="B1987" s="88" t="s">
        <v>197</v>
      </c>
      <c r="C1987" s="88">
        <v>38801.485999999997</v>
      </c>
      <c r="D1987" s="88">
        <v>38802.442000000003</v>
      </c>
      <c r="E1987" s="88">
        <v>0.95599999999999996</v>
      </c>
      <c r="F1987" s="88" t="s">
        <v>257</v>
      </c>
      <c r="G1987" s="88" t="s">
        <v>50</v>
      </c>
    </row>
    <row r="1988" spans="1:7" ht="15.75" hidden="1" customHeight="1">
      <c r="A1988" s="88" t="s">
        <v>691</v>
      </c>
      <c r="B1988" s="88" t="s">
        <v>197</v>
      </c>
      <c r="C1988" s="88">
        <v>38802.828000000001</v>
      </c>
      <c r="D1988" s="88">
        <v>38803.040000000001</v>
      </c>
      <c r="E1988" s="88">
        <v>0.21199999999999999</v>
      </c>
      <c r="F1988" s="88" t="s">
        <v>257</v>
      </c>
      <c r="G1988" s="88" t="s">
        <v>50</v>
      </c>
    </row>
    <row r="1989" spans="1:7" ht="15.75" hidden="1" customHeight="1">
      <c r="A1989" s="88" t="s">
        <v>691</v>
      </c>
      <c r="B1989" s="88" t="s">
        <v>197</v>
      </c>
      <c r="C1989" s="88">
        <v>38807.01</v>
      </c>
      <c r="D1989" s="88">
        <v>38808.107000000004</v>
      </c>
      <c r="E1989" s="88">
        <v>1.097</v>
      </c>
      <c r="F1989" s="88" t="s">
        <v>257</v>
      </c>
      <c r="G1989" s="88" t="s">
        <v>50</v>
      </c>
    </row>
    <row r="1990" spans="1:7" ht="15.75" hidden="1" customHeight="1">
      <c r="A1990" s="88" t="s">
        <v>691</v>
      </c>
      <c r="B1990" s="88" t="s">
        <v>197</v>
      </c>
      <c r="C1990" s="88">
        <v>38810.381000000001</v>
      </c>
      <c r="D1990" s="88">
        <v>38812.226999999999</v>
      </c>
      <c r="E1990" s="88">
        <v>1.8460000000000001</v>
      </c>
      <c r="F1990" s="88" t="s">
        <v>257</v>
      </c>
      <c r="G1990" s="88" t="s">
        <v>50</v>
      </c>
    </row>
    <row r="1991" spans="1:7" ht="15.75" hidden="1" customHeight="1">
      <c r="A1991" s="88" t="s">
        <v>691</v>
      </c>
      <c r="B1991" s="88" t="s">
        <v>197</v>
      </c>
      <c r="C1991" s="88">
        <v>38813.887000000002</v>
      </c>
      <c r="D1991" s="88">
        <v>38815.394</v>
      </c>
      <c r="E1991" s="88">
        <v>1.5069999999999999</v>
      </c>
      <c r="F1991" s="88" t="s">
        <v>257</v>
      </c>
      <c r="G1991" s="88" t="s">
        <v>50</v>
      </c>
    </row>
    <row r="1992" spans="1:7" ht="15.75" hidden="1" customHeight="1">
      <c r="A1992" s="88" t="s">
        <v>691</v>
      </c>
      <c r="B1992" s="88" t="s">
        <v>197</v>
      </c>
      <c r="C1992" s="88">
        <v>38816.188999999998</v>
      </c>
      <c r="D1992" s="88">
        <v>38817.514000000003</v>
      </c>
      <c r="E1992" s="88">
        <v>1.325</v>
      </c>
      <c r="F1992" s="88" t="s">
        <v>257</v>
      </c>
      <c r="G1992" s="88" t="s">
        <v>50</v>
      </c>
    </row>
    <row r="1993" spans="1:7" ht="15.75" hidden="1" customHeight="1">
      <c r="A1993" s="88" t="s">
        <v>691</v>
      </c>
      <c r="B1993" s="88" t="s">
        <v>197</v>
      </c>
      <c r="C1993" s="88">
        <v>38818.938000000002</v>
      </c>
      <c r="D1993" s="88">
        <v>38819.699999999997</v>
      </c>
      <c r="E1993" s="88">
        <v>0.76200000000000001</v>
      </c>
      <c r="F1993" s="88" t="s">
        <v>257</v>
      </c>
      <c r="G1993" s="88" t="s">
        <v>50</v>
      </c>
    </row>
    <row r="1994" spans="1:7" ht="15.75" customHeight="1">
      <c r="A1994" s="88" t="s">
        <v>199</v>
      </c>
      <c r="B1994" s="88" t="s">
        <v>199</v>
      </c>
      <c r="C1994" s="88">
        <v>12064.419</v>
      </c>
      <c r="D1994" s="88">
        <v>12065.248</v>
      </c>
      <c r="E1994" s="88">
        <v>0.82899999999999996</v>
      </c>
      <c r="F1994" s="88" t="s">
        <v>692</v>
      </c>
      <c r="G1994" s="88" t="s">
        <v>50</v>
      </c>
    </row>
    <row r="1995" spans="1:7" ht="15.75" customHeight="1">
      <c r="A1995" s="88" t="s">
        <v>199</v>
      </c>
      <c r="B1995" s="88" t="s">
        <v>199</v>
      </c>
      <c r="C1995" s="88">
        <v>12066.566999999999</v>
      </c>
      <c r="D1995" s="88">
        <v>12068.063</v>
      </c>
      <c r="E1995" s="88">
        <v>1.496</v>
      </c>
      <c r="F1995" s="88" t="s">
        <v>693</v>
      </c>
      <c r="G1995" s="88" t="s">
        <v>50</v>
      </c>
    </row>
    <row r="1996" spans="1:7" ht="15.75" customHeight="1">
      <c r="A1996" s="88" t="s">
        <v>199</v>
      </c>
      <c r="B1996" s="88" t="s">
        <v>199</v>
      </c>
      <c r="C1996" s="88">
        <v>12069.263000000001</v>
      </c>
      <c r="D1996" s="88">
        <v>12070.267</v>
      </c>
      <c r="E1996" s="88">
        <v>1.004</v>
      </c>
      <c r="F1996" s="88" t="s">
        <v>694</v>
      </c>
      <c r="G1996" s="88" t="s">
        <v>50</v>
      </c>
    </row>
    <row r="1997" spans="1:7" ht="15.75" customHeight="1">
      <c r="A1997" s="88" t="s">
        <v>199</v>
      </c>
      <c r="B1997" s="88" t="s">
        <v>199</v>
      </c>
      <c r="C1997" s="88">
        <v>12070.493</v>
      </c>
      <c r="D1997" s="88">
        <v>12072.036</v>
      </c>
      <c r="E1997" s="88">
        <v>1.5429999999999999</v>
      </c>
      <c r="F1997" s="88" t="s">
        <v>695</v>
      </c>
      <c r="G1997" s="88" t="s">
        <v>50</v>
      </c>
    </row>
    <row r="1998" spans="1:7" ht="15.75" customHeight="1">
      <c r="A1998" s="88" t="s">
        <v>199</v>
      </c>
      <c r="B1998" s="88" t="s">
        <v>199</v>
      </c>
      <c r="C1998" s="88">
        <v>12073.901</v>
      </c>
      <c r="D1998" s="88">
        <v>12075.085999999999</v>
      </c>
      <c r="E1998" s="88">
        <v>1.1850000000000001</v>
      </c>
      <c r="F1998" s="88" t="s">
        <v>696</v>
      </c>
      <c r="G1998" s="88" t="s">
        <v>50</v>
      </c>
    </row>
    <row r="1999" spans="1:7" ht="15.75" customHeight="1">
      <c r="A1999" s="88" t="s">
        <v>199</v>
      </c>
      <c r="B1999" s="88" t="s">
        <v>199</v>
      </c>
      <c r="C1999" s="88">
        <v>12075.768</v>
      </c>
      <c r="D1999" s="88">
        <v>12076.838</v>
      </c>
      <c r="E1999" s="88">
        <v>1.07</v>
      </c>
      <c r="F1999" s="88" t="s">
        <v>697</v>
      </c>
      <c r="G1999" s="88" t="s">
        <v>50</v>
      </c>
    </row>
    <row r="2000" spans="1:7" ht="15.75" customHeight="1">
      <c r="A2000" s="88" t="s">
        <v>199</v>
      </c>
      <c r="B2000" s="88" t="s">
        <v>199</v>
      </c>
      <c r="C2000" s="88">
        <v>12078.453</v>
      </c>
      <c r="D2000" s="88">
        <v>12080.315000000001</v>
      </c>
      <c r="E2000" s="88">
        <v>1.8620000000000001</v>
      </c>
      <c r="F2000" s="88" t="s">
        <v>698</v>
      </c>
      <c r="G2000" s="88" t="s">
        <v>50</v>
      </c>
    </row>
    <row r="2001" spans="1:7" ht="15.75" customHeight="1">
      <c r="A2001" s="88" t="s">
        <v>199</v>
      </c>
      <c r="B2001" s="88" t="s">
        <v>199</v>
      </c>
      <c r="C2001" s="88">
        <v>12080.575999999999</v>
      </c>
      <c r="D2001" s="88">
        <v>12082.099</v>
      </c>
      <c r="E2001" s="88">
        <v>1.5229999999999999</v>
      </c>
      <c r="F2001" s="88" t="s">
        <v>699</v>
      </c>
      <c r="G2001" s="88" t="s">
        <v>50</v>
      </c>
    </row>
    <row r="2002" spans="1:7" ht="15.75" customHeight="1">
      <c r="A2002" s="88" t="s">
        <v>199</v>
      </c>
      <c r="B2002" s="88" t="s">
        <v>199</v>
      </c>
      <c r="C2002" s="88">
        <v>12093.082</v>
      </c>
      <c r="D2002" s="88">
        <v>12094.018</v>
      </c>
      <c r="E2002" s="88">
        <v>0.93600000000000005</v>
      </c>
      <c r="F2002" s="88" t="s">
        <v>700</v>
      </c>
      <c r="G2002" s="88" t="s">
        <v>50</v>
      </c>
    </row>
    <row r="2003" spans="1:7" ht="15.75" customHeight="1">
      <c r="A2003" s="88" t="s">
        <v>199</v>
      </c>
      <c r="B2003" s="88" t="s">
        <v>199</v>
      </c>
      <c r="C2003" s="88">
        <v>12094.46</v>
      </c>
      <c r="D2003" s="88">
        <v>12096.177</v>
      </c>
      <c r="E2003" s="88">
        <v>1.7170000000000001</v>
      </c>
      <c r="F2003" s="88" t="s">
        <v>701</v>
      </c>
      <c r="G2003" s="88" t="s">
        <v>50</v>
      </c>
    </row>
    <row r="2004" spans="1:7" ht="15.75" hidden="1" customHeight="1">
      <c r="A2004" s="88" t="s">
        <v>184</v>
      </c>
      <c r="B2004" s="88"/>
      <c r="C2004" s="88">
        <v>1620</v>
      </c>
      <c r="D2004" s="88">
        <v>1680</v>
      </c>
      <c r="E2004" s="88">
        <v>60</v>
      </c>
      <c r="F2004" s="88"/>
      <c r="G2004" s="88" t="s">
        <v>48</v>
      </c>
    </row>
    <row r="2005" spans="1:7" ht="15.75" hidden="1" customHeight="1">
      <c r="A2005" s="88" t="s">
        <v>184</v>
      </c>
      <c r="B2005" s="88"/>
      <c r="C2005" s="88">
        <v>6840</v>
      </c>
      <c r="D2005" s="88">
        <v>6900</v>
      </c>
      <c r="E2005" s="88">
        <v>60</v>
      </c>
      <c r="F2005" s="88"/>
      <c r="G2005" s="88" t="s">
        <v>48</v>
      </c>
    </row>
    <row r="2006" spans="1:7" ht="15.75" hidden="1" customHeight="1">
      <c r="A2006" s="88" t="s">
        <v>184</v>
      </c>
      <c r="B2006" s="88"/>
      <c r="C2006" s="88">
        <v>6960</v>
      </c>
      <c r="D2006" s="88">
        <v>7020</v>
      </c>
      <c r="E2006" s="88">
        <v>60</v>
      </c>
      <c r="F2006" s="88"/>
      <c r="G2006" s="88" t="s">
        <v>48</v>
      </c>
    </row>
    <row r="2007" spans="1:7" ht="15.75" hidden="1" customHeight="1">
      <c r="A2007" s="88" t="s">
        <v>184</v>
      </c>
      <c r="B2007" s="88"/>
      <c r="C2007" s="88">
        <v>10200</v>
      </c>
      <c r="D2007" s="88">
        <v>10260</v>
      </c>
      <c r="E2007" s="88">
        <v>60</v>
      </c>
      <c r="F2007" s="88"/>
      <c r="G2007" s="88" t="s">
        <v>48</v>
      </c>
    </row>
    <row r="2008" spans="1:7" ht="15.75" hidden="1" customHeight="1">
      <c r="A2008" s="88" t="s">
        <v>184</v>
      </c>
      <c r="B2008" s="88"/>
      <c r="C2008" s="88">
        <v>10740</v>
      </c>
      <c r="D2008" s="88">
        <v>10800</v>
      </c>
      <c r="E2008" s="88">
        <v>60</v>
      </c>
      <c r="F2008" s="88"/>
      <c r="G2008" s="88" t="s">
        <v>48</v>
      </c>
    </row>
    <row r="2009" spans="1:7" ht="15.75" hidden="1" customHeight="1">
      <c r="A2009" s="88" t="s">
        <v>184</v>
      </c>
      <c r="B2009" s="88"/>
      <c r="C2009" s="88">
        <v>17820</v>
      </c>
      <c r="D2009" s="88">
        <v>17880</v>
      </c>
      <c r="E2009" s="88">
        <v>60</v>
      </c>
      <c r="F2009" s="88"/>
      <c r="G2009" s="88" t="s">
        <v>48</v>
      </c>
    </row>
    <row r="2010" spans="1:7" ht="15.75" hidden="1" customHeight="1">
      <c r="A2010" s="88" t="s">
        <v>184</v>
      </c>
      <c r="B2010" s="88"/>
      <c r="C2010" s="88">
        <v>19200</v>
      </c>
      <c r="D2010" s="88">
        <v>19260</v>
      </c>
      <c r="E2010" s="88">
        <v>60</v>
      </c>
      <c r="F2010" s="88"/>
      <c r="G2010" s="88" t="s">
        <v>48</v>
      </c>
    </row>
    <row r="2011" spans="1:7" ht="15.75" hidden="1" customHeight="1">
      <c r="A2011" s="88" t="s">
        <v>184</v>
      </c>
      <c r="B2011" s="88"/>
      <c r="C2011" s="88">
        <v>23940</v>
      </c>
      <c r="D2011" s="88">
        <v>24000</v>
      </c>
      <c r="E2011" s="88">
        <v>60</v>
      </c>
      <c r="F2011" s="88"/>
      <c r="G2011" s="88" t="s">
        <v>48</v>
      </c>
    </row>
    <row r="2012" spans="1:7" ht="15.75" hidden="1" customHeight="1">
      <c r="A2012" s="88" t="s">
        <v>184</v>
      </c>
      <c r="B2012" s="88"/>
      <c r="C2012" s="88">
        <v>27960</v>
      </c>
      <c r="D2012" s="88">
        <v>28020</v>
      </c>
      <c r="E2012" s="88">
        <v>60</v>
      </c>
      <c r="F2012" s="88"/>
      <c r="G2012" s="88" t="s">
        <v>48</v>
      </c>
    </row>
    <row r="2013" spans="1:7" ht="15.75" hidden="1" customHeight="1">
      <c r="A2013" s="88" t="s">
        <v>184</v>
      </c>
      <c r="B2013" s="88"/>
      <c r="C2013" s="88">
        <v>29400</v>
      </c>
      <c r="D2013" s="88">
        <v>29460</v>
      </c>
      <c r="E2013" s="88">
        <v>60</v>
      </c>
      <c r="F2013" s="88"/>
      <c r="G2013" s="88" t="s">
        <v>48</v>
      </c>
    </row>
    <row r="2014" spans="1:7" ht="15.75" customHeight="1">
      <c r="A2014" s="88" t="s">
        <v>188</v>
      </c>
      <c r="B2014" s="88" t="s">
        <v>188</v>
      </c>
      <c r="C2014" s="88">
        <v>6840.01</v>
      </c>
      <c r="D2014" s="88">
        <v>6843.43</v>
      </c>
      <c r="E2014" s="88">
        <v>3.42</v>
      </c>
      <c r="F2014" s="88">
        <v>0</v>
      </c>
      <c r="G2014" s="88" t="s">
        <v>48</v>
      </c>
    </row>
    <row r="2015" spans="1:7" ht="15.75" customHeight="1">
      <c r="A2015" s="88" t="s">
        <v>188</v>
      </c>
      <c r="B2015" s="88" t="s">
        <v>188</v>
      </c>
      <c r="C2015" s="88">
        <v>6844.25</v>
      </c>
      <c r="D2015" s="88">
        <v>6845.55</v>
      </c>
      <c r="E2015" s="88">
        <v>1.3</v>
      </c>
      <c r="F2015" s="88">
        <v>0</v>
      </c>
      <c r="G2015" s="88" t="s">
        <v>48</v>
      </c>
    </row>
    <row r="2016" spans="1:7" ht="15.75" customHeight="1">
      <c r="A2016" s="88" t="s">
        <v>188</v>
      </c>
      <c r="B2016" s="88" t="s">
        <v>188</v>
      </c>
      <c r="C2016" s="88">
        <v>6853.4430000000002</v>
      </c>
      <c r="D2016" s="88">
        <v>6855.03</v>
      </c>
      <c r="E2016" s="88">
        <v>1.587</v>
      </c>
      <c r="F2016" s="88">
        <v>0</v>
      </c>
      <c r="G2016" s="88" t="s">
        <v>48</v>
      </c>
    </row>
    <row r="2017" spans="1:7" ht="15.75" customHeight="1">
      <c r="A2017" s="88" t="s">
        <v>188</v>
      </c>
      <c r="B2017" s="88" t="s">
        <v>188</v>
      </c>
      <c r="C2017" s="88">
        <v>6866.31</v>
      </c>
      <c r="D2017" s="88">
        <v>6867.04</v>
      </c>
      <c r="E2017" s="88">
        <v>0.73</v>
      </c>
      <c r="F2017" s="88">
        <v>0</v>
      </c>
      <c r="G2017" s="88" t="s">
        <v>48</v>
      </c>
    </row>
    <row r="2018" spans="1:7" ht="15.75" customHeight="1">
      <c r="A2018" s="88" t="s">
        <v>188</v>
      </c>
      <c r="B2018" s="88" t="s">
        <v>188</v>
      </c>
      <c r="C2018" s="88">
        <v>6868.99</v>
      </c>
      <c r="D2018" s="88">
        <v>6869.7110000000002</v>
      </c>
      <c r="E2018" s="88">
        <v>0.72099999999999997</v>
      </c>
      <c r="F2018" s="88">
        <v>0</v>
      </c>
      <c r="G2018" s="88" t="s">
        <v>48</v>
      </c>
    </row>
    <row r="2019" spans="1:7" ht="15.75" customHeight="1">
      <c r="A2019" s="88" t="s">
        <v>188</v>
      </c>
      <c r="B2019" s="88" t="s">
        <v>188</v>
      </c>
      <c r="C2019" s="88">
        <v>6869.96</v>
      </c>
      <c r="D2019" s="88">
        <v>6871.7269999999999</v>
      </c>
      <c r="E2019" s="88">
        <v>1.7669999999999999</v>
      </c>
      <c r="F2019" s="88">
        <v>0</v>
      </c>
      <c r="G2019" s="88" t="s">
        <v>48</v>
      </c>
    </row>
    <row r="2020" spans="1:7" ht="15.75" customHeight="1">
      <c r="A2020" s="88" t="s">
        <v>188</v>
      </c>
      <c r="B2020" s="88" t="s">
        <v>188</v>
      </c>
      <c r="C2020" s="88">
        <v>6875.3339999999998</v>
      </c>
      <c r="D2020" s="88">
        <v>6877.13</v>
      </c>
      <c r="E2020" s="88">
        <v>1.796</v>
      </c>
      <c r="F2020" s="88">
        <v>0</v>
      </c>
      <c r="G2020" s="88" t="s">
        <v>48</v>
      </c>
    </row>
    <row r="2021" spans="1:7" ht="15.75" customHeight="1">
      <c r="A2021" s="88" t="s">
        <v>188</v>
      </c>
      <c r="B2021" s="88" t="s">
        <v>188</v>
      </c>
      <c r="C2021" s="88">
        <v>6877.5619999999999</v>
      </c>
      <c r="D2021" s="88">
        <v>6879.5780000000004</v>
      </c>
      <c r="E2021" s="88">
        <v>2.016</v>
      </c>
      <c r="F2021" s="88">
        <v>0</v>
      </c>
      <c r="G2021" s="88" t="s">
        <v>48</v>
      </c>
    </row>
    <row r="2022" spans="1:7" ht="15.75" customHeight="1">
      <c r="A2022" s="88" t="s">
        <v>188</v>
      </c>
      <c r="B2022" s="88" t="s">
        <v>188</v>
      </c>
      <c r="C2022" s="88">
        <v>6892.52</v>
      </c>
      <c r="D2022" s="88">
        <v>6893.9709999999995</v>
      </c>
      <c r="E2022" s="88">
        <v>1.4510000000000001</v>
      </c>
      <c r="F2022" s="88">
        <v>0</v>
      </c>
      <c r="G2022" s="88" t="s">
        <v>48</v>
      </c>
    </row>
    <row r="2023" spans="1:7" ht="15.75" customHeight="1">
      <c r="A2023" s="88" t="s">
        <v>188</v>
      </c>
      <c r="B2023" s="88" t="s">
        <v>188</v>
      </c>
      <c r="C2023" s="88">
        <v>6981.3469999999998</v>
      </c>
      <c r="D2023" s="88">
        <v>6984.54</v>
      </c>
      <c r="E2023" s="88">
        <v>3.1930000000000001</v>
      </c>
      <c r="F2023" s="88">
        <v>0</v>
      </c>
      <c r="G2023" s="88" t="s">
        <v>48</v>
      </c>
    </row>
    <row r="2024" spans="1:7" ht="15.75" customHeight="1">
      <c r="A2024" s="88" t="s">
        <v>188</v>
      </c>
      <c r="B2024" s="88" t="s">
        <v>188</v>
      </c>
      <c r="C2024" s="88">
        <v>7003.55</v>
      </c>
      <c r="D2024" s="88">
        <v>7004.7690000000002</v>
      </c>
      <c r="E2024" s="88">
        <v>1.2190000000000001</v>
      </c>
      <c r="F2024" s="88">
        <v>0</v>
      </c>
      <c r="G2024" s="88" t="s">
        <v>48</v>
      </c>
    </row>
    <row r="2025" spans="1:7" ht="15.75" customHeight="1">
      <c r="A2025" s="88" t="s">
        <v>188</v>
      </c>
      <c r="B2025" s="88" t="s">
        <v>188</v>
      </c>
      <c r="C2025" s="88">
        <v>7006.1719999999996</v>
      </c>
      <c r="D2025" s="88">
        <v>7007.5320000000002</v>
      </c>
      <c r="E2025" s="88">
        <v>1.36</v>
      </c>
      <c r="F2025" s="88">
        <v>0</v>
      </c>
      <c r="G2025" s="88" t="s">
        <v>48</v>
      </c>
    </row>
    <row r="2026" spans="1:7" ht="15.75" customHeight="1">
      <c r="A2026" s="88" t="s">
        <v>188</v>
      </c>
      <c r="B2026" s="88" t="s">
        <v>188</v>
      </c>
      <c r="C2026" s="88">
        <v>7007.7669999999998</v>
      </c>
      <c r="D2026" s="88">
        <v>7008.99</v>
      </c>
      <c r="E2026" s="88">
        <v>1.2230000000000001</v>
      </c>
      <c r="F2026" s="88">
        <v>0</v>
      </c>
      <c r="G2026" s="88" t="s">
        <v>48</v>
      </c>
    </row>
    <row r="2027" spans="1:7" ht="15.75" customHeight="1">
      <c r="A2027" s="88" t="s">
        <v>188</v>
      </c>
      <c r="B2027" s="88" t="s">
        <v>188</v>
      </c>
      <c r="C2027" s="88">
        <v>7013.08</v>
      </c>
      <c r="D2027" s="88">
        <v>7014.71</v>
      </c>
      <c r="E2027" s="88">
        <v>1.63</v>
      </c>
      <c r="F2027" s="88">
        <v>0</v>
      </c>
      <c r="G2027" s="88" t="s">
        <v>48</v>
      </c>
    </row>
    <row r="2028" spans="1:7" ht="15.75" customHeight="1">
      <c r="A2028" s="88" t="s">
        <v>188</v>
      </c>
      <c r="B2028" s="88" t="s">
        <v>188</v>
      </c>
      <c r="C2028" s="88">
        <v>7015.6109999999999</v>
      </c>
      <c r="D2028" s="88">
        <v>7016.93</v>
      </c>
      <c r="E2028" s="88">
        <v>1.319</v>
      </c>
      <c r="F2028" s="88">
        <v>0</v>
      </c>
      <c r="G2028" s="88" t="s">
        <v>48</v>
      </c>
    </row>
    <row r="2029" spans="1:7" ht="15.75" customHeight="1">
      <c r="A2029" s="88" t="s">
        <v>188</v>
      </c>
      <c r="B2029" s="88" t="s">
        <v>188</v>
      </c>
      <c r="C2029" s="88">
        <v>10228.254999999999</v>
      </c>
      <c r="D2029" s="88">
        <v>10228.793</v>
      </c>
      <c r="E2029" s="88">
        <v>0.53800000000000003</v>
      </c>
      <c r="F2029" s="88">
        <v>0</v>
      </c>
      <c r="G2029" s="88" t="s">
        <v>48</v>
      </c>
    </row>
    <row r="2030" spans="1:7" ht="15.75" customHeight="1">
      <c r="A2030" s="88" t="s">
        <v>188</v>
      </c>
      <c r="B2030" s="88" t="s">
        <v>188</v>
      </c>
      <c r="C2030" s="88">
        <v>10229.64</v>
      </c>
      <c r="D2030" s="88">
        <v>10233.049999999999</v>
      </c>
      <c r="E2030" s="88">
        <v>3.41</v>
      </c>
      <c r="F2030" s="88">
        <v>0</v>
      </c>
      <c r="G2030" s="88" t="s">
        <v>48</v>
      </c>
    </row>
    <row r="2031" spans="1:7" ht="15.75" customHeight="1">
      <c r="A2031" s="88" t="s">
        <v>188</v>
      </c>
      <c r="B2031" s="88" t="s">
        <v>188</v>
      </c>
      <c r="C2031" s="88">
        <v>10234.873</v>
      </c>
      <c r="D2031" s="88">
        <v>10237.368</v>
      </c>
      <c r="E2031" s="88">
        <v>2.4950000000000001</v>
      </c>
      <c r="F2031" s="88">
        <v>0</v>
      </c>
      <c r="G2031" s="88" t="s">
        <v>48</v>
      </c>
    </row>
    <row r="2032" spans="1:7" ht="15.75" customHeight="1">
      <c r="A2032" s="88" t="s">
        <v>188</v>
      </c>
      <c r="B2032" s="88" t="s">
        <v>188</v>
      </c>
      <c r="C2032" s="88">
        <v>10238.056</v>
      </c>
      <c r="D2032" s="88">
        <v>10240.870000000001</v>
      </c>
      <c r="E2032" s="88">
        <v>2.8140000000000001</v>
      </c>
      <c r="F2032" s="88">
        <v>0</v>
      </c>
      <c r="G2032" s="88" t="s">
        <v>48</v>
      </c>
    </row>
    <row r="2033" spans="1:7" ht="15.75" customHeight="1">
      <c r="A2033" s="88" t="s">
        <v>188</v>
      </c>
      <c r="B2033" s="88" t="s">
        <v>188</v>
      </c>
      <c r="C2033" s="88">
        <v>10242.066999999999</v>
      </c>
      <c r="D2033" s="88">
        <v>10245.823</v>
      </c>
      <c r="E2033" s="88">
        <v>3.7559999999999998</v>
      </c>
      <c r="F2033" s="88">
        <v>0</v>
      </c>
      <c r="G2033" s="88" t="s">
        <v>48</v>
      </c>
    </row>
    <row r="2034" spans="1:7" ht="15.75" customHeight="1">
      <c r="A2034" s="88" t="s">
        <v>188</v>
      </c>
      <c r="B2034" s="88" t="s">
        <v>188</v>
      </c>
      <c r="C2034" s="88">
        <v>10251.200000000001</v>
      </c>
      <c r="D2034" s="88">
        <v>10253.075999999999</v>
      </c>
      <c r="E2034" s="88">
        <v>1.8759999999999999</v>
      </c>
      <c r="F2034" s="88">
        <v>0</v>
      </c>
      <c r="G2034" s="88" t="s">
        <v>48</v>
      </c>
    </row>
    <row r="2035" spans="1:7" ht="15.75" customHeight="1">
      <c r="A2035" s="88" t="s">
        <v>188</v>
      </c>
      <c r="B2035" s="88" t="s">
        <v>188</v>
      </c>
      <c r="C2035" s="88">
        <v>10253.638000000001</v>
      </c>
      <c r="D2035" s="88">
        <v>10255.307000000001</v>
      </c>
      <c r="E2035" s="88">
        <v>1.669</v>
      </c>
      <c r="F2035" s="88">
        <v>0</v>
      </c>
      <c r="G2035" s="88" t="s">
        <v>48</v>
      </c>
    </row>
    <row r="2036" spans="1:7" ht="15.75" customHeight="1">
      <c r="A2036" s="88" t="s">
        <v>188</v>
      </c>
      <c r="B2036" s="88" t="s">
        <v>188</v>
      </c>
      <c r="C2036" s="88">
        <v>10798.627</v>
      </c>
      <c r="D2036" s="88">
        <v>10799.99</v>
      </c>
      <c r="E2036" s="88">
        <v>1.363</v>
      </c>
      <c r="F2036" s="88">
        <v>0</v>
      </c>
      <c r="G2036" s="88" t="s">
        <v>48</v>
      </c>
    </row>
    <row r="2037" spans="1:7" ht="15.75" customHeight="1">
      <c r="A2037" s="88" t="s">
        <v>188</v>
      </c>
      <c r="B2037" s="88" t="s">
        <v>188</v>
      </c>
      <c r="C2037" s="88">
        <v>19232.503000000001</v>
      </c>
      <c r="D2037" s="88">
        <v>19233.8</v>
      </c>
      <c r="E2037" s="88">
        <v>1.2969999999999999</v>
      </c>
      <c r="F2037" s="88">
        <v>0</v>
      </c>
      <c r="G2037" s="88" t="s">
        <v>48</v>
      </c>
    </row>
    <row r="2038" spans="1:7" ht="15.75" customHeight="1">
      <c r="A2038" s="88" t="s">
        <v>188</v>
      </c>
      <c r="B2038" s="88" t="s">
        <v>188</v>
      </c>
      <c r="C2038" s="88">
        <v>23940.880000000001</v>
      </c>
      <c r="D2038" s="88">
        <v>23941.24</v>
      </c>
      <c r="E2038" s="88">
        <v>0.36</v>
      </c>
      <c r="F2038" s="88">
        <v>0</v>
      </c>
      <c r="G2038" s="88" t="s">
        <v>48</v>
      </c>
    </row>
    <row r="2039" spans="1:7" ht="15.75" customHeight="1">
      <c r="A2039" s="88" t="s">
        <v>188</v>
      </c>
      <c r="B2039" s="88" t="s">
        <v>188</v>
      </c>
      <c r="C2039" s="88">
        <v>23950.177</v>
      </c>
      <c r="D2039" s="88">
        <v>23950.502</v>
      </c>
      <c r="E2039" s="88">
        <v>0.32500000000000001</v>
      </c>
      <c r="F2039" s="88">
        <v>0</v>
      </c>
      <c r="G2039" s="88" t="s">
        <v>48</v>
      </c>
    </row>
    <row r="2040" spans="1:7" ht="15.75" customHeight="1">
      <c r="A2040" s="88" t="s">
        <v>188</v>
      </c>
      <c r="B2040" s="88" t="s">
        <v>188</v>
      </c>
      <c r="C2040" s="88">
        <v>23972.63</v>
      </c>
      <c r="D2040" s="88">
        <v>23973.77</v>
      </c>
      <c r="E2040" s="88">
        <v>1.1399999999999999</v>
      </c>
      <c r="F2040" s="88">
        <v>0</v>
      </c>
      <c r="G2040" s="88" t="s">
        <v>48</v>
      </c>
    </row>
    <row r="2041" spans="1:7" ht="15.75" customHeight="1">
      <c r="A2041" s="88" t="s">
        <v>188</v>
      </c>
      <c r="B2041" s="88" t="s">
        <v>188</v>
      </c>
      <c r="C2041" s="88">
        <v>23975.96</v>
      </c>
      <c r="D2041" s="88">
        <v>23979.03</v>
      </c>
      <c r="E2041" s="88">
        <v>3.07</v>
      </c>
      <c r="F2041" s="88">
        <v>0</v>
      </c>
      <c r="G2041" s="88" t="s">
        <v>48</v>
      </c>
    </row>
    <row r="2042" spans="1:7" ht="15.75" hidden="1" customHeight="1">
      <c r="A2042" s="88" t="s">
        <v>253</v>
      </c>
      <c r="B2042" s="88" t="s">
        <v>198</v>
      </c>
      <c r="C2042" s="88">
        <v>7015.3609999999999</v>
      </c>
      <c r="D2042" s="88">
        <v>7017.2219999999998</v>
      </c>
      <c r="E2042" s="88">
        <v>1.861</v>
      </c>
      <c r="F2042" s="88" t="s">
        <v>257</v>
      </c>
      <c r="G2042" s="88" t="s">
        <v>48</v>
      </c>
    </row>
    <row r="2043" spans="1:7" ht="15.75" hidden="1" customHeight="1">
      <c r="A2043" s="88" t="s">
        <v>253</v>
      </c>
      <c r="B2043" s="88" t="s">
        <v>198</v>
      </c>
      <c r="C2043" s="88">
        <v>7017.85</v>
      </c>
      <c r="D2043" s="88">
        <v>7019.37</v>
      </c>
      <c r="E2043" s="88">
        <v>1.52</v>
      </c>
      <c r="F2043" s="88" t="s">
        <v>257</v>
      </c>
      <c r="G2043" s="88" t="s">
        <v>48</v>
      </c>
    </row>
    <row r="2044" spans="1:7" ht="15.75" hidden="1" customHeight="1">
      <c r="A2044" s="88" t="s">
        <v>253</v>
      </c>
      <c r="B2044" s="88" t="s">
        <v>198</v>
      </c>
      <c r="C2044" s="88">
        <v>10245.606</v>
      </c>
      <c r="D2044" s="88">
        <v>10246.419</v>
      </c>
      <c r="E2044" s="88">
        <v>0.81299999999999994</v>
      </c>
      <c r="F2044" s="88" t="s">
        <v>257</v>
      </c>
      <c r="G2044" s="88" t="s">
        <v>48</v>
      </c>
    </row>
    <row r="2045" spans="1:7" ht="15.75" hidden="1" customHeight="1">
      <c r="A2045" s="88" t="s">
        <v>253</v>
      </c>
      <c r="B2045" s="88" t="s">
        <v>198</v>
      </c>
      <c r="C2045" s="88">
        <v>10246.621999999999</v>
      </c>
      <c r="D2045" s="88">
        <v>10248.036</v>
      </c>
      <c r="E2045" s="88">
        <v>1.4139999999999999</v>
      </c>
      <c r="F2045" s="88" t="s">
        <v>257</v>
      </c>
      <c r="G2045" s="88" t="s">
        <v>48</v>
      </c>
    </row>
    <row r="2046" spans="1:7" ht="15.75" hidden="1" customHeight="1">
      <c r="A2046" s="88" t="s">
        <v>253</v>
      </c>
      <c r="B2046" s="88" t="s">
        <v>198</v>
      </c>
      <c r="C2046" s="88">
        <v>10249.496999999999</v>
      </c>
      <c r="D2046" s="88">
        <v>10250.4</v>
      </c>
      <c r="E2046" s="88">
        <v>0.90300000000000002</v>
      </c>
      <c r="F2046" s="88" t="s">
        <v>257</v>
      </c>
      <c r="G2046" s="88" t="s">
        <v>48</v>
      </c>
    </row>
    <row r="2047" spans="1:7" ht="15.75" hidden="1" customHeight="1">
      <c r="A2047" s="88" t="s">
        <v>253</v>
      </c>
      <c r="B2047" s="88" t="s">
        <v>198</v>
      </c>
      <c r="C2047" s="88">
        <v>10250.538</v>
      </c>
      <c r="D2047" s="88">
        <v>10251.567999999999</v>
      </c>
      <c r="E2047" s="88">
        <v>1.03</v>
      </c>
      <c r="F2047" s="88" t="s">
        <v>257</v>
      </c>
      <c r="G2047" s="88" t="s">
        <v>48</v>
      </c>
    </row>
    <row r="2048" spans="1:7" ht="15.75" hidden="1" customHeight="1">
      <c r="A2048" s="88" t="s">
        <v>253</v>
      </c>
      <c r="B2048" s="88" t="s">
        <v>198</v>
      </c>
      <c r="C2048" s="88">
        <v>10253.009</v>
      </c>
      <c r="D2048" s="88">
        <v>10254.473</v>
      </c>
      <c r="E2048" s="88">
        <v>1.464</v>
      </c>
      <c r="F2048" s="88" t="s">
        <v>257</v>
      </c>
      <c r="G2048" s="88" t="s">
        <v>48</v>
      </c>
    </row>
    <row r="2049" spans="1:7" ht="15.75" hidden="1" customHeight="1">
      <c r="A2049" s="88" t="s">
        <v>253</v>
      </c>
      <c r="B2049" s="88" t="s">
        <v>198</v>
      </c>
      <c r="C2049" s="88">
        <v>10258.101000000001</v>
      </c>
      <c r="D2049" s="88">
        <v>10259.683000000001</v>
      </c>
      <c r="E2049" s="88">
        <v>1.5820000000000001</v>
      </c>
      <c r="F2049" s="88" t="s">
        <v>257</v>
      </c>
      <c r="G2049" s="88" t="s">
        <v>48</v>
      </c>
    </row>
    <row r="2050" spans="1:7" ht="15.75" hidden="1" customHeight="1">
      <c r="A2050" s="88" t="s">
        <v>253</v>
      </c>
      <c r="B2050" s="88" t="s">
        <v>198</v>
      </c>
      <c r="C2050" s="88">
        <v>10797.25</v>
      </c>
      <c r="D2050" s="88">
        <v>10798.414000000001</v>
      </c>
      <c r="E2050" s="88">
        <v>1.1639999999999999</v>
      </c>
      <c r="F2050" s="88" t="s">
        <v>254</v>
      </c>
      <c r="G2050" s="88" t="s">
        <v>48</v>
      </c>
    </row>
    <row r="2051" spans="1:7" ht="15.75" hidden="1" customHeight="1">
      <c r="A2051" s="88" t="s">
        <v>253</v>
      </c>
      <c r="B2051" s="88" t="s">
        <v>198</v>
      </c>
      <c r="C2051" s="88">
        <v>17830.61</v>
      </c>
      <c r="D2051" s="88">
        <v>17834.128000000001</v>
      </c>
      <c r="E2051" s="88">
        <v>3.5179999999999998</v>
      </c>
      <c r="F2051" s="88" t="s">
        <v>254</v>
      </c>
      <c r="G2051" s="88" t="s">
        <v>48</v>
      </c>
    </row>
    <row r="2052" spans="1:7" ht="15.75" hidden="1" customHeight="1">
      <c r="A2052" s="88" t="s">
        <v>253</v>
      </c>
      <c r="B2052" s="88" t="s">
        <v>198</v>
      </c>
      <c r="C2052" s="88">
        <v>17835.634999999998</v>
      </c>
      <c r="D2052" s="88">
        <v>17838.27</v>
      </c>
      <c r="E2052" s="88">
        <v>2.6349999999999998</v>
      </c>
      <c r="F2052" s="88" t="s">
        <v>254</v>
      </c>
      <c r="G2052" s="88" t="s">
        <v>48</v>
      </c>
    </row>
    <row r="2053" spans="1:7" ht="15.75" hidden="1" customHeight="1">
      <c r="A2053" s="88" t="s">
        <v>253</v>
      </c>
      <c r="B2053" s="88" t="s">
        <v>198</v>
      </c>
      <c r="C2053" s="88">
        <v>17841.189999999999</v>
      </c>
      <c r="D2053" s="88">
        <v>17842.3</v>
      </c>
      <c r="E2053" s="88">
        <v>1.1100000000000001</v>
      </c>
      <c r="F2053" s="88" t="s">
        <v>254</v>
      </c>
      <c r="G2053" s="88" t="s">
        <v>48</v>
      </c>
    </row>
    <row r="2054" spans="1:7" ht="15.75" hidden="1" customHeight="1">
      <c r="A2054" s="88" t="s">
        <v>253</v>
      </c>
      <c r="B2054" s="88" t="s">
        <v>198</v>
      </c>
      <c r="C2054" s="88">
        <v>17846.287</v>
      </c>
      <c r="D2054" s="88">
        <v>17846.82</v>
      </c>
      <c r="E2054" s="88">
        <v>0.53300000000000003</v>
      </c>
      <c r="F2054" s="88" t="s">
        <v>254</v>
      </c>
      <c r="G2054" s="88" t="s">
        <v>48</v>
      </c>
    </row>
    <row r="2055" spans="1:7" ht="15.75" hidden="1" customHeight="1">
      <c r="A2055" s="88" t="s">
        <v>253</v>
      </c>
      <c r="B2055" s="88" t="s">
        <v>198</v>
      </c>
      <c r="C2055" s="88">
        <v>17853.97</v>
      </c>
      <c r="D2055" s="88">
        <v>17854.84</v>
      </c>
      <c r="E2055" s="88">
        <v>0.87</v>
      </c>
      <c r="F2055" s="88" t="s">
        <v>254</v>
      </c>
      <c r="G2055" s="88" t="s">
        <v>48</v>
      </c>
    </row>
    <row r="2056" spans="1:7" ht="15.75" hidden="1" customHeight="1">
      <c r="A2056" s="88" t="s">
        <v>253</v>
      </c>
      <c r="B2056" s="88" t="s">
        <v>198</v>
      </c>
      <c r="C2056" s="88">
        <v>17863.060000000001</v>
      </c>
      <c r="D2056" s="88">
        <v>17863.965</v>
      </c>
      <c r="E2056" s="88">
        <v>0.90500000000000003</v>
      </c>
      <c r="F2056" s="88" t="s">
        <v>254</v>
      </c>
      <c r="G2056" s="88" t="s">
        <v>48</v>
      </c>
    </row>
    <row r="2057" spans="1:7" ht="15.75" hidden="1" customHeight="1">
      <c r="A2057" s="88" t="s">
        <v>253</v>
      </c>
      <c r="B2057" s="88" t="s">
        <v>198</v>
      </c>
      <c r="C2057" s="88">
        <v>19226.483</v>
      </c>
      <c r="D2057" s="88">
        <v>19227.167000000001</v>
      </c>
      <c r="E2057" s="88">
        <v>0.68400000000000005</v>
      </c>
      <c r="F2057" s="88" t="s">
        <v>255</v>
      </c>
      <c r="G2057" s="88" t="s">
        <v>48</v>
      </c>
    </row>
    <row r="2058" spans="1:7" ht="15.75" hidden="1" customHeight="1">
      <c r="A2058" s="88" t="s">
        <v>253</v>
      </c>
      <c r="B2058" s="88" t="s">
        <v>198</v>
      </c>
      <c r="C2058" s="88">
        <v>19230.583999999999</v>
      </c>
      <c r="D2058" s="88">
        <v>19231.983</v>
      </c>
      <c r="E2058" s="88">
        <v>1.399</v>
      </c>
      <c r="F2058" s="88" t="s">
        <v>254</v>
      </c>
      <c r="G2058" s="88" t="s">
        <v>48</v>
      </c>
    </row>
    <row r="2059" spans="1:7" ht="15.75" customHeight="1">
      <c r="A2059" s="88" t="s">
        <v>190</v>
      </c>
      <c r="B2059" s="88" t="s">
        <v>188</v>
      </c>
      <c r="C2059" s="88">
        <v>6840.01</v>
      </c>
      <c r="D2059" s="88">
        <v>6843.43</v>
      </c>
      <c r="E2059" s="88">
        <v>3.42</v>
      </c>
      <c r="F2059" s="88" t="s">
        <v>16</v>
      </c>
      <c r="G2059" s="88" t="s">
        <v>48</v>
      </c>
    </row>
    <row r="2060" spans="1:7" ht="15.75" customHeight="1">
      <c r="A2060" s="88" t="s">
        <v>190</v>
      </c>
      <c r="B2060" s="88" t="s">
        <v>188</v>
      </c>
      <c r="C2060" s="88">
        <v>6844.25</v>
      </c>
      <c r="D2060" s="88">
        <v>6845.55</v>
      </c>
      <c r="E2060" s="88">
        <v>1.3</v>
      </c>
      <c r="F2060" s="88" t="s">
        <v>16</v>
      </c>
      <c r="G2060" s="88" t="s">
        <v>48</v>
      </c>
    </row>
    <row r="2061" spans="1:7" ht="15.75" customHeight="1">
      <c r="A2061" s="88" t="s">
        <v>190</v>
      </c>
      <c r="B2061" s="88" t="s">
        <v>188</v>
      </c>
      <c r="C2061" s="88">
        <v>6853.4430000000002</v>
      </c>
      <c r="D2061" s="88">
        <v>6855.03</v>
      </c>
      <c r="E2061" s="88">
        <v>1.587</v>
      </c>
      <c r="F2061" s="88" t="s">
        <v>16</v>
      </c>
      <c r="G2061" s="88" t="s">
        <v>48</v>
      </c>
    </row>
    <row r="2062" spans="1:7" ht="15.75" customHeight="1">
      <c r="A2062" s="88" t="s">
        <v>190</v>
      </c>
      <c r="B2062" s="88" t="s">
        <v>188</v>
      </c>
      <c r="C2062" s="88">
        <v>6866.31</v>
      </c>
      <c r="D2062" s="88">
        <v>6867.04</v>
      </c>
      <c r="E2062" s="88">
        <v>0.73</v>
      </c>
      <c r="F2062" s="88" t="s">
        <v>16</v>
      </c>
      <c r="G2062" s="88" t="s">
        <v>48</v>
      </c>
    </row>
    <row r="2063" spans="1:7" ht="15.75" customHeight="1">
      <c r="A2063" s="88" t="s">
        <v>190</v>
      </c>
      <c r="B2063" s="88" t="s">
        <v>188</v>
      </c>
      <c r="C2063" s="88">
        <v>6868.99</v>
      </c>
      <c r="D2063" s="88">
        <v>6869.7110000000002</v>
      </c>
      <c r="E2063" s="88">
        <v>0.72099999999999997</v>
      </c>
      <c r="F2063" s="88" t="s">
        <v>16</v>
      </c>
      <c r="G2063" s="88" t="s">
        <v>48</v>
      </c>
    </row>
    <row r="2064" spans="1:7" ht="15.75" customHeight="1">
      <c r="A2064" s="88" t="s">
        <v>190</v>
      </c>
      <c r="B2064" s="88" t="s">
        <v>188</v>
      </c>
      <c r="C2064" s="88">
        <v>6869.96</v>
      </c>
      <c r="D2064" s="88">
        <v>6871.7269999999999</v>
      </c>
      <c r="E2064" s="88">
        <v>1.7669999999999999</v>
      </c>
      <c r="F2064" s="88" t="s">
        <v>16</v>
      </c>
      <c r="G2064" s="88" t="s">
        <v>48</v>
      </c>
    </row>
    <row r="2065" spans="1:7" ht="15.75" customHeight="1">
      <c r="A2065" s="88" t="s">
        <v>190</v>
      </c>
      <c r="B2065" s="88" t="s">
        <v>188</v>
      </c>
      <c r="C2065" s="88">
        <v>6875.3339999999998</v>
      </c>
      <c r="D2065" s="88">
        <v>6877.13</v>
      </c>
      <c r="E2065" s="88">
        <v>1.796</v>
      </c>
      <c r="F2065" s="88" t="s">
        <v>16</v>
      </c>
      <c r="G2065" s="88" t="s">
        <v>48</v>
      </c>
    </row>
    <row r="2066" spans="1:7" ht="15.75" customHeight="1">
      <c r="A2066" s="88" t="s">
        <v>190</v>
      </c>
      <c r="B2066" s="88" t="s">
        <v>188</v>
      </c>
      <c r="C2066" s="88">
        <v>6877.5619999999999</v>
      </c>
      <c r="D2066" s="88">
        <v>6879.5780000000004</v>
      </c>
      <c r="E2066" s="88">
        <v>2.016</v>
      </c>
      <c r="F2066" s="88" t="s">
        <v>16</v>
      </c>
      <c r="G2066" s="88" t="s">
        <v>48</v>
      </c>
    </row>
    <row r="2067" spans="1:7" ht="15.75" customHeight="1">
      <c r="A2067" s="88" t="s">
        <v>190</v>
      </c>
      <c r="B2067" s="88" t="s">
        <v>188</v>
      </c>
      <c r="C2067" s="88">
        <v>6892.52</v>
      </c>
      <c r="D2067" s="88">
        <v>6893.9709999999995</v>
      </c>
      <c r="E2067" s="88">
        <v>1.4510000000000001</v>
      </c>
      <c r="F2067" s="88" t="s">
        <v>16</v>
      </c>
      <c r="G2067" s="88" t="s">
        <v>48</v>
      </c>
    </row>
    <row r="2068" spans="1:7" ht="15.75" customHeight="1">
      <c r="A2068" s="88" t="s">
        <v>190</v>
      </c>
      <c r="B2068" s="88" t="s">
        <v>188</v>
      </c>
      <c r="C2068" s="88">
        <v>6981.3469999999998</v>
      </c>
      <c r="D2068" s="88">
        <v>6984.54</v>
      </c>
      <c r="E2068" s="88">
        <v>3.1930000000000001</v>
      </c>
      <c r="F2068" s="88" t="s">
        <v>16</v>
      </c>
      <c r="G2068" s="88" t="s">
        <v>48</v>
      </c>
    </row>
    <row r="2069" spans="1:7" ht="15.75" customHeight="1">
      <c r="A2069" s="88" t="s">
        <v>190</v>
      </c>
      <c r="B2069" s="88" t="s">
        <v>188</v>
      </c>
      <c r="C2069" s="88">
        <v>7003.55</v>
      </c>
      <c r="D2069" s="88">
        <v>7004.7690000000002</v>
      </c>
      <c r="E2069" s="88">
        <v>1.2190000000000001</v>
      </c>
      <c r="F2069" s="88" t="s">
        <v>16</v>
      </c>
      <c r="G2069" s="88" t="s">
        <v>48</v>
      </c>
    </row>
    <row r="2070" spans="1:7" ht="15.75" customHeight="1">
      <c r="A2070" s="88" t="s">
        <v>190</v>
      </c>
      <c r="B2070" s="88" t="s">
        <v>188</v>
      </c>
      <c r="C2070" s="88">
        <v>7006.1719999999996</v>
      </c>
      <c r="D2070" s="88">
        <v>7007.5320000000002</v>
      </c>
      <c r="E2070" s="88">
        <v>1.36</v>
      </c>
      <c r="F2070" s="88" t="s">
        <v>16</v>
      </c>
      <c r="G2070" s="88" t="s">
        <v>48</v>
      </c>
    </row>
    <row r="2071" spans="1:7" ht="15.75" customHeight="1">
      <c r="A2071" s="88" t="s">
        <v>190</v>
      </c>
      <c r="B2071" s="88" t="s">
        <v>188</v>
      </c>
      <c r="C2071" s="88">
        <v>7007.7669999999998</v>
      </c>
      <c r="D2071" s="88">
        <v>7008.99</v>
      </c>
      <c r="E2071" s="88">
        <v>1.2230000000000001</v>
      </c>
      <c r="F2071" s="88" t="s">
        <v>16</v>
      </c>
      <c r="G2071" s="88" t="s">
        <v>48</v>
      </c>
    </row>
    <row r="2072" spans="1:7" ht="15.75" customHeight="1">
      <c r="A2072" s="88" t="s">
        <v>190</v>
      </c>
      <c r="B2072" s="88" t="s">
        <v>188</v>
      </c>
      <c r="C2072" s="88">
        <v>7013.08</v>
      </c>
      <c r="D2072" s="88">
        <v>7014.71</v>
      </c>
      <c r="E2072" s="88">
        <v>1.63</v>
      </c>
      <c r="F2072" s="88" t="s">
        <v>16</v>
      </c>
      <c r="G2072" s="88" t="s">
        <v>48</v>
      </c>
    </row>
    <row r="2073" spans="1:7" ht="15.75" customHeight="1">
      <c r="A2073" s="88" t="s">
        <v>190</v>
      </c>
      <c r="B2073" s="88" t="s">
        <v>188</v>
      </c>
      <c r="C2073" s="88">
        <v>7015.6109999999999</v>
      </c>
      <c r="D2073" s="88">
        <v>7016.93</v>
      </c>
      <c r="E2073" s="88">
        <v>1.319</v>
      </c>
      <c r="F2073" s="88" t="s">
        <v>16</v>
      </c>
      <c r="G2073" s="88" t="s">
        <v>48</v>
      </c>
    </row>
    <row r="2074" spans="1:7" ht="15.75" customHeight="1">
      <c r="A2074" s="88" t="s">
        <v>190</v>
      </c>
      <c r="B2074" s="88" t="s">
        <v>188</v>
      </c>
      <c r="C2074" s="88">
        <v>10228.254999999999</v>
      </c>
      <c r="D2074" s="88">
        <v>10228.793</v>
      </c>
      <c r="E2074" s="88">
        <v>0.53800000000000003</v>
      </c>
      <c r="F2074" s="88" t="s">
        <v>16</v>
      </c>
      <c r="G2074" s="88" t="s">
        <v>48</v>
      </c>
    </row>
    <row r="2075" spans="1:7" ht="15.75" customHeight="1">
      <c r="A2075" s="88" t="s">
        <v>190</v>
      </c>
      <c r="B2075" s="88" t="s">
        <v>188</v>
      </c>
      <c r="C2075" s="88">
        <v>10229.64</v>
      </c>
      <c r="D2075" s="88">
        <v>10233.049999999999</v>
      </c>
      <c r="E2075" s="88">
        <v>3.41</v>
      </c>
      <c r="F2075" s="88" t="s">
        <v>16</v>
      </c>
      <c r="G2075" s="88" t="s">
        <v>48</v>
      </c>
    </row>
    <row r="2076" spans="1:7" ht="15.75" customHeight="1">
      <c r="A2076" s="88" t="s">
        <v>190</v>
      </c>
      <c r="B2076" s="88" t="s">
        <v>188</v>
      </c>
      <c r="C2076" s="88">
        <v>10234.873</v>
      </c>
      <c r="D2076" s="88">
        <v>10237.368</v>
      </c>
      <c r="E2076" s="88">
        <v>2.4950000000000001</v>
      </c>
      <c r="F2076" s="88" t="s">
        <v>16</v>
      </c>
      <c r="G2076" s="88" t="s">
        <v>48</v>
      </c>
    </row>
    <row r="2077" spans="1:7" ht="15.75" customHeight="1">
      <c r="A2077" s="88" t="s">
        <v>190</v>
      </c>
      <c r="B2077" s="88" t="s">
        <v>188</v>
      </c>
      <c r="C2077" s="88">
        <v>10238.056</v>
      </c>
      <c r="D2077" s="88">
        <v>10240.870000000001</v>
      </c>
      <c r="E2077" s="88">
        <v>2.8140000000000001</v>
      </c>
      <c r="F2077" s="88" t="s">
        <v>16</v>
      </c>
      <c r="G2077" s="88" t="s">
        <v>48</v>
      </c>
    </row>
    <row r="2078" spans="1:7" ht="15.75" customHeight="1">
      <c r="A2078" s="88" t="s">
        <v>190</v>
      </c>
      <c r="B2078" s="88" t="s">
        <v>188</v>
      </c>
      <c r="C2078" s="88">
        <v>10242.066999999999</v>
      </c>
      <c r="D2078" s="88">
        <v>10245.823</v>
      </c>
      <c r="E2078" s="88">
        <v>3.7559999999999998</v>
      </c>
      <c r="F2078" s="88" t="s">
        <v>16</v>
      </c>
      <c r="G2078" s="88" t="s">
        <v>48</v>
      </c>
    </row>
    <row r="2079" spans="1:7" ht="15.75" customHeight="1">
      <c r="A2079" s="88" t="s">
        <v>190</v>
      </c>
      <c r="B2079" s="88" t="s">
        <v>188</v>
      </c>
      <c r="C2079" s="88">
        <v>10251.200000000001</v>
      </c>
      <c r="D2079" s="88">
        <v>10253.075999999999</v>
      </c>
      <c r="E2079" s="88">
        <v>1.8759999999999999</v>
      </c>
      <c r="F2079" s="88" t="s">
        <v>16</v>
      </c>
      <c r="G2079" s="88" t="s">
        <v>48</v>
      </c>
    </row>
    <row r="2080" spans="1:7" ht="15.75" customHeight="1">
      <c r="A2080" s="88" t="s">
        <v>190</v>
      </c>
      <c r="B2080" s="88" t="s">
        <v>188</v>
      </c>
      <c r="C2080" s="88">
        <v>10253.638000000001</v>
      </c>
      <c r="D2080" s="88">
        <v>10255.307000000001</v>
      </c>
      <c r="E2080" s="88">
        <v>1.669</v>
      </c>
      <c r="F2080" s="88" t="s">
        <v>16</v>
      </c>
      <c r="G2080" s="88" t="s">
        <v>48</v>
      </c>
    </row>
    <row r="2081" spans="1:7" ht="15.75" customHeight="1">
      <c r="A2081" s="88" t="s">
        <v>190</v>
      </c>
      <c r="B2081" s="88" t="s">
        <v>188</v>
      </c>
      <c r="C2081" s="88">
        <v>10798.627</v>
      </c>
      <c r="D2081" s="88">
        <v>10799.99</v>
      </c>
      <c r="E2081" s="88">
        <v>1.363</v>
      </c>
      <c r="F2081" s="88" t="s">
        <v>16</v>
      </c>
      <c r="G2081" s="88" t="s">
        <v>48</v>
      </c>
    </row>
    <row r="2082" spans="1:7" ht="15.75" customHeight="1">
      <c r="A2082" s="88" t="s">
        <v>190</v>
      </c>
      <c r="B2082" s="88" t="s">
        <v>188</v>
      </c>
      <c r="C2082" s="88">
        <v>19232.503000000001</v>
      </c>
      <c r="D2082" s="88">
        <v>19233.8</v>
      </c>
      <c r="E2082" s="88">
        <v>1.2969999999999999</v>
      </c>
      <c r="F2082" s="88" t="s">
        <v>30</v>
      </c>
      <c r="G2082" s="88" t="s">
        <v>48</v>
      </c>
    </row>
    <row r="2083" spans="1:7" ht="15.75" customHeight="1">
      <c r="A2083" s="88" t="s">
        <v>190</v>
      </c>
      <c r="B2083" s="88" t="s">
        <v>188</v>
      </c>
      <c r="C2083" s="88">
        <v>23940.880000000001</v>
      </c>
      <c r="D2083" s="88">
        <v>23941.24</v>
      </c>
      <c r="E2083" s="88">
        <v>0.36</v>
      </c>
      <c r="F2083" s="88" t="s">
        <v>30</v>
      </c>
      <c r="G2083" s="88" t="s">
        <v>48</v>
      </c>
    </row>
    <row r="2084" spans="1:7" ht="15.75" customHeight="1">
      <c r="A2084" s="88" t="s">
        <v>190</v>
      </c>
      <c r="B2084" s="88" t="s">
        <v>188</v>
      </c>
      <c r="C2084" s="88">
        <v>23950.177</v>
      </c>
      <c r="D2084" s="88">
        <v>23950.502</v>
      </c>
      <c r="E2084" s="88">
        <v>0.32500000000000001</v>
      </c>
      <c r="F2084" s="88" t="s">
        <v>30</v>
      </c>
      <c r="G2084" s="88" t="s">
        <v>48</v>
      </c>
    </row>
    <row r="2085" spans="1:7" ht="15.75" customHeight="1">
      <c r="A2085" s="88" t="s">
        <v>190</v>
      </c>
      <c r="B2085" s="88" t="s">
        <v>188</v>
      </c>
      <c r="C2085" s="88">
        <v>23972.63</v>
      </c>
      <c r="D2085" s="88">
        <v>23973.77</v>
      </c>
      <c r="E2085" s="88">
        <v>1.1399999999999999</v>
      </c>
      <c r="F2085" s="88" t="s">
        <v>30</v>
      </c>
      <c r="G2085" s="88" t="s">
        <v>48</v>
      </c>
    </row>
    <row r="2086" spans="1:7" ht="15.75" customHeight="1">
      <c r="A2086" s="88" t="s">
        <v>190</v>
      </c>
      <c r="B2086" s="88" t="s">
        <v>188</v>
      </c>
      <c r="C2086" s="88">
        <v>23975.96</v>
      </c>
      <c r="D2086" s="88">
        <v>23979.03</v>
      </c>
      <c r="E2086" s="88">
        <v>3.07</v>
      </c>
      <c r="F2086" s="88" t="s">
        <v>30</v>
      </c>
      <c r="G2086" s="88" t="s">
        <v>48</v>
      </c>
    </row>
    <row r="2087" spans="1:7" ht="15.75" hidden="1" customHeight="1">
      <c r="A2087" s="88" t="s">
        <v>259</v>
      </c>
      <c r="B2087" s="88"/>
      <c r="C2087" s="88">
        <v>6842.1289999999999</v>
      </c>
      <c r="D2087" s="88">
        <v>6842.82</v>
      </c>
      <c r="E2087" s="88">
        <v>0.69099999999999995</v>
      </c>
      <c r="F2087" s="88" t="s">
        <v>260</v>
      </c>
      <c r="G2087" s="88" t="s">
        <v>48</v>
      </c>
    </row>
    <row r="2088" spans="1:7" ht="15.75" hidden="1" customHeight="1">
      <c r="A2088" s="88" t="s">
        <v>259</v>
      </c>
      <c r="B2088" s="88"/>
      <c r="C2088" s="88">
        <v>6854.54</v>
      </c>
      <c r="D2088" s="88">
        <v>6856.07</v>
      </c>
      <c r="E2088" s="88">
        <v>1.53</v>
      </c>
      <c r="F2088" s="88" t="s">
        <v>260</v>
      </c>
      <c r="G2088" s="88" t="s">
        <v>48</v>
      </c>
    </row>
    <row r="2089" spans="1:7" ht="15.75" hidden="1" customHeight="1">
      <c r="A2089" s="88" t="s">
        <v>259</v>
      </c>
      <c r="B2089" s="88"/>
      <c r="C2089" s="88">
        <v>10249.496999999999</v>
      </c>
      <c r="D2089" s="88">
        <v>10250.4</v>
      </c>
      <c r="E2089" s="88">
        <v>0.90300000000000002</v>
      </c>
      <c r="F2089" s="88" t="s">
        <v>399</v>
      </c>
      <c r="G2089" s="88" t="s">
        <v>48</v>
      </c>
    </row>
    <row r="2090" spans="1:7" ht="15.75" hidden="1" customHeight="1">
      <c r="A2090" s="88" t="s">
        <v>259</v>
      </c>
      <c r="B2090" s="88"/>
      <c r="C2090" s="88">
        <v>17830.61</v>
      </c>
      <c r="D2090" s="88">
        <v>17834.128000000001</v>
      </c>
      <c r="E2090" s="88">
        <v>3.5179999999999998</v>
      </c>
      <c r="F2090" s="88" t="s">
        <v>399</v>
      </c>
      <c r="G2090" s="88" t="s">
        <v>48</v>
      </c>
    </row>
    <row r="2091" spans="1:7" ht="15.75" hidden="1" customHeight="1">
      <c r="A2091" s="88" t="s">
        <v>261</v>
      </c>
      <c r="B2091" s="88"/>
      <c r="C2091" s="88">
        <v>1620</v>
      </c>
      <c r="D2091" s="88">
        <v>1680</v>
      </c>
      <c r="E2091" s="88">
        <v>60</v>
      </c>
      <c r="F2091" s="88" t="s">
        <v>702</v>
      </c>
      <c r="G2091" s="88" t="s">
        <v>48</v>
      </c>
    </row>
    <row r="2092" spans="1:7" ht="15.75" hidden="1" customHeight="1">
      <c r="A2092" s="88" t="s">
        <v>261</v>
      </c>
      <c r="B2092" s="88"/>
      <c r="C2092" s="88">
        <v>6840</v>
      </c>
      <c r="D2092" s="88">
        <v>6900</v>
      </c>
      <c r="E2092" s="88">
        <v>60</v>
      </c>
      <c r="F2092" s="88" t="s">
        <v>703</v>
      </c>
      <c r="G2092" s="88" t="s">
        <v>48</v>
      </c>
    </row>
    <row r="2093" spans="1:7" ht="15.75" hidden="1" customHeight="1">
      <c r="A2093" s="88" t="s">
        <v>261</v>
      </c>
      <c r="B2093" s="88"/>
      <c r="C2093" s="88">
        <v>6960</v>
      </c>
      <c r="D2093" s="88">
        <v>7020</v>
      </c>
      <c r="E2093" s="88">
        <v>60</v>
      </c>
      <c r="F2093" s="88" t="s">
        <v>704</v>
      </c>
      <c r="G2093" s="88" t="s">
        <v>48</v>
      </c>
    </row>
    <row r="2094" spans="1:7" ht="15.75" hidden="1" customHeight="1">
      <c r="A2094" s="88" t="s">
        <v>261</v>
      </c>
      <c r="B2094" s="88"/>
      <c r="C2094" s="88">
        <v>10200</v>
      </c>
      <c r="D2094" s="88">
        <v>10260</v>
      </c>
      <c r="E2094" s="88">
        <v>60</v>
      </c>
      <c r="F2094" s="88" t="s">
        <v>705</v>
      </c>
      <c r="G2094" s="88" t="s">
        <v>48</v>
      </c>
    </row>
    <row r="2095" spans="1:7" ht="15.75" hidden="1" customHeight="1">
      <c r="A2095" s="88" t="s">
        <v>261</v>
      </c>
      <c r="B2095" s="88"/>
      <c r="C2095" s="88">
        <v>10740</v>
      </c>
      <c r="D2095" s="88">
        <v>10800</v>
      </c>
      <c r="E2095" s="88">
        <v>60</v>
      </c>
      <c r="F2095" s="88" t="s">
        <v>706</v>
      </c>
      <c r="G2095" s="88" t="s">
        <v>48</v>
      </c>
    </row>
    <row r="2096" spans="1:7" ht="15.75" hidden="1" customHeight="1">
      <c r="A2096" s="88" t="s">
        <v>261</v>
      </c>
      <c r="B2096" s="88"/>
      <c r="C2096" s="88">
        <v>17820</v>
      </c>
      <c r="D2096" s="88">
        <v>17880</v>
      </c>
      <c r="E2096" s="88">
        <v>60</v>
      </c>
      <c r="F2096" s="88" t="s">
        <v>707</v>
      </c>
      <c r="G2096" s="88" t="s">
        <v>48</v>
      </c>
    </row>
    <row r="2097" spans="1:7" ht="15.75" hidden="1" customHeight="1">
      <c r="A2097" s="88" t="s">
        <v>261</v>
      </c>
      <c r="B2097" s="88"/>
      <c r="C2097" s="88">
        <v>19200</v>
      </c>
      <c r="D2097" s="88">
        <v>19260</v>
      </c>
      <c r="E2097" s="88">
        <v>60</v>
      </c>
      <c r="F2097" s="88" t="s">
        <v>708</v>
      </c>
      <c r="G2097" s="88" t="s">
        <v>48</v>
      </c>
    </row>
    <row r="2098" spans="1:7" ht="15.75" hidden="1" customHeight="1">
      <c r="A2098" s="88" t="s">
        <v>261</v>
      </c>
      <c r="B2098" s="88"/>
      <c r="C2098" s="88">
        <v>23940</v>
      </c>
      <c r="D2098" s="88">
        <v>24000</v>
      </c>
      <c r="E2098" s="88">
        <v>60</v>
      </c>
      <c r="F2098" s="88" t="s">
        <v>709</v>
      </c>
      <c r="G2098" s="88" t="s">
        <v>48</v>
      </c>
    </row>
    <row r="2099" spans="1:7" ht="15.75" hidden="1" customHeight="1">
      <c r="A2099" s="88" t="s">
        <v>261</v>
      </c>
      <c r="B2099" s="88"/>
      <c r="C2099" s="88">
        <v>27960</v>
      </c>
      <c r="D2099" s="88">
        <v>28020</v>
      </c>
      <c r="E2099" s="88">
        <v>60</v>
      </c>
      <c r="F2099" s="88" t="s">
        <v>710</v>
      </c>
      <c r="G2099" s="88" t="s">
        <v>48</v>
      </c>
    </row>
    <row r="2100" spans="1:7" ht="15.75" hidden="1" customHeight="1">
      <c r="A2100" s="88" t="s">
        <v>261</v>
      </c>
      <c r="B2100" s="88"/>
      <c r="C2100" s="88">
        <v>29400</v>
      </c>
      <c r="D2100" s="88">
        <v>29460</v>
      </c>
      <c r="E2100" s="88">
        <v>60</v>
      </c>
      <c r="F2100" s="88" t="s">
        <v>270</v>
      </c>
      <c r="G2100" s="88" t="s">
        <v>48</v>
      </c>
    </row>
    <row r="2101" spans="1:7" ht="15.75" customHeight="1">
      <c r="A2101" s="88" t="s">
        <v>193</v>
      </c>
      <c r="B2101" s="88" t="s">
        <v>198</v>
      </c>
      <c r="C2101" s="88">
        <v>7015.3609999999999</v>
      </c>
      <c r="D2101" s="88">
        <v>7017.2219999999998</v>
      </c>
      <c r="E2101" s="88">
        <v>1.861</v>
      </c>
      <c r="F2101" s="88" t="s">
        <v>257</v>
      </c>
      <c r="G2101" s="88" t="s">
        <v>48</v>
      </c>
    </row>
    <row r="2102" spans="1:7" ht="15.75" customHeight="1">
      <c r="A2102" s="88" t="s">
        <v>193</v>
      </c>
      <c r="B2102" s="88" t="s">
        <v>198</v>
      </c>
      <c r="C2102" s="88">
        <v>7017.85</v>
      </c>
      <c r="D2102" s="88">
        <v>7019.37</v>
      </c>
      <c r="E2102" s="88">
        <v>1.52</v>
      </c>
      <c r="F2102" s="88" t="s">
        <v>257</v>
      </c>
      <c r="G2102" s="88" t="s">
        <v>48</v>
      </c>
    </row>
    <row r="2103" spans="1:7" ht="15.75" customHeight="1">
      <c r="A2103" s="88" t="s">
        <v>193</v>
      </c>
      <c r="B2103" s="88" t="s">
        <v>198</v>
      </c>
      <c r="C2103" s="88">
        <v>10245.606</v>
      </c>
      <c r="D2103" s="88">
        <v>10246.419</v>
      </c>
      <c r="E2103" s="88">
        <v>0.81299999999999994</v>
      </c>
      <c r="F2103" s="88" t="s">
        <v>257</v>
      </c>
      <c r="G2103" s="88" t="s">
        <v>48</v>
      </c>
    </row>
    <row r="2104" spans="1:7" ht="15.75" customHeight="1">
      <c r="A2104" s="88" t="s">
        <v>193</v>
      </c>
      <c r="B2104" s="88" t="s">
        <v>198</v>
      </c>
      <c r="C2104" s="88">
        <v>10246.621999999999</v>
      </c>
      <c r="D2104" s="88">
        <v>10248.036</v>
      </c>
      <c r="E2104" s="88">
        <v>1.4139999999999999</v>
      </c>
      <c r="F2104" s="88" t="s">
        <v>257</v>
      </c>
      <c r="G2104" s="88" t="s">
        <v>48</v>
      </c>
    </row>
    <row r="2105" spans="1:7" ht="15.75" customHeight="1">
      <c r="A2105" s="88" t="s">
        <v>193</v>
      </c>
      <c r="B2105" s="88" t="s">
        <v>198</v>
      </c>
      <c r="C2105" s="88">
        <v>10249.496999999999</v>
      </c>
      <c r="D2105" s="88">
        <v>10250.4</v>
      </c>
      <c r="E2105" s="88">
        <v>0.90300000000000002</v>
      </c>
      <c r="F2105" s="88" t="s">
        <v>257</v>
      </c>
      <c r="G2105" s="88" t="s">
        <v>48</v>
      </c>
    </row>
    <row r="2106" spans="1:7" ht="15.75" customHeight="1">
      <c r="A2106" s="88" t="s">
        <v>193</v>
      </c>
      <c r="B2106" s="88" t="s">
        <v>198</v>
      </c>
      <c r="C2106" s="88">
        <v>10250.538</v>
      </c>
      <c r="D2106" s="88">
        <v>10251.567999999999</v>
      </c>
      <c r="E2106" s="88">
        <v>1.03</v>
      </c>
      <c r="F2106" s="88" t="s">
        <v>257</v>
      </c>
      <c r="G2106" s="88" t="s">
        <v>48</v>
      </c>
    </row>
    <row r="2107" spans="1:7" ht="15.75" customHeight="1">
      <c r="A2107" s="88" t="s">
        <v>193</v>
      </c>
      <c r="B2107" s="88" t="s">
        <v>198</v>
      </c>
      <c r="C2107" s="88">
        <v>10253.009</v>
      </c>
      <c r="D2107" s="88">
        <v>10254.473</v>
      </c>
      <c r="E2107" s="88">
        <v>1.464</v>
      </c>
      <c r="F2107" s="88" t="s">
        <v>257</v>
      </c>
      <c r="G2107" s="88" t="s">
        <v>48</v>
      </c>
    </row>
    <row r="2108" spans="1:7" ht="15.75" customHeight="1">
      <c r="A2108" s="88" t="s">
        <v>193</v>
      </c>
      <c r="B2108" s="88" t="s">
        <v>198</v>
      </c>
      <c r="C2108" s="88">
        <v>10258.101000000001</v>
      </c>
      <c r="D2108" s="88">
        <v>10259.683000000001</v>
      </c>
      <c r="E2108" s="88">
        <v>1.5820000000000001</v>
      </c>
      <c r="F2108" s="88" t="s">
        <v>257</v>
      </c>
      <c r="G2108" s="88" t="s">
        <v>48</v>
      </c>
    </row>
    <row r="2109" spans="1:7" ht="15.75" customHeight="1">
      <c r="A2109" s="88" t="s">
        <v>193</v>
      </c>
      <c r="B2109" s="88" t="s">
        <v>198</v>
      </c>
      <c r="C2109" s="88">
        <v>10797.25</v>
      </c>
      <c r="D2109" s="88">
        <v>10798.414000000001</v>
      </c>
      <c r="E2109" s="88">
        <v>1.1639999999999999</v>
      </c>
      <c r="F2109" s="88" t="s">
        <v>257</v>
      </c>
      <c r="G2109" s="88" t="s">
        <v>48</v>
      </c>
    </row>
    <row r="2110" spans="1:7" ht="15.75" customHeight="1">
      <c r="A2110" s="88" t="s">
        <v>193</v>
      </c>
      <c r="B2110" s="88" t="s">
        <v>198</v>
      </c>
      <c r="C2110" s="88">
        <v>17830.61</v>
      </c>
      <c r="D2110" s="88">
        <v>17834.128000000001</v>
      </c>
      <c r="E2110" s="88">
        <v>3.5179999999999998</v>
      </c>
      <c r="F2110" s="88" t="s">
        <v>257</v>
      </c>
      <c r="G2110" s="88" t="s">
        <v>48</v>
      </c>
    </row>
    <row r="2111" spans="1:7" ht="15.75" customHeight="1">
      <c r="A2111" s="88" t="s">
        <v>193</v>
      </c>
      <c r="B2111" s="88" t="s">
        <v>198</v>
      </c>
      <c r="C2111" s="88">
        <v>17835.634999999998</v>
      </c>
      <c r="D2111" s="88">
        <v>17838.27</v>
      </c>
      <c r="E2111" s="88">
        <v>2.6349999999999998</v>
      </c>
      <c r="F2111" s="88" t="s">
        <v>257</v>
      </c>
      <c r="G2111" s="88" t="s">
        <v>48</v>
      </c>
    </row>
    <row r="2112" spans="1:7" ht="15.75" customHeight="1">
      <c r="A2112" s="88" t="s">
        <v>193</v>
      </c>
      <c r="B2112" s="88" t="s">
        <v>198</v>
      </c>
      <c r="C2112" s="88">
        <v>17841.189999999999</v>
      </c>
      <c r="D2112" s="88">
        <v>17842.3</v>
      </c>
      <c r="E2112" s="88">
        <v>1.1100000000000001</v>
      </c>
      <c r="F2112" s="88" t="s">
        <v>257</v>
      </c>
      <c r="G2112" s="88" t="s">
        <v>48</v>
      </c>
    </row>
    <row r="2113" spans="1:7" ht="15.75" customHeight="1">
      <c r="A2113" s="88" t="s">
        <v>193</v>
      </c>
      <c r="B2113" s="88" t="s">
        <v>198</v>
      </c>
      <c r="C2113" s="88">
        <v>17846.287</v>
      </c>
      <c r="D2113" s="88">
        <v>17846.82</v>
      </c>
      <c r="E2113" s="88">
        <v>0.53300000000000003</v>
      </c>
      <c r="F2113" s="88" t="s">
        <v>257</v>
      </c>
      <c r="G2113" s="88" t="s">
        <v>48</v>
      </c>
    </row>
    <row r="2114" spans="1:7" ht="15.75" customHeight="1">
      <c r="A2114" s="88" t="s">
        <v>193</v>
      </c>
      <c r="B2114" s="88" t="s">
        <v>198</v>
      </c>
      <c r="C2114" s="88">
        <v>17853.97</v>
      </c>
      <c r="D2114" s="88">
        <v>17854.84</v>
      </c>
      <c r="E2114" s="88">
        <v>0.87</v>
      </c>
      <c r="F2114" s="88" t="s">
        <v>257</v>
      </c>
      <c r="G2114" s="88" t="s">
        <v>48</v>
      </c>
    </row>
    <row r="2115" spans="1:7" ht="15.75" customHeight="1">
      <c r="A2115" s="88" t="s">
        <v>193</v>
      </c>
      <c r="B2115" s="88" t="s">
        <v>198</v>
      </c>
      <c r="C2115" s="88">
        <v>17863.060000000001</v>
      </c>
      <c r="D2115" s="88">
        <v>17863.965</v>
      </c>
      <c r="E2115" s="88">
        <v>0.90500000000000003</v>
      </c>
      <c r="F2115" s="88" t="s">
        <v>257</v>
      </c>
      <c r="G2115" s="88" t="s">
        <v>48</v>
      </c>
    </row>
    <row r="2116" spans="1:7" ht="15.75" customHeight="1">
      <c r="A2116" s="88" t="s">
        <v>193</v>
      </c>
      <c r="B2116" s="88" t="s">
        <v>198</v>
      </c>
      <c r="C2116" s="88">
        <v>19226.483</v>
      </c>
      <c r="D2116" s="88">
        <v>19227.167000000001</v>
      </c>
      <c r="E2116" s="88">
        <v>0.68400000000000005</v>
      </c>
      <c r="F2116" s="88" t="s">
        <v>255</v>
      </c>
      <c r="G2116" s="88" t="s">
        <v>48</v>
      </c>
    </row>
    <row r="2117" spans="1:7" ht="15.75" customHeight="1">
      <c r="A2117" s="88" t="s">
        <v>193</v>
      </c>
      <c r="B2117" s="88" t="s">
        <v>198</v>
      </c>
      <c r="C2117" s="88">
        <v>19230.583999999999</v>
      </c>
      <c r="D2117" s="88">
        <v>19231.983</v>
      </c>
      <c r="E2117" s="88">
        <v>1.399</v>
      </c>
      <c r="F2117" s="88" t="s">
        <v>257</v>
      </c>
      <c r="G2117" s="88" t="s">
        <v>48</v>
      </c>
    </row>
    <row r="2118" spans="1:7" ht="15.75" customHeight="1">
      <c r="A2118" s="88" t="s">
        <v>196</v>
      </c>
      <c r="B2118" s="88" t="s">
        <v>196</v>
      </c>
      <c r="C2118" s="88">
        <v>6842.1289999999999</v>
      </c>
      <c r="D2118" s="88">
        <v>6842.82</v>
      </c>
      <c r="E2118" s="88">
        <v>0.69099999999999995</v>
      </c>
      <c r="F2118" s="88" t="s">
        <v>286</v>
      </c>
      <c r="G2118" s="88" t="s">
        <v>48</v>
      </c>
    </row>
    <row r="2119" spans="1:7" ht="15.75" customHeight="1">
      <c r="A2119" s="88" t="s">
        <v>196</v>
      </c>
      <c r="B2119" s="88" t="s">
        <v>196</v>
      </c>
      <c r="C2119" s="88">
        <v>6854.54</v>
      </c>
      <c r="D2119" s="88">
        <v>6856.07</v>
      </c>
      <c r="E2119" s="88">
        <v>1.53</v>
      </c>
      <c r="F2119" s="88" t="s">
        <v>711</v>
      </c>
      <c r="G2119" s="88" t="s">
        <v>48</v>
      </c>
    </row>
    <row r="2120" spans="1:7" ht="15.75" customHeight="1">
      <c r="A2120" s="88" t="s">
        <v>196</v>
      </c>
      <c r="B2120" s="88" t="s">
        <v>196</v>
      </c>
      <c r="C2120" s="88">
        <v>6875.35</v>
      </c>
      <c r="D2120" s="88">
        <v>6876.18</v>
      </c>
      <c r="E2120" s="88">
        <v>0.83</v>
      </c>
      <c r="F2120" s="88" t="s">
        <v>712</v>
      </c>
      <c r="G2120" s="88" t="s">
        <v>48</v>
      </c>
    </row>
    <row r="2121" spans="1:7" ht="15.75" customHeight="1">
      <c r="A2121" s="88" t="s">
        <v>196</v>
      </c>
      <c r="B2121" s="88" t="s">
        <v>196</v>
      </c>
      <c r="C2121" s="88">
        <v>6880.66</v>
      </c>
      <c r="D2121" s="88">
        <v>6884.31</v>
      </c>
      <c r="E2121" s="88">
        <v>3.65</v>
      </c>
      <c r="F2121" s="88" t="s">
        <v>713</v>
      </c>
      <c r="G2121" s="88" t="s">
        <v>48</v>
      </c>
    </row>
    <row r="2122" spans="1:7" ht="15.75" customHeight="1">
      <c r="A2122" s="88" t="s">
        <v>196</v>
      </c>
      <c r="B2122" s="88" t="s">
        <v>196</v>
      </c>
      <c r="C2122" s="88">
        <v>6886.97</v>
      </c>
      <c r="D2122" s="88">
        <v>6888.4359999999997</v>
      </c>
      <c r="E2122" s="88">
        <v>1.466</v>
      </c>
      <c r="F2122" s="88" t="s">
        <v>714</v>
      </c>
      <c r="G2122" s="88" t="s">
        <v>48</v>
      </c>
    </row>
    <row r="2123" spans="1:7" ht="15.75" customHeight="1">
      <c r="A2123" s="88" t="s">
        <v>196</v>
      </c>
      <c r="B2123" s="88" t="s">
        <v>196</v>
      </c>
      <c r="C2123" s="88">
        <v>6888.88</v>
      </c>
      <c r="D2123" s="88">
        <v>6893.09</v>
      </c>
      <c r="E2123" s="88">
        <v>4.21</v>
      </c>
      <c r="F2123" s="88" t="s">
        <v>715</v>
      </c>
      <c r="G2123" s="88" t="s">
        <v>48</v>
      </c>
    </row>
    <row r="2124" spans="1:7" ht="15.75" customHeight="1">
      <c r="A2124" s="88" t="s">
        <v>196</v>
      </c>
      <c r="B2124" s="88" t="s">
        <v>196</v>
      </c>
      <c r="C2124" s="88">
        <v>10208.35</v>
      </c>
      <c r="D2124" s="88">
        <v>10208.98</v>
      </c>
      <c r="E2124" s="88">
        <v>0.63</v>
      </c>
      <c r="F2124" s="88" t="s">
        <v>716</v>
      </c>
      <c r="G2124" s="88" t="s">
        <v>48</v>
      </c>
    </row>
    <row r="2125" spans="1:7" ht="15.75" customHeight="1">
      <c r="A2125" s="88" t="s">
        <v>196</v>
      </c>
      <c r="B2125" s="88" t="s">
        <v>196</v>
      </c>
      <c r="C2125" s="88">
        <v>10209.719999999999</v>
      </c>
      <c r="D2125" s="88">
        <v>10210.26</v>
      </c>
      <c r="E2125" s="88">
        <v>0.54</v>
      </c>
      <c r="F2125" s="88" t="s">
        <v>717</v>
      </c>
      <c r="G2125" s="88" t="s">
        <v>48</v>
      </c>
    </row>
    <row r="2126" spans="1:7" ht="15.75" customHeight="1">
      <c r="A2126" s="88" t="s">
        <v>196</v>
      </c>
      <c r="B2126" s="88" t="s">
        <v>196</v>
      </c>
      <c r="C2126" s="88">
        <v>10220.58</v>
      </c>
      <c r="D2126" s="88">
        <v>10222.02</v>
      </c>
      <c r="E2126" s="88">
        <v>1.44</v>
      </c>
      <c r="F2126" s="88" t="s">
        <v>718</v>
      </c>
      <c r="G2126" s="88" t="s">
        <v>48</v>
      </c>
    </row>
    <row r="2127" spans="1:7" ht="15.75" customHeight="1">
      <c r="A2127" s="88" t="s">
        <v>196</v>
      </c>
      <c r="B2127" s="88" t="s">
        <v>196</v>
      </c>
      <c r="C2127" s="88">
        <v>10223.841</v>
      </c>
      <c r="D2127" s="88">
        <v>10224.936</v>
      </c>
      <c r="E2127" s="88">
        <v>1.095</v>
      </c>
      <c r="F2127" s="88" t="s">
        <v>719</v>
      </c>
      <c r="G2127" s="88" t="s">
        <v>48</v>
      </c>
    </row>
    <row r="2128" spans="1:7" ht="15.75" customHeight="1">
      <c r="A2128" s="88" t="s">
        <v>196</v>
      </c>
      <c r="B2128" s="88" t="s">
        <v>196</v>
      </c>
      <c r="C2128" s="88">
        <v>10226.030000000001</v>
      </c>
      <c r="D2128" s="88">
        <v>10227.01</v>
      </c>
      <c r="E2128" s="88">
        <v>0.98</v>
      </c>
      <c r="F2128" s="88" t="s">
        <v>720</v>
      </c>
      <c r="G2128" s="88" t="s">
        <v>48</v>
      </c>
    </row>
    <row r="2129" spans="1:7" ht="15.75" customHeight="1">
      <c r="A2129" s="88" t="s">
        <v>196</v>
      </c>
      <c r="B2129" s="88" t="s">
        <v>196</v>
      </c>
      <c r="C2129" s="88">
        <v>10228.004999999999</v>
      </c>
      <c r="D2129" s="88">
        <v>10228.540000000001</v>
      </c>
      <c r="E2129" s="88">
        <v>0.53500000000000003</v>
      </c>
      <c r="F2129" s="88" t="s">
        <v>721</v>
      </c>
      <c r="G2129" s="88" t="s">
        <v>48</v>
      </c>
    </row>
    <row r="2130" spans="1:7" ht="15.75" customHeight="1">
      <c r="A2130" s="88" t="s">
        <v>196</v>
      </c>
      <c r="B2130" s="88" t="s">
        <v>196</v>
      </c>
      <c r="C2130" s="88">
        <v>10228.99</v>
      </c>
      <c r="D2130" s="88">
        <v>10229.468999999999</v>
      </c>
      <c r="E2130" s="88">
        <v>0.47899999999999998</v>
      </c>
      <c r="F2130" s="88" t="s">
        <v>722</v>
      </c>
      <c r="G2130" s="88" t="s">
        <v>48</v>
      </c>
    </row>
    <row r="2131" spans="1:7" ht="15.75" customHeight="1">
      <c r="A2131" s="88" t="s">
        <v>196</v>
      </c>
      <c r="B2131" s="88" t="s">
        <v>196</v>
      </c>
      <c r="C2131" s="88">
        <v>10237.59</v>
      </c>
      <c r="D2131" s="88">
        <v>10238.754000000001</v>
      </c>
      <c r="E2131" s="88">
        <v>1.1639999999999999</v>
      </c>
      <c r="F2131" s="88" t="s">
        <v>723</v>
      </c>
      <c r="G2131" s="88" t="s">
        <v>48</v>
      </c>
    </row>
    <row r="2132" spans="1:7" ht="15.75" customHeight="1">
      <c r="A2132" s="88" t="s">
        <v>196</v>
      </c>
      <c r="B2132" s="88" t="s">
        <v>196</v>
      </c>
      <c r="C2132" s="88">
        <v>10240.152</v>
      </c>
      <c r="D2132" s="88">
        <v>10241.732</v>
      </c>
      <c r="E2132" s="88">
        <v>1.58</v>
      </c>
      <c r="F2132" s="88" t="s">
        <v>724</v>
      </c>
      <c r="G2132" s="88" t="s">
        <v>48</v>
      </c>
    </row>
    <row r="2133" spans="1:7" ht="15.75" customHeight="1">
      <c r="A2133" s="88" t="s">
        <v>196</v>
      </c>
      <c r="B2133" s="88" t="s">
        <v>196</v>
      </c>
      <c r="C2133" s="88">
        <v>10749.05</v>
      </c>
      <c r="D2133" s="88">
        <v>10751.227999999999</v>
      </c>
      <c r="E2133" s="88">
        <v>2.1779999999999999</v>
      </c>
      <c r="F2133" s="88" t="s">
        <v>725</v>
      </c>
      <c r="G2133" s="88" t="s">
        <v>48</v>
      </c>
    </row>
    <row r="2134" spans="1:7" ht="15.75" customHeight="1">
      <c r="A2134" s="88" t="s">
        <v>196</v>
      </c>
      <c r="B2134" s="88" t="s">
        <v>196</v>
      </c>
      <c r="C2134" s="88">
        <v>10751.897000000001</v>
      </c>
      <c r="D2134" s="88">
        <v>10752.267</v>
      </c>
      <c r="E2134" s="88">
        <v>0.37</v>
      </c>
      <c r="F2134" s="88" t="s">
        <v>286</v>
      </c>
      <c r="G2134" s="88" t="s">
        <v>48</v>
      </c>
    </row>
    <row r="2135" spans="1:7" ht="15.75" customHeight="1">
      <c r="A2135" s="88" t="s">
        <v>196</v>
      </c>
      <c r="B2135" s="88" t="s">
        <v>196</v>
      </c>
      <c r="C2135" s="88">
        <v>10753.13</v>
      </c>
      <c r="D2135" s="88">
        <v>10755.42</v>
      </c>
      <c r="E2135" s="88">
        <v>2.29</v>
      </c>
      <c r="F2135" s="88" t="s">
        <v>726</v>
      </c>
      <c r="G2135" s="88" t="s">
        <v>48</v>
      </c>
    </row>
    <row r="2136" spans="1:7" ht="15.75" customHeight="1">
      <c r="A2136" s="88" t="s">
        <v>196</v>
      </c>
      <c r="B2136" s="88" t="s">
        <v>196</v>
      </c>
      <c r="C2136" s="88">
        <v>10756.093000000001</v>
      </c>
      <c r="D2136" s="88">
        <v>10757.402</v>
      </c>
      <c r="E2136" s="88">
        <v>1.3089999999999999</v>
      </c>
      <c r="F2136" s="88" t="s">
        <v>727</v>
      </c>
      <c r="G2136" s="88" t="s">
        <v>48</v>
      </c>
    </row>
    <row r="2137" spans="1:7" ht="15.75" customHeight="1">
      <c r="A2137" s="88" t="s">
        <v>196</v>
      </c>
      <c r="B2137" s="88" t="s">
        <v>196</v>
      </c>
      <c r="C2137" s="88">
        <v>10758.376</v>
      </c>
      <c r="D2137" s="88">
        <v>10759.531999999999</v>
      </c>
      <c r="E2137" s="88">
        <v>1.1559999999999999</v>
      </c>
      <c r="F2137" s="88" t="s">
        <v>728</v>
      </c>
      <c r="G2137" s="88" t="s">
        <v>48</v>
      </c>
    </row>
    <row r="2138" spans="1:7" ht="15.75" customHeight="1">
      <c r="A2138" s="88" t="s">
        <v>196</v>
      </c>
      <c r="B2138" s="88" t="s">
        <v>196</v>
      </c>
      <c r="C2138" s="88">
        <v>10781.84</v>
      </c>
      <c r="D2138" s="88">
        <v>10782.57</v>
      </c>
      <c r="E2138" s="88">
        <v>0.73</v>
      </c>
      <c r="F2138" s="88" t="s">
        <v>729</v>
      </c>
      <c r="G2138" s="88" t="s">
        <v>48</v>
      </c>
    </row>
    <row r="2139" spans="1:7" ht="15.75" customHeight="1">
      <c r="A2139" s="88" t="s">
        <v>196</v>
      </c>
      <c r="B2139" s="88" t="s">
        <v>196</v>
      </c>
      <c r="C2139" s="88">
        <v>10785.58</v>
      </c>
      <c r="D2139" s="88">
        <v>10786.254000000001</v>
      </c>
      <c r="E2139" s="88">
        <v>0.67400000000000004</v>
      </c>
      <c r="F2139" s="88" t="s">
        <v>730</v>
      </c>
      <c r="G2139" s="88" t="s">
        <v>48</v>
      </c>
    </row>
    <row r="2140" spans="1:7" ht="15.75" customHeight="1">
      <c r="A2140" s="88" t="s">
        <v>196</v>
      </c>
      <c r="B2140" s="88" t="s">
        <v>196</v>
      </c>
      <c r="C2140" s="88">
        <v>10788.462</v>
      </c>
      <c r="D2140" s="88">
        <v>10790.18</v>
      </c>
      <c r="E2140" s="88">
        <v>1.718</v>
      </c>
      <c r="F2140" s="88" t="s">
        <v>731</v>
      </c>
      <c r="G2140" s="88" t="s">
        <v>48</v>
      </c>
    </row>
    <row r="2141" spans="1:7" ht="15.75" customHeight="1">
      <c r="A2141" s="88" t="s">
        <v>196</v>
      </c>
      <c r="B2141" s="88" t="s">
        <v>196</v>
      </c>
      <c r="C2141" s="88">
        <v>10792.18</v>
      </c>
      <c r="D2141" s="88">
        <v>10793.49</v>
      </c>
      <c r="E2141" s="88">
        <v>1.31</v>
      </c>
      <c r="F2141" s="88" t="s">
        <v>732</v>
      </c>
      <c r="G2141" s="88" t="s">
        <v>48</v>
      </c>
    </row>
    <row r="2142" spans="1:7" ht="15.75" customHeight="1">
      <c r="A2142" s="88" t="s">
        <v>196</v>
      </c>
      <c r="B2142" s="88" t="s">
        <v>196</v>
      </c>
      <c r="C2142" s="88">
        <v>10795.468999999999</v>
      </c>
      <c r="D2142" s="88">
        <v>10796.24</v>
      </c>
      <c r="E2142" s="88">
        <v>0.77100000000000002</v>
      </c>
      <c r="F2142" s="88" t="s">
        <v>733</v>
      </c>
      <c r="G2142" s="88" t="s">
        <v>48</v>
      </c>
    </row>
    <row r="2143" spans="1:7" ht="15.75" customHeight="1">
      <c r="A2143" s="88" t="s">
        <v>196</v>
      </c>
      <c r="B2143" s="88" t="s">
        <v>196</v>
      </c>
      <c r="C2143" s="88">
        <v>17822.900000000001</v>
      </c>
      <c r="D2143" s="88">
        <v>17824.21</v>
      </c>
      <c r="E2143" s="88">
        <v>1.31</v>
      </c>
      <c r="F2143" s="88" t="s">
        <v>591</v>
      </c>
      <c r="G2143" s="88" t="s">
        <v>48</v>
      </c>
    </row>
    <row r="2144" spans="1:7" ht="15.75" customHeight="1">
      <c r="A2144" s="88" t="s">
        <v>196</v>
      </c>
      <c r="B2144" s="88" t="s">
        <v>196</v>
      </c>
      <c r="C2144" s="88">
        <v>17824.580000000002</v>
      </c>
      <c r="D2144" s="88">
        <v>17828.871999999999</v>
      </c>
      <c r="E2144" s="88">
        <v>4.2919999999999998</v>
      </c>
      <c r="F2144" s="88" t="s">
        <v>734</v>
      </c>
      <c r="G2144" s="88" t="s">
        <v>48</v>
      </c>
    </row>
    <row r="2145" spans="1:7" ht="15.75" customHeight="1">
      <c r="A2145" s="88" t="s">
        <v>196</v>
      </c>
      <c r="B2145" s="88" t="s">
        <v>196</v>
      </c>
      <c r="C2145" s="88">
        <v>17834.39</v>
      </c>
      <c r="D2145" s="88">
        <v>17835.371999999999</v>
      </c>
      <c r="E2145" s="88">
        <v>0.98199999999999998</v>
      </c>
      <c r="F2145" s="88" t="s">
        <v>735</v>
      </c>
      <c r="G2145" s="88" t="s">
        <v>48</v>
      </c>
    </row>
    <row r="2146" spans="1:7" ht="15.75" customHeight="1">
      <c r="A2146" s="88" t="s">
        <v>196</v>
      </c>
      <c r="B2146" s="88" t="s">
        <v>196</v>
      </c>
      <c r="C2146" s="88">
        <v>17842.717000000001</v>
      </c>
      <c r="D2146" s="88">
        <v>17846.257000000001</v>
      </c>
      <c r="E2146" s="88">
        <v>3.54</v>
      </c>
      <c r="F2146" s="88" t="s">
        <v>736</v>
      </c>
      <c r="G2146" s="88" t="s">
        <v>48</v>
      </c>
    </row>
    <row r="2147" spans="1:7" ht="15.75" customHeight="1">
      <c r="A2147" s="88" t="s">
        <v>196</v>
      </c>
      <c r="B2147" s="88" t="s">
        <v>196</v>
      </c>
      <c r="C2147" s="88">
        <v>17847.419999999998</v>
      </c>
      <c r="D2147" s="88">
        <v>17848.313999999998</v>
      </c>
      <c r="E2147" s="88">
        <v>0.89400000000000002</v>
      </c>
      <c r="F2147" s="88" t="s">
        <v>737</v>
      </c>
      <c r="G2147" s="88" t="s">
        <v>48</v>
      </c>
    </row>
    <row r="2148" spans="1:7" ht="15.75" customHeight="1">
      <c r="A2148" s="88" t="s">
        <v>196</v>
      </c>
      <c r="B2148" s="88" t="s">
        <v>196</v>
      </c>
      <c r="C2148" s="88">
        <v>17848.61</v>
      </c>
      <c r="D2148" s="88">
        <v>17849.006000000001</v>
      </c>
      <c r="E2148" s="88">
        <v>0.39600000000000002</v>
      </c>
      <c r="F2148" s="88" t="s">
        <v>738</v>
      </c>
      <c r="G2148" s="88" t="s">
        <v>48</v>
      </c>
    </row>
    <row r="2149" spans="1:7" ht="15.75" customHeight="1">
      <c r="A2149" s="88" t="s">
        <v>196</v>
      </c>
      <c r="B2149" s="88" t="s">
        <v>196</v>
      </c>
      <c r="C2149" s="88">
        <v>17864.106</v>
      </c>
      <c r="D2149" s="88">
        <v>17869.150000000001</v>
      </c>
      <c r="E2149" s="88">
        <v>5.0439999999999996</v>
      </c>
      <c r="F2149" s="88" t="s">
        <v>739</v>
      </c>
      <c r="G2149" s="88" t="s">
        <v>48</v>
      </c>
    </row>
    <row r="2150" spans="1:7" ht="15.75" customHeight="1">
      <c r="A2150" s="88" t="s">
        <v>196</v>
      </c>
      <c r="B2150" s="88" t="s">
        <v>196</v>
      </c>
      <c r="C2150" s="88">
        <v>17870.64</v>
      </c>
      <c r="D2150" s="88">
        <v>17871.558000000001</v>
      </c>
      <c r="E2150" s="88">
        <v>0.91800000000000004</v>
      </c>
      <c r="F2150" s="88" t="s">
        <v>740</v>
      </c>
      <c r="G2150" s="88" t="s">
        <v>48</v>
      </c>
    </row>
    <row r="2151" spans="1:7" ht="15.75" customHeight="1">
      <c r="A2151" s="88" t="s">
        <v>196</v>
      </c>
      <c r="B2151" s="88" t="s">
        <v>196</v>
      </c>
      <c r="C2151" s="88">
        <v>17871.990000000002</v>
      </c>
      <c r="D2151" s="88">
        <v>17875.243999999999</v>
      </c>
      <c r="E2151" s="88">
        <v>3.254</v>
      </c>
      <c r="F2151" s="88" t="s">
        <v>741</v>
      </c>
      <c r="G2151" s="88" t="s">
        <v>48</v>
      </c>
    </row>
    <row r="2152" spans="1:7" ht="15.75" customHeight="1">
      <c r="A2152" s="88" t="s">
        <v>196</v>
      </c>
      <c r="B2152" s="88" t="s">
        <v>196</v>
      </c>
      <c r="C2152" s="88">
        <v>17876.78</v>
      </c>
      <c r="D2152" s="88">
        <v>17877.731</v>
      </c>
      <c r="E2152" s="88">
        <v>0.95099999999999996</v>
      </c>
      <c r="F2152" s="88" t="s">
        <v>742</v>
      </c>
      <c r="G2152" s="88" t="s">
        <v>48</v>
      </c>
    </row>
    <row r="2153" spans="1:7" ht="15.75" customHeight="1">
      <c r="A2153" s="88" t="s">
        <v>196</v>
      </c>
      <c r="B2153" s="88" t="s">
        <v>196</v>
      </c>
      <c r="C2153" s="88">
        <v>17878.690999999999</v>
      </c>
      <c r="D2153" s="88">
        <v>17879.990000000002</v>
      </c>
      <c r="E2153" s="88">
        <v>1.2989999999999999</v>
      </c>
      <c r="F2153" s="88" t="s">
        <v>743</v>
      </c>
      <c r="G2153" s="88" t="s">
        <v>48</v>
      </c>
    </row>
    <row r="2154" spans="1:7" ht="15.75" customHeight="1">
      <c r="A2154" s="88" t="s">
        <v>196</v>
      </c>
      <c r="B2154" s="88" t="s">
        <v>196</v>
      </c>
      <c r="C2154" s="88">
        <v>19225.681</v>
      </c>
      <c r="D2154" s="88">
        <v>19226.741999999998</v>
      </c>
      <c r="E2154" s="88">
        <v>1.0609999999999999</v>
      </c>
      <c r="F2154" s="88" t="s">
        <v>744</v>
      </c>
      <c r="G2154" s="88" t="s">
        <v>48</v>
      </c>
    </row>
    <row r="2155" spans="1:7" ht="15.75" customHeight="1">
      <c r="A2155" s="88" t="s">
        <v>196</v>
      </c>
      <c r="B2155" s="88" t="s">
        <v>196</v>
      </c>
      <c r="C2155" s="88">
        <v>23992.636999999999</v>
      </c>
      <c r="D2155" s="88">
        <v>23995.57</v>
      </c>
      <c r="E2155" s="88">
        <v>2.9329999999999998</v>
      </c>
      <c r="F2155" s="88" t="s">
        <v>745</v>
      </c>
      <c r="G2155" s="88" t="s">
        <v>48</v>
      </c>
    </row>
    <row r="2156" spans="1:7" ht="15.75" hidden="1" customHeight="1">
      <c r="A2156" s="88" t="s">
        <v>339</v>
      </c>
      <c r="B2156" s="88"/>
      <c r="C2156" s="88">
        <v>1560</v>
      </c>
      <c r="D2156" s="88">
        <v>1740</v>
      </c>
      <c r="E2156" s="88">
        <v>180</v>
      </c>
      <c r="F2156" s="88"/>
      <c r="G2156" s="88" t="s">
        <v>48</v>
      </c>
    </row>
    <row r="2157" spans="1:7" ht="15.75" hidden="1" customHeight="1">
      <c r="A2157" s="88" t="s">
        <v>339</v>
      </c>
      <c r="B2157" s="88"/>
      <c r="C2157" s="88">
        <v>6780</v>
      </c>
      <c r="D2157" s="88">
        <v>6960</v>
      </c>
      <c r="E2157" s="88">
        <v>180</v>
      </c>
      <c r="F2157" s="88"/>
      <c r="G2157" s="88" t="s">
        <v>48</v>
      </c>
    </row>
    <row r="2158" spans="1:7" ht="15.75" hidden="1" customHeight="1">
      <c r="A2158" s="88" t="s">
        <v>339</v>
      </c>
      <c r="B2158" s="88"/>
      <c r="C2158" s="88">
        <v>6900</v>
      </c>
      <c r="D2158" s="88">
        <v>7080</v>
      </c>
      <c r="E2158" s="88">
        <v>180</v>
      </c>
      <c r="F2158" s="88"/>
      <c r="G2158" s="88" t="s">
        <v>48</v>
      </c>
    </row>
    <row r="2159" spans="1:7" ht="15.75" hidden="1" customHeight="1">
      <c r="A2159" s="88" t="s">
        <v>339</v>
      </c>
      <c r="B2159" s="88"/>
      <c r="C2159" s="88">
        <v>10140</v>
      </c>
      <c r="D2159" s="88">
        <v>10320</v>
      </c>
      <c r="E2159" s="88">
        <v>180</v>
      </c>
      <c r="F2159" s="88"/>
      <c r="G2159" s="88" t="s">
        <v>48</v>
      </c>
    </row>
    <row r="2160" spans="1:7" ht="15.75" hidden="1" customHeight="1">
      <c r="A2160" s="88" t="s">
        <v>339</v>
      </c>
      <c r="B2160" s="88"/>
      <c r="C2160" s="88">
        <v>10680</v>
      </c>
      <c r="D2160" s="88">
        <v>10860</v>
      </c>
      <c r="E2160" s="88">
        <v>180</v>
      </c>
      <c r="F2160" s="88"/>
      <c r="G2160" s="88" t="s">
        <v>48</v>
      </c>
    </row>
    <row r="2161" spans="1:7" ht="15.75" hidden="1" customHeight="1">
      <c r="A2161" s="88" t="s">
        <v>339</v>
      </c>
      <c r="B2161" s="88"/>
      <c r="C2161" s="88">
        <v>17760</v>
      </c>
      <c r="D2161" s="88">
        <v>17940</v>
      </c>
      <c r="E2161" s="88">
        <v>180</v>
      </c>
      <c r="F2161" s="88"/>
      <c r="G2161" s="88" t="s">
        <v>48</v>
      </c>
    </row>
    <row r="2162" spans="1:7" ht="15.75" hidden="1" customHeight="1">
      <c r="A2162" s="88" t="s">
        <v>339</v>
      </c>
      <c r="B2162" s="88"/>
      <c r="C2162" s="88">
        <v>19140</v>
      </c>
      <c r="D2162" s="88">
        <v>19320</v>
      </c>
      <c r="E2162" s="88">
        <v>180</v>
      </c>
      <c r="F2162" s="88"/>
      <c r="G2162" s="88" t="s">
        <v>48</v>
      </c>
    </row>
    <row r="2163" spans="1:7" ht="15.75" hidden="1" customHeight="1">
      <c r="A2163" s="88" t="s">
        <v>339</v>
      </c>
      <c r="B2163" s="88"/>
      <c r="C2163" s="88">
        <v>23880</v>
      </c>
      <c r="D2163" s="88">
        <v>24060</v>
      </c>
      <c r="E2163" s="88">
        <v>180</v>
      </c>
      <c r="F2163" s="88"/>
      <c r="G2163" s="88" t="s">
        <v>48</v>
      </c>
    </row>
    <row r="2164" spans="1:7" ht="15.75" hidden="1" customHeight="1">
      <c r="A2164" s="88" t="s">
        <v>339</v>
      </c>
      <c r="B2164" s="88"/>
      <c r="C2164" s="88">
        <v>27900</v>
      </c>
      <c r="D2164" s="88">
        <v>28080</v>
      </c>
      <c r="E2164" s="88">
        <v>180</v>
      </c>
      <c r="F2164" s="88"/>
      <c r="G2164" s="88" t="s">
        <v>48</v>
      </c>
    </row>
    <row r="2165" spans="1:7" ht="15.75" hidden="1" customHeight="1">
      <c r="A2165" s="88" t="s">
        <v>339</v>
      </c>
      <c r="B2165" s="88"/>
      <c r="C2165" s="88">
        <v>29340</v>
      </c>
      <c r="D2165" s="88">
        <v>29520</v>
      </c>
      <c r="E2165" s="88">
        <v>180</v>
      </c>
      <c r="F2165" s="88"/>
      <c r="G2165" s="88" t="s">
        <v>48</v>
      </c>
    </row>
    <row r="2166" spans="1:7" ht="15.75" customHeight="1">
      <c r="A2166" s="88" t="s">
        <v>191</v>
      </c>
      <c r="B2166" s="88" t="s">
        <v>196</v>
      </c>
      <c r="C2166" s="88">
        <v>6842.1289999999999</v>
      </c>
      <c r="D2166" s="88">
        <v>6842.82</v>
      </c>
      <c r="E2166" s="88">
        <v>0.69099999999999995</v>
      </c>
      <c r="F2166" s="88" t="s">
        <v>257</v>
      </c>
      <c r="G2166" s="88" t="s">
        <v>48</v>
      </c>
    </row>
    <row r="2167" spans="1:7" ht="15.75" customHeight="1">
      <c r="A2167" s="88" t="s">
        <v>191</v>
      </c>
      <c r="B2167" s="88" t="s">
        <v>196</v>
      </c>
      <c r="C2167" s="88">
        <v>6854.54</v>
      </c>
      <c r="D2167" s="88">
        <v>6856.07</v>
      </c>
      <c r="E2167" s="88">
        <v>1.53</v>
      </c>
      <c r="F2167" s="88" t="s">
        <v>257</v>
      </c>
      <c r="G2167" s="88" t="s">
        <v>48</v>
      </c>
    </row>
    <row r="2168" spans="1:7" ht="15.75" customHeight="1">
      <c r="A2168" s="88" t="s">
        <v>191</v>
      </c>
      <c r="B2168" s="88" t="s">
        <v>196</v>
      </c>
      <c r="C2168" s="88">
        <v>6875.35</v>
      </c>
      <c r="D2168" s="88">
        <v>6876.18</v>
      </c>
      <c r="E2168" s="88">
        <v>0.83</v>
      </c>
      <c r="F2168" s="88" t="s">
        <v>257</v>
      </c>
      <c r="G2168" s="88" t="s">
        <v>48</v>
      </c>
    </row>
    <row r="2169" spans="1:7" ht="15.75" customHeight="1">
      <c r="A2169" s="88" t="s">
        <v>191</v>
      </c>
      <c r="B2169" s="88" t="s">
        <v>196</v>
      </c>
      <c r="C2169" s="88">
        <v>6880.66</v>
      </c>
      <c r="D2169" s="88">
        <v>6884.31</v>
      </c>
      <c r="E2169" s="88">
        <v>3.65</v>
      </c>
      <c r="F2169" s="88" t="s">
        <v>257</v>
      </c>
      <c r="G2169" s="88" t="s">
        <v>48</v>
      </c>
    </row>
    <row r="2170" spans="1:7" ht="15.75" customHeight="1">
      <c r="A2170" s="88" t="s">
        <v>191</v>
      </c>
      <c r="B2170" s="88" t="s">
        <v>196</v>
      </c>
      <c r="C2170" s="88">
        <v>6886.97</v>
      </c>
      <c r="D2170" s="88">
        <v>6888.4359999999997</v>
      </c>
      <c r="E2170" s="88">
        <v>1.466</v>
      </c>
      <c r="F2170" s="88" t="s">
        <v>257</v>
      </c>
      <c r="G2170" s="88" t="s">
        <v>48</v>
      </c>
    </row>
    <row r="2171" spans="1:7" ht="15.75" customHeight="1">
      <c r="A2171" s="88" t="s">
        <v>191</v>
      </c>
      <c r="B2171" s="88" t="s">
        <v>196</v>
      </c>
      <c r="C2171" s="88">
        <v>6888.88</v>
      </c>
      <c r="D2171" s="88">
        <v>6893.09</v>
      </c>
      <c r="E2171" s="88">
        <v>4.21</v>
      </c>
      <c r="F2171" s="88" t="s">
        <v>257</v>
      </c>
      <c r="G2171" s="88" t="s">
        <v>48</v>
      </c>
    </row>
    <row r="2172" spans="1:7" ht="15.75" customHeight="1">
      <c r="A2172" s="88" t="s">
        <v>191</v>
      </c>
      <c r="B2172" s="88" t="s">
        <v>196</v>
      </c>
      <c r="C2172" s="88">
        <v>10208.35</v>
      </c>
      <c r="D2172" s="88">
        <v>10208.98</v>
      </c>
      <c r="E2172" s="88">
        <v>0.63</v>
      </c>
      <c r="F2172" s="88" t="s">
        <v>257</v>
      </c>
      <c r="G2172" s="88" t="s">
        <v>48</v>
      </c>
    </row>
    <row r="2173" spans="1:7" ht="15.75" customHeight="1">
      <c r="A2173" s="88" t="s">
        <v>191</v>
      </c>
      <c r="B2173" s="88" t="s">
        <v>196</v>
      </c>
      <c r="C2173" s="88">
        <v>10209.719999999999</v>
      </c>
      <c r="D2173" s="88">
        <v>10210.26</v>
      </c>
      <c r="E2173" s="88">
        <v>0.54</v>
      </c>
      <c r="F2173" s="88" t="s">
        <v>257</v>
      </c>
      <c r="G2173" s="88" t="s">
        <v>48</v>
      </c>
    </row>
    <row r="2174" spans="1:7" ht="15.75" customHeight="1">
      <c r="A2174" s="88" t="s">
        <v>191</v>
      </c>
      <c r="B2174" s="88" t="s">
        <v>196</v>
      </c>
      <c r="C2174" s="88">
        <v>10220.58</v>
      </c>
      <c r="D2174" s="88">
        <v>10222.02</v>
      </c>
      <c r="E2174" s="88">
        <v>1.44</v>
      </c>
      <c r="F2174" s="88" t="s">
        <v>257</v>
      </c>
      <c r="G2174" s="88" t="s">
        <v>48</v>
      </c>
    </row>
    <row r="2175" spans="1:7" ht="15.75" customHeight="1">
      <c r="A2175" s="88" t="s">
        <v>191</v>
      </c>
      <c r="B2175" s="88" t="s">
        <v>196</v>
      </c>
      <c r="C2175" s="88">
        <v>10223.841</v>
      </c>
      <c r="D2175" s="88">
        <v>10224.936</v>
      </c>
      <c r="E2175" s="88">
        <v>1.095</v>
      </c>
      <c r="F2175" s="88" t="s">
        <v>257</v>
      </c>
      <c r="G2175" s="88" t="s">
        <v>48</v>
      </c>
    </row>
    <row r="2176" spans="1:7" ht="15.75" customHeight="1">
      <c r="A2176" s="88" t="s">
        <v>191</v>
      </c>
      <c r="B2176" s="88" t="s">
        <v>196</v>
      </c>
      <c r="C2176" s="88">
        <v>10226.030000000001</v>
      </c>
      <c r="D2176" s="88">
        <v>10227.01</v>
      </c>
      <c r="E2176" s="88">
        <v>0.98</v>
      </c>
      <c r="F2176" s="88" t="s">
        <v>257</v>
      </c>
      <c r="G2176" s="88" t="s">
        <v>48</v>
      </c>
    </row>
    <row r="2177" spans="1:7" ht="15.75" customHeight="1">
      <c r="A2177" s="88" t="s">
        <v>191</v>
      </c>
      <c r="B2177" s="88" t="s">
        <v>196</v>
      </c>
      <c r="C2177" s="88">
        <v>10228.004999999999</v>
      </c>
      <c r="D2177" s="88">
        <v>10228.540000000001</v>
      </c>
      <c r="E2177" s="88">
        <v>0.53500000000000003</v>
      </c>
      <c r="F2177" s="88" t="s">
        <v>257</v>
      </c>
      <c r="G2177" s="88" t="s">
        <v>48</v>
      </c>
    </row>
    <row r="2178" spans="1:7" ht="15.75" customHeight="1">
      <c r="A2178" s="88" t="s">
        <v>191</v>
      </c>
      <c r="B2178" s="88" t="s">
        <v>196</v>
      </c>
      <c r="C2178" s="88">
        <v>10228.99</v>
      </c>
      <c r="D2178" s="88">
        <v>10229.468999999999</v>
      </c>
      <c r="E2178" s="88">
        <v>0.47899999999999998</v>
      </c>
      <c r="F2178" s="88" t="s">
        <v>257</v>
      </c>
      <c r="G2178" s="88" t="s">
        <v>48</v>
      </c>
    </row>
    <row r="2179" spans="1:7" ht="15.75" customHeight="1">
      <c r="A2179" s="88" t="s">
        <v>191</v>
      </c>
      <c r="B2179" s="88" t="s">
        <v>196</v>
      </c>
      <c r="C2179" s="88">
        <v>10237.59</v>
      </c>
      <c r="D2179" s="88">
        <v>10238.754000000001</v>
      </c>
      <c r="E2179" s="88">
        <v>1.1639999999999999</v>
      </c>
      <c r="F2179" s="88" t="s">
        <v>257</v>
      </c>
      <c r="G2179" s="88" t="s">
        <v>48</v>
      </c>
    </row>
    <row r="2180" spans="1:7" ht="15.75" customHeight="1">
      <c r="A2180" s="88" t="s">
        <v>191</v>
      </c>
      <c r="B2180" s="88" t="s">
        <v>196</v>
      </c>
      <c r="C2180" s="88">
        <v>10240.152</v>
      </c>
      <c r="D2180" s="88">
        <v>10241.732</v>
      </c>
      <c r="E2180" s="88">
        <v>1.58</v>
      </c>
      <c r="F2180" s="88" t="s">
        <v>257</v>
      </c>
      <c r="G2180" s="88" t="s">
        <v>48</v>
      </c>
    </row>
    <row r="2181" spans="1:7" ht="15.75" customHeight="1">
      <c r="A2181" s="88" t="s">
        <v>191</v>
      </c>
      <c r="B2181" s="88" t="s">
        <v>196</v>
      </c>
      <c r="C2181" s="88">
        <v>10749.05</v>
      </c>
      <c r="D2181" s="88">
        <v>10751.227999999999</v>
      </c>
      <c r="E2181" s="88">
        <v>2.1779999999999999</v>
      </c>
      <c r="F2181" s="88" t="s">
        <v>257</v>
      </c>
      <c r="G2181" s="88" t="s">
        <v>48</v>
      </c>
    </row>
    <row r="2182" spans="1:7" ht="15.75" customHeight="1">
      <c r="A2182" s="88" t="s">
        <v>191</v>
      </c>
      <c r="B2182" s="88" t="s">
        <v>196</v>
      </c>
      <c r="C2182" s="88">
        <v>10751.897000000001</v>
      </c>
      <c r="D2182" s="88">
        <v>10752.267</v>
      </c>
      <c r="E2182" s="88">
        <v>0.37</v>
      </c>
      <c r="F2182" s="88" t="s">
        <v>30</v>
      </c>
      <c r="G2182" s="88" t="s">
        <v>48</v>
      </c>
    </row>
    <row r="2183" spans="1:7" ht="15.75" customHeight="1">
      <c r="A2183" s="88" t="s">
        <v>191</v>
      </c>
      <c r="B2183" s="88" t="s">
        <v>196</v>
      </c>
      <c r="C2183" s="88">
        <v>10753.13</v>
      </c>
      <c r="D2183" s="88">
        <v>10755.42</v>
      </c>
      <c r="E2183" s="88">
        <v>2.29</v>
      </c>
      <c r="F2183" s="88" t="s">
        <v>257</v>
      </c>
      <c r="G2183" s="88" t="s">
        <v>48</v>
      </c>
    </row>
    <row r="2184" spans="1:7" ht="15.75" customHeight="1">
      <c r="A2184" s="88" t="s">
        <v>191</v>
      </c>
      <c r="B2184" s="88" t="s">
        <v>196</v>
      </c>
      <c r="C2184" s="88">
        <v>10756.093000000001</v>
      </c>
      <c r="D2184" s="88">
        <v>10757.402</v>
      </c>
      <c r="E2184" s="88">
        <v>1.3089999999999999</v>
      </c>
      <c r="F2184" s="88" t="s">
        <v>257</v>
      </c>
      <c r="G2184" s="88" t="s">
        <v>48</v>
      </c>
    </row>
    <row r="2185" spans="1:7" ht="15.75" customHeight="1">
      <c r="A2185" s="88" t="s">
        <v>191</v>
      </c>
      <c r="B2185" s="88" t="s">
        <v>196</v>
      </c>
      <c r="C2185" s="88">
        <v>10758.376</v>
      </c>
      <c r="D2185" s="88">
        <v>10759.531999999999</v>
      </c>
      <c r="E2185" s="88">
        <v>1.1559999999999999</v>
      </c>
      <c r="F2185" s="88" t="s">
        <v>257</v>
      </c>
      <c r="G2185" s="88" t="s">
        <v>48</v>
      </c>
    </row>
    <row r="2186" spans="1:7" ht="15.75" customHeight="1">
      <c r="A2186" s="88" t="s">
        <v>191</v>
      </c>
      <c r="B2186" s="88" t="s">
        <v>196</v>
      </c>
      <c r="C2186" s="88">
        <v>10781.84</v>
      </c>
      <c r="D2186" s="88">
        <v>10782.57</v>
      </c>
      <c r="E2186" s="88">
        <v>0.73</v>
      </c>
      <c r="F2186" s="88" t="s">
        <v>257</v>
      </c>
      <c r="G2186" s="88" t="s">
        <v>48</v>
      </c>
    </row>
    <row r="2187" spans="1:7" ht="15.75" customHeight="1">
      <c r="A2187" s="88" t="s">
        <v>191</v>
      </c>
      <c r="B2187" s="88" t="s">
        <v>196</v>
      </c>
      <c r="C2187" s="88">
        <v>10785.58</v>
      </c>
      <c r="D2187" s="88">
        <v>10786.254000000001</v>
      </c>
      <c r="E2187" s="88">
        <v>0.67400000000000004</v>
      </c>
      <c r="F2187" s="88" t="s">
        <v>257</v>
      </c>
      <c r="G2187" s="88" t="s">
        <v>48</v>
      </c>
    </row>
    <row r="2188" spans="1:7" ht="15.75" customHeight="1">
      <c r="A2188" s="88" t="s">
        <v>191</v>
      </c>
      <c r="B2188" s="88" t="s">
        <v>196</v>
      </c>
      <c r="C2188" s="88">
        <v>10788.462</v>
      </c>
      <c r="D2188" s="88">
        <v>10790.18</v>
      </c>
      <c r="E2188" s="88">
        <v>1.718</v>
      </c>
      <c r="F2188" s="88" t="s">
        <v>257</v>
      </c>
      <c r="G2188" s="88" t="s">
        <v>48</v>
      </c>
    </row>
    <row r="2189" spans="1:7" ht="15.75" customHeight="1">
      <c r="A2189" s="88" t="s">
        <v>191</v>
      </c>
      <c r="B2189" s="88" t="s">
        <v>196</v>
      </c>
      <c r="C2189" s="88">
        <v>10792.18</v>
      </c>
      <c r="D2189" s="88">
        <v>10793.49</v>
      </c>
      <c r="E2189" s="88">
        <v>1.31</v>
      </c>
      <c r="F2189" s="88" t="s">
        <v>257</v>
      </c>
      <c r="G2189" s="88" t="s">
        <v>48</v>
      </c>
    </row>
    <row r="2190" spans="1:7" ht="15.75" customHeight="1">
      <c r="A2190" s="88" t="s">
        <v>191</v>
      </c>
      <c r="B2190" s="88" t="s">
        <v>196</v>
      </c>
      <c r="C2190" s="88">
        <v>10795.468999999999</v>
      </c>
      <c r="D2190" s="88">
        <v>10796.24</v>
      </c>
      <c r="E2190" s="88">
        <v>0.77100000000000002</v>
      </c>
      <c r="F2190" s="88" t="s">
        <v>257</v>
      </c>
      <c r="G2190" s="88" t="s">
        <v>48</v>
      </c>
    </row>
    <row r="2191" spans="1:7" ht="15.75" customHeight="1">
      <c r="A2191" s="88" t="s">
        <v>191</v>
      </c>
      <c r="B2191" s="88" t="s">
        <v>196</v>
      </c>
      <c r="C2191" s="88">
        <v>17822.900000000001</v>
      </c>
      <c r="D2191" s="88">
        <v>17824.21</v>
      </c>
      <c r="E2191" s="88">
        <v>1.31</v>
      </c>
      <c r="F2191" s="88" t="s">
        <v>257</v>
      </c>
      <c r="G2191" s="88" t="s">
        <v>48</v>
      </c>
    </row>
    <row r="2192" spans="1:7" ht="15.75" customHeight="1">
      <c r="A2192" s="88" t="s">
        <v>191</v>
      </c>
      <c r="B2192" s="88" t="s">
        <v>196</v>
      </c>
      <c r="C2192" s="88">
        <v>17824.580000000002</v>
      </c>
      <c r="D2192" s="88">
        <v>17828.871999999999</v>
      </c>
      <c r="E2192" s="88">
        <v>4.2919999999999998</v>
      </c>
      <c r="F2192" s="88" t="s">
        <v>257</v>
      </c>
      <c r="G2192" s="88" t="s">
        <v>48</v>
      </c>
    </row>
    <row r="2193" spans="1:7" ht="15.75" customHeight="1">
      <c r="A2193" s="88" t="s">
        <v>191</v>
      </c>
      <c r="B2193" s="88" t="s">
        <v>196</v>
      </c>
      <c r="C2193" s="88">
        <v>17834.39</v>
      </c>
      <c r="D2193" s="88">
        <v>17835.371999999999</v>
      </c>
      <c r="E2193" s="88">
        <v>0.98199999999999998</v>
      </c>
      <c r="F2193" s="88" t="s">
        <v>257</v>
      </c>
      <c r="G2193" s="88" t="s">
        <v>48</v>
      </c>
    </row>
    <row r="2194" spans="1:7" ht="15.75" customHeight="1">
      <c r="A2194" s="88" t="s">
        <v>191</v>
      </c>
      <c r="B2194" s="88" t="s">
        <v>196</v>
      </c>
      <c r="C2194" s="88">
        <v>17842.717000000001</v>
      </c>
      <c r="D2194" s="88">
        <v>17846.257000000001</v>
      </c>
      <c r="E2194" s="88">
        <v>3.54</v>
      </c>
      <c r="F2194" s="88" t="s">
        <v>257</v>
      </c>
      <c r="G2194" s="88" t="s">
        <v>48</v>
      </c>
    </row>
    <row r="2195" spans="1:7" ht="15.75" customHeight="1">
      <c r="A2195" s="88" t="s">
        <v>191</v>
      </c>
      <c r="B2195" s="88" t="s">
        <v>196</v>
      </c>
      <c r="C2195" s="88">
        <v>17847.419999999998</v>
      </c>
      <c r="D2195" s="88">
        <v>17848.313999999998</v>
      </c>
      <c r="E2195" s="88">
        <v>0.89400000000000002</v>
      </c>
      <c r="F2195" s="88" t="s">
        <v>257</v>
      </c>
      <c r="G2195" s="88" t="s">
        <v>48</v>
      </c>
    </row>
    <row r="2196" spans="1:7" ht="15.75" customHeight="1">
      <c r="A2196" s="88" t="s">
        <v>191</v>
      </c>
      <c r="B2196" s="88" t="s">
        <v>196</v>
      </c>
      <c r="C2196" s="88">
        <v>17848.61</v>
      </c>
      <c r="D2196" s="88">
        <v>17849.006000000001</v>
      </c>
      <c r="E2196" s="88">
        <v>0.39600000000000002</v>
      </c>
      <c r="F2196" s="88" t="s">
        <v>257</v>
      </c>
      <c r="G2196" s="88" t="s">
        <v>48</v>
      </c>
    </row>
    <row r="2197" spans="1:7" ht="15.75" customHeight="1">
      <c r="A2197" s="88" t="s">
        <v>191</v>
      </c>
      <c r="B2197" s="88" t="s">
        <v>196</v>
      </c>
      <c r="C2197" s="88">
        <v>17864.106</v>
      </c>
      <c r="D2197" s="88">
        <v>17869.150000000001</v>
      </c>
      <c r="E2197" s="88">
        <v>5.0439999999999996</v>
      </c>
      <c r="F2197" s="88" t="s">
        <v>257</v>
      </c>
      <c r="G2197" s="88" t="s">
        <v>48</v>
      </c>
    </row>
    <row r="2198" spans="1:7" ht="15.75" customHeight="1">
      <c r="A2198" s="88" t="s">
        <v>191</v>
      </c>
      <c r="B2198" s="88" t="s">
        <v>196</v>
      </c>
      <c r="C2198" s="88">
        <v>17870.64</v>
      </c>
      <c r="D2198" s="88">
        <v>17871.558000000001</v>
      </c>
      <c r="E2198" s="88">
        <v>0.91800000000000004</v>
      </c>
      <c r="F2198" s="88" t="s">
        <v>257</v>
      </c>
      <c r="G2198" s="88" t="s">
        <v>48</v>
      </c>
    </row>
    <row r="2199" spans="1:7" ht="15.75" customHeight="1">
      <c r="A2199" s="88" t="s">
        <v>191</v>
      </c>
      <c r="B2199" s="88" t="s">
        <v>196</v>
      </c>
      <c r="C2199" s="88">
        <v>17871.990000000002</v>
      </c>
      <c r="D2199" s="88">
        <v>17875.243999999999</v>
      </c>
      <c r="E2199" s="88">
        <v>3.254</v>
      </c>
      <c r="F2199" s="88" t="s">
        <v>257</v>
      </c>
      <c r="G2199" s="88" t="s">
        <v>48</v>
      </c>
    </row>
    <row r="2200" spans="1:7" ht="15.75" customHeight="1">
      <c r="A2200" s="88" t="s">
        <v>191</v>
      </c>
      <c r="B2200" s="88" t="s">
        <v>196</v>
      </c>
      <c r="C2200" s="88">
        <v>17876.78</v>
      </c>
      <c r="D2200" s="88">
        <v>17877.731</v>
      </c>
      <c r="E2200" s="88">
        <v>0.95099999999999996</v>
      </c>
      <c r="F2200" s="88" t="s">
        <v>257</v>
      </c>
      <c r="G2200" s="88" t="s">
        <v>48</v>
      </c>
    </row>
    <row r="2201" spans="1:7" ht="15.75" customHeight="1">
      <c r="A2201" s="88" t="s">
        <v>191</v>
      </c>
      <c r="B2201" s="88" t="s">
        <v>196</v>
      </c>
      <c r="C2201" s="88">
        <v>17878.690999999999</v>
      </c>
      <c r="D2201" s="88">
        <v>17879.990000000002</v>
      </c>
      <c r="E2201" s="88">
        <v>1.2989999999999999</v>
      </c>
      <c r="F2201" s="88" t="s">
        <v>257</v>
      </c>
      <c r="G2201" s="88" t="s">
        <v>48</v>
      </c>
    </row>
    <row r="2202" spans="1:7" ht="15.75" customHeight="1">
      <c r="A2202" s="88" t="s">
        <v>191</v>
      </c>
      <c r="B2202" s="88" t="s">
        <v>196</v>
      </c>
      <c r="C2202" s="88">
        <v>19225.681</v>
      </c>
      <c r="D2202" s="88">
        <v>19226.741999999998</v>
      </c>
      <c r="E2202" s="88">
        <v>1.0609999999999999</v>
      </c>
      <c r="F2202" s="88" t="s">
        <v>255</v>
      </c>
      <c r="G2202" s="88" t="s">
        <v>48</v>
      </c>
    </row>
    <row r="2203" spans="1:7" ht="15.75" customHeight="1">
      <c r="A2203" s="88" t="s">
        <v>191</v>
      </c>
      <c r="B2203" s="88" t="s">
        <v>196</v>
      </c>
      <c r="C2203" s="88">
        <v>23992.636999999999</v>
      </c>
      <c r="D2203" s="88">
        <v>23995.57</v>
      </c>
      <c r="E2203" s="88">
        <v>2.9329999999999998</v>
      </c>
      <c r="F2203" s="88" t="s">
        <v>257</v>
      </c>
      <c r="G2203" s="88" t="s">
        <v>48</v>
      </c>
    </row>
    <row r="2204" spans="1:7" ht="15.75" hidden="1" customHeight="1">
      <c r="A2204" s="88" t="s">
        <v>340</v>
      </c>
      <c r="B2204" s="88"/>
      <c r="C2204" s="88">
        <v>1620</v>
      </c>
      <c r="D2204" s="88">
        <v>1680</v>
      </c>
      <c r="E2204" s="88">
        <v>60</v>
      </c>
      <c r="F2204" s="88" t="s">
        <v>341</v>
      </c>
      <c r="G2204" s="88" t="s">
        <v>48</v>
      </c>
    </row>
    <row r="2205" spans="1:7" ht="15.75" hidden="1" customHeight="1">
      <c r="A2205" s="88" t="s">
        <v>340</v>
      </c>
      <c r="B2205" s="88"/>
      <c r="C2205" s="88">
        <v>6840</v>
      </c>
      <c r="D2205" s="88">
        <v>6900</v>
      </c>
      <c r="E2205" s="88">
        <v>60</v>
      </c>
      <c r="F2205" s="88" t="s">
        <v>342</v>
      </c>
      <c r="G2205" s="88" t="s">
        <v>48</v>
      </c>
    </row>
    <row r="2206" spans="1:7" ht="15.75" hidden="1" customHeight="1">
      <c r="A2206" s="88" t="s">
        <v>340</v>
      </c>
      <c r="B2206" s="88"/>
      <c r="C2206" s="88">
        <v>6960</v>
      </c>
      <c r="D2206" s="88">
        <v>7020</v>
      </c>
      <c r="E2206" s="88">
        <v>60</v>
      </c>
      <c r="F2206" s="88" t="s">
        <v>343</v>
      </c>
      <c r="G2206" s="88" t="s">
        <v>48</v>
      </c>
    </row>
    <row r="2207" spans="1:7" ht="15.75" hidden="1" customHeight="1">
      <c r="A2207" s="88" t="s">
        <v>340</v>
      </c>
      <c r="B2207" s="88"/>
      <c r="C2207" s="88">
        <v>10200</v>
      </c>
      <c r="D2207" s="88">
        <v>10260</v>
      </c>
      <c r="E2207" s="88">
        <v>60</v>
      </c>
      <c r="F2207" s="88" t="s">
        <v>344</v>
      </c>
      <c r="G2207" s="88" t="s">
        <v>48</v>
      </c>
    </row>
    <row r="2208" spans="1:7" ht="15.75" hidden="1" customHeight="1">
      <c r="A2208" s="88" t="s">
        <v>340</v>
      </c>
      <c r="B2208" s="88"/>
      <c r="C2208" s="88">
        <v>10740</v>
      </c>
      <c r="D2208" s="88">
        <v>10800</v>
      </c>
      <c r="E2208" s="88">
        <v>60</v>
      </c>
      <c r="F2208" s="88" t="s">
        <v>345</v>
      </c>
      <c r="G2208" s="88" t="s">
        <v>48</v>
      </c>
    </row>
    <row r="2209" spans="1:7" ht="15.75" hidden="1" customHeight="1">
      <c r="A2209" s="88" t="s">
        <v>340</v>
      </c>
      <c r="B2209" s="88"/>
      <c r="C2209" s="88">
        <v>17820</v>
      </c>
      <c r="D2209" s="88">
        <v>17880</v>
      </c>
      <c r="E2209" s="88">
        <v>60</v>
      </c>
      <c r="F2209" s="88" t="s">
        <v>346</v>
      </c>
      <c r="G2209" s="88" t="s">
        <v>48</v>
      </c>
    </row>
    <row r="2210" spans="1:7" ht="15.75" hidden="1" customHeight="1">
      <c r="A2210" s="88" t="s">
        <v>340</v>
      </c>
      <c r="B2210" s="88"/>
      <c r="C2210" s="88">
        <v>19200</v>
      </c>
      <c r="D2210" s="88">
        <v>19260</v>
      </c>
      <c r="E2210" s="88">
        <v>60</v>
      </c>
      <c r="F2210" s="88" t="s">
        <v>347</v>
      </c>
      <c r="G2210" s="88" t="s">
        <v>48</v>
      </c>
    </row>
    <row r="2211" spans="1:7" ht="15.75" hidden="1" customHeight="1">
      <c r="A2211" s="88" t="s">
        <v>340</v>
      </c>
      <c r="B2211" s="88"/>
      <c r="C2211" s="88">
        <v>23940</v>
      </c>
      <c r="D2211" s="88">
        <v>24000</v>
      </c>
      <c r="E2211" s="88">
        <v>60</v>
      </c>
      <c r="F2211" s="88" t="s">
        <v>348</v>
      </c>
      <c r="G2211" s="88" t="s">
        <v>48</v>
      </c>
    </row>
    <row r="2212" spans="1:7" ht="15.75" hidden="1" customHeight="1">
      <c r="A2212" s="88" t="s">
        <v>340</v>
      </c>
      <c r="B2212" s="88"/>
      <c r="C2212" s="88">
        <v>27960</v>
      </c>
      <c r="D2212" s="88">
        <v>28020</v>
      </c>
      <c r="E2212" s="88">
        <v>60</v>
      </c>
      <c r="F2212" s="88" t="s">
        <v>349</v>
      </c>
      <c r="G2212" s="88" t="s">
        <v>48</v>
      </c>
    </row>
    <row r="2213" spans="1:7" ht="15.75" hidden="1" customHeight="1">
      <c r="A2213" s="88" t="s">
        <v>340</v>
      </c>
      <c r="B2213" s="88"/>
      <c r="C2213" s="88">
        <v>29400</v>
      </c>
      <c r="D2213" s="88">
        <v>29460</v>
      </c>
      <c r="E2213" s="88">
        <v>60</v>
      </c>
      <c r="F2213" s="88" t="s">
        <v>350</v>
      </c>
      <c r="G2213" s="88" t="s">
        <v>48</v>
      </c>
    </row>
    <row r="2214" spans="1:7" ht="15.75" customHeight="1">
      <c r="A2214" s="88" t="s">
        <v>198</v>
      </c>
      <c r="B2214" s="88" t="s">
        <v>198</v>
      </c>
      <c r="C2214" s="88">
        <v>7015.3609999999999</v>
      </c>
      <c r="D2214" s="88">
        <v>7017.2219999999998</v>
      </c>
      <c r="E2214" s="88">
        <v>1.861</v>
      </c>
      <c r="F2214" s="88" t="s">
        <v>746</v>
      </c>
      <c r="G2214" s="88" t="s">
        <v>48</v>
      </c>
    </row>
    <row r="2215" spans="1:7" ht="15.75" customHeight="1">
      <c r="A2215" s="88" t="s">
        <v>198</v>
      </c>
      <c r="B2215" s="88" t="s">
        <v>198</v>
      </c>
      <c r="C2215" s="88">
        <v>7017.85</v>
      </c>
      <c r="D2215" s="88">
        <v>7019.37</v>
      </c>
      <c r="E2215" s="88">
        <v>1.52</v>
      </c>
      <c r="F2215" s="88" t="s">
        <v>747</v>
      </c>
      <c r="G2215" s="88" t="s">
        <v>48</v>
      </c>
    </row>
    <row r="2216" spans="1:7" ht="15.75" customHeight="1">
      <c r="A2216" s="88" t="s">
        <v>198</v>
      </c>
      <c r="B2216" s="88" t="s">
        <v>198</v>
      </c>
      <c r="C2216" s="88">
        <v>10245.606</v>
      </c>
      <c r="D2216" s="88">
        <v>10246.419</v>
      </c>
      <c r="E2216" s="88">
        <v>0.81299999999999994</v>
      </c>
      <c r="F2216" s="88" t="s">
        <v>748</v>
      </c>
      <c r="G2216" s="88" t="s">
        <v>48</v>
      </c>
    </row>
    <row r="2217" spans="1:7" ht="15.75" customHeight="1">
      <c r="A2217" s="88" t="s">
        <v>198</v>
      </c>
      <c r="B2217" s="88" t="s">
        <v>198</v>
      </c>
      <c r="C2217" s="88">
        <v>10246.621999999999</v>
      </c>
      <c r="D2217" s="88">
        <v>10248.036</v>
      </c>
      <c r="E2217" s="88">
        <v>1.4139999999999999</v>
      </c>
      <c r="F2217" s="88" t="s">
        <v>286</v>
      </c>
      <c r="G2217" s="88" t="s">
        <v>48</v>
      </c>
    </row>
    <row r="2218" spans="1:7" ht="15.75" customHeight="1">
      <c r="A2218" s="88" t="s">
        <v>198</v>
      </c>
      <c r="B2218" s="88" t="s">
        <v>198</v>
      </c>
      <c r="C2218" s="88">
        <v>10249.496999999999</v>
      </c>
      <c r="D2218" s="88">
        <v>10250.4</v>
      </c>
      <c r="E2218" s="88">
        <v>0.90300000000000002</v>
      </c>
      <c r="F2218" s="88" t="s">
        <v>749</v>
      </c>
      <c r="G2218" s="88" t="s">
        <v>48</v>
      </c>
    </row>
    <row r="2219" spans="1:7" ht="15.75" customHeight="1">
      <c r="A2219" s="88" t="s">
        <v>198</v>
      </c>
      <c r="B2219" s="88" t="s">
        <v>198</v>
      </c>
      <c r="C2219" s="88">
        <v>10250.538</v>
      </c>
      <c r="D2219" s="88">
        <v>10251.567999999999</v>
      </c>
      <c r="E2219" s="88">
        <v>1.03</v>
      </c>
      <c r="F2219" s="88" t="s">
        <v>750</v>
      </c>
      <c r="G2219" s="88" t="s">
        <v>48</v>
      </c>
    </row>
    <row r="2220" spans="1:7" ht="15.75" customHeight="1">
      <c r="A2220" s="88" t="s">
        <v>198</v>
      </c>
      <c r="B2220" s="88" t="s">
        <v>198</v>
      </c>
      <c r="C2220" s="88">
        <v>10253.009</v>
      </c>
      <c r="D2220" s="88">
        <v>10254.473</v>
      </c>
      <c r="E2220" s="88">
        <v>1.464</v>
      </c>
      <c r="F2220" s="88" t="s">
        <v>286</v>
      </c>
      <c r="G2220" s="88" t="s">
        <v>48</v>
      </c>
    </row>
    <row r="2221" spans="1:7" ht="15.75" customHeight="1">
      <c r="A2221" s="88" t="s">
        <v>198</v>
      </c>
      <c r="B2221" s="88" t="s">
        <v>198</v>
      </c>
      <c r="C2221" s="88">
        <v>10258.101000000001</v>
      </c>
      <c r="D2221" s="88">
        <v>10259.683000000001</v>
      </c>
      <c r="E2221" s="88">
        <v>1.5820000000000001</v>
      </c>
      <c r="F2221" s="88" t="s">
        <v>751</v>
      </c>
      <c r="G2221" s="88" t="s">
        <v>48</v>
      </c>
    </row>
    <row r="2222" spans="1:7" ht="15.75" customHeight="1">
      <c r="A2222" s="88" t="s">
        <v>198</v>
      </c>
      <c r="B2222" s="88" t="s">
        <v>198</v>
      </c>
      <c r="C2222" s="88">
        <v>10797.25</v>
      </c>
      <c r="D2222" s="88">
        <v>10798.414000000001</v>
      </c>
      <c r="E2222" s="88">
        <v>1.1639999999999999</v>
      </c>
      <c r="F2222" s="88" t="s">
        <v>752</v>
      </c>
      <c r="G2222" s="88" t="s">
        <v>48</v>
      </c>
    </row>
    <row r="2223" spans="1:7" ht="15.75" customHeight="1">
      <c r="A2223" s="88" t="s">
        <v>198</v>
      </c>
      <c r="B2223" s="88" t="s">
        <v>198</v>
      </c>
      <c r="C2223" s="88">
        <v>17830.61</v>
      </c>
      <c r="D2223" s="88">
        <v>17834.128000000001</v>
      </c>
      <c r="E2223" s="88">
        <v>3.5179999999999998</v>
      </c>
      <c r="F2223" s="88" t="s">
        <v>753</v>
      </c>
      <c r="G2223" s="88" t="s">
        <v>48</v>
      </c>
    </row>
    <row r="2224" spans="1:7" ht="15.75" customHeight="1">
      <c r="A2224" s="88" t="s">
        <v>198</v>
      </c>
      <c r="B2224" s="88" t="s">
        <v>198</v>
      </c>
      <c r="C2224" s="88">
        <v>17835.634999999998</v>
      </c>
      <c r="D2224" s="88">
        <v>17838.27</v>
      </c>
      <c r="E2224" s="88">
        <v>2.6349999999999998</v>
      </c>
      <c r="F2224" s="88" t="s">
        <v>754</v>
      </c>
      <c r="G2224" s="88" t="s">
        <v>48</v>
      </c>
    </row>
    <row r="2225" spans="1:7" ht="15.75" customHeight="1">
      <c r="A2225" s="88" t="s">
        <v>198</v>
      </c>
      <c r="B2225" s="88" t="s">
        <v>198</v>
      </c>
      <c r="C2225" s="88">
        <v>17841.189999999999</v>
      </c>
      <c r="D2225" s="88">
        <v>17842.3</v>
      </c>
      <c r="E2225" s="88">
        <v>1.1100000000000001</v>
      </c>
      <c r="F2225" s="88" t="s">
        <v>755</v>
      </c>
      <c r="G2225" s="88" t="s">
        <v>48</v>
      </c>
    </row>
    <row r="2226" spans="1:7" ht="15.75" customHeight="1">
      <c r="A2226" s="88" t="s">
        <v>198</v>
      </c>
      <c r="B2226" s="88" t="s">
        <v>198</v>
      </c>
      <c r="C2226" s="88">
        <v>17846.287</v>
      </c>
      <c r="D2226" s="88">
        <v>17846.82</v>
      </c>
      <c r="E2226" s="88">
        <v>0.53300000000000003</v>
      </c>
      <c r="F2226" s="88" t="s">
        <v>756</v>
      </c>
      <c r="G2226" s="88" t="s">
        <v>48</v>
      </c>
    </row>
    <row r="2227" spans="1:7" ht="15.75" customHeight="1">
      <c r="A2227" s="88" t="s">
        <v>198</v>
      </c>
      <c r="B2227" s="88" t="s">
        <v>198</v>
      </c>
      <c r="C2227" s="88">
        <v>17853.97</v>
      </c>
      <c r="D2227" s="88">
        <v>17854.84</v>
      </c>
      <c r="E2227" s="88">
        <v>0.87</v>
      </c>
      <c r="F2227" s="88" t="s">
        <v>757</v>
      </c>
      <c r="G2227" s="88" t="s">
        <v>48</v>
      </c>
    </row>
    <row r="2228" spans="1:7" ht="15.75" customHeight="1">
      <c r="A2228" s="88" t="s">
        <v>198</v>
      </c>
      <c r="B2228" s="88" t="s">
        <v>198</v>
      </c>
      <c r="C2228" s="88">
        <v>17863.060000000001</v>
      </c>
      <c r="D2228" s="88">
        <v>17863.965</v>
      </c>
      <c r="E2228" s="88">
        <v>0.90500000000000003</v>
      </c>
      <c r="F2228" s="88" t="s">
        <v>758</v>
      </c>
      <c r="G2228" s="88" t="s">
        <v>48</v>
      </c>
    </row>
    <row r="2229" spans="1:7" ht="15.75" customHeight="1">
      <c r="A2229" s="88" t="s">
        <v>198</v>
      </c>
      <c r="B2229" s="88" t="s">
        <v>198</v>
      </c>
      <c r="C2229" s="88">
        <v>19226.483</v>
      </c>
      <c r="D2229" s="88">
        <v>19227.167000000001</v>
      </c>
      <c r="E2229" s="88">
        <v>0.68400000000000005</v>
      </c>
      <c r="F2229" s="88" t="s">
        <v>286</v>
      </c>
      <c r="G2229" s="88" t="s">
        <v>48</v>
      </c>
    </row>
    <row r="2230" spans="1:7" ht="15.75" customHeight="1">
      <c r="A2230" s="88" t="s">
        <v>198</v>
      </c>
      <c r="B2230" s="88" t="s">
        <v>198</v>
      </c>
      <c r="C2230" s="88">
        <v>19230.583999999999</v>
      </c>
      <c r="D2230" s="88">
        <v>19231.983</v>
      </c>
      <c r="E2230" s="88">
        <v>1.399</v>
      </c>
      <c r="F2230" s="88" t="s">
        <v>286</v>
      </c>
      <c r="G2230" s="88" t="s">
        <v>48</v>
      </c>
    </row>
    <row r="2231" spans="1:7" ht="15.75" hidden="1" customHeight="1">
      <c r="A2231" s="88" t="s">
        <v>386</v>
      </c>
      <c r="B2231" s="88" t="s">
        <v>196</v>
      </c>
      <c r="C2231" s="88">
        <v>6842.1289999999999</v>
      </c>
      <c r="D2231" s="88">
        <v>6842.82</v>
      </c>
      <c r="E2231" s="88">
        <v>0.69099999999999995</v>
      </c>
      <c r="F2231" s="88" t="s">
        <v>254</v>
      </c>
      <c r="G2231" s="88" t="s">
        <v>48</v>
      </c>
    </row>
    <row r="2232" spans="1:7" ht="15.75" hidden="1" customHeight="1">
      <c r="A2232" s="88" t="s">
        <v>386</v>
      </c>
      <c r="B2232" s="88" t="s">
        <v>196</v>
      </c>
      <c r="C2232" s="88">
        <v>6854.54</v>
      </c>
      <c r="D2232" s="88">
        <v>6856.07</v>
      </c>
      <c r="E2232" s="88">
        <v>1.53</v>
      </c>
      <c r="F2232" s="88" t="s">
        <v>257</v>
      </c>
      <c r="G2232" s="88" t="s">
        <v>48</v>
      </c>
    </row>
    <row r="2233" spans="1:7" ht="15.75" hidden="1" customHeight="1">
      <c r="A2233" s="88" t="s">
        <v>386</v>
      </c>
      <c r="B2233" s="88" t="s">
        <v>196</v>
      </c>
      <c r="C2233" s="88">
        <v>6875.35</v>
      </c>
      <c r="D2233" s="88">
        <v>6876.18</v>
      </c>
      <c r="E2233" s="88">
        <v>0.83</v>
      </c>
      <c r="F2233" s="88" t="s">
        <v>254</v>
      </c>
      <c r="G2233" s="88" t="s">
        <v>48</v>
      </c>
    </row>
    <row r="2234" spans="1:7" ht="15.75" hidden="1" customHeight="1">
      <c r="A2234" s="88" t="s">
        <v>386</v>
      </c>
      <c r="B2234" s="88" t="s">
        <v>196</v>
      </c>
      <c r="C2234" s="88">
        <v>6880.66</v>
      </c>
      <c r="D2234" s="88">
        <v>6884.31</v>
      </c>
      <c r="E2234" s="88">
        <v>3.65</v>
      </c>
      <c r="F2234" s="88" t="s">
        <v>254</v>
      </c>
      <c r="G2234" s="88" t="s">
        <v>48</v>
      </c>
    </row>
    <row r="2235" spans="1:7" ht="15.75" hidden="1" customHeight="1">
      <c r="A2235" s="88" t="s">
        <v>386</v>
      </c>
      <c r="B2235" s="88" t="s">
        <v>196</v>
      </c>
      <c r="C2235" s="88">
        <v>6886.97</v>
      </c>
      <c r="D2235" s="88">
        <v>6888.4359999999997</v>
      </c>
      <c r="E2235" s="88">
        <v>1.466</v>
      </c>
      <c r="F2235" s="88" t="s">
        <v>254</v>
      </c>
      <c r="G2235" s="88" t="s">
        <v>48</v>
      </c>
    </row>
    <row r="2236" spans="1:7" ht="15.75" hidden="1" customHeight="1">
      <c r="A2236" s="88" t="s">
        <v>386</v>
      </c>
      <c r="B2236" s="88" t="s">
        <v>196</v>
      </c>
      <c r="C2236" s="88">
        <v>6888.88</v>
      </c>
      <c r="D2236" s="88">
        <v>6893.09</v>
      </c>
      <c r="E2236" s="88">
        <v>4.21</v>
      </c>
      <c r="F2236" s="88" t="s">
        <v>256</v>
      </c>
      <c r="G2236" s="88" t="s">
        <v>48</v>
      </c>
    </row>
    <row r="2237" spans="1:7" ht="15.75" hidden="1" customHeight="1">
      <c r="A2237" s="88" t="s">
        <v>386</v>
      </c>
      <c r="B2237" s="88" t="s">
        <v>196</v>
      </c>
      <c r="C2237" s="88">
        <v>10208.35</v>
      </c>
      <c r="D2237" s="88">
        <v>10208.98</v>
      </c>
      <c r="E2237" s="88">
        <v>0.63</v>
      </c>
      <c r="F2237" s="88" t="s">
        <v>257</v>
      </c>
      <c r="G2237" s="88" t="s">
        <v>48</v>
      </c>
    </row>
    <row r="2238" spans="1:7" ht="15.75" hidden="1" customHeight="1">
      <c r="A2238" s="88" t="s">
        <v>386</v>
      </c>
      <c r="B2238" s="88" t="s">
        <v>196</v>
      </c>
      <c r="C2238" s="88">
        <v>10209.719999999999</v>
      </c>
      <c r="D2238" s="88">
        <v>10210.26</v>
      </c>
      <c r="E2238" s="88">
        <v>0.54</v>
      </c>
      <c r="F2238" s="88" t="s">
        <v>257</v>
      </c>
      <c r="G2238" s="88" t="s">
        <v>48</v>
      </c>
    </row>
    <row r="2239" spans="1:7" ht="15.75" hidden="1" customHeight="1">
      <c r="A2239" s="88" t="s">
        <v>386</v>
      </c>
      <c r="B2239" s="88" t="s">
        <v>196</v>
      </c>
      <c r="C2239" s="88">
        <v>10220.58</v>
      </c>
      <c r="D2239" s="88">
        <v>10222.02</v>
      </c>
      <c r="E2239" s="88">
        <v>1.44</v>
      </c>
      <c r="F2239" s="88" t="s">
        <v>257</v>
      </c>
      <c r="G2239" s="88" t="s">
        <v>48</v>
      </c>
    </row>
    <row r="2240" spans="1:7" ht="15.75" hidden="1" customHeight="1">
      <c r="A2240" s="88" t="s">
        <v>386</v>
      </c>
      <c r="B2240" s="88" t="s">
        <v>196</v>
      </c>
      <c r="C2240" s="88">
        <v>10223.841</v>
      </c>
      <c r="D2240" s="88">
        <v>10224.936</v>
      </c>
      <c r="E2240" s="88">
        <v>1.095</v>
      </c>
      <c r="F2240" s="88" t="s">
        <v>257</v>
      </c>
      <c r="G2240" s="88" t="s">
        <v>48</v>
      </c>
    </row>
    <row r="2241" spans="1:7" ht="15.75" hidden="1" customHeight="1">
      <c r="A2241" s="88" t="s">
        <v>386</v>
      </c>
      <c r="B2241" s="88" t="s">
        <v>196</v>
      </c>
      <c r="C2241" s="88">
        <v>10226.030000000001</v>
      </c>
      <c r="D2241" s="88">
        <v>10227.01</v>
      </c>
      <c r="E2241" s="88">
        <v>0.98</v>
      </c>
      <c r="F2241" s="88" t="s">
        <v>257</v>
      </c>
      <c r="G2241" s="88" t="s">
        <v>48</v>
      </c>
    </row>
    <row r="2242" spans="1:7" ht="15.75" hidden="1" customHeight="1">
      <c r="A2242" s="88" t="s">
        <v>386</v>
      </c>
      <c r="B2242" s="88" t="s">
        <v>196</v>
      </c>
      <c r="C2242" s="88">
        <v>10228.004999999999</v>
      </c>
      <c r="D2242" s="88">
        <v>10228.540000000001</v>
      </c>
      <c r="E2242" s="88">
        <v>0.53500000000000003</v>
      </c>
      <c r="F2242" s="88" t="s">
        <v>257</v>
      </c>
      <c r="G2242" s="88" t="s">
        <v>48</v>
      </c>
    </row>
    <row r="2243" spans="1:7" ht="15.75" hidden="1" customHeight="1">
      <c r="A2243" s="88" t="s">
        <v>386</v>
      </c>
      <c r="B2243" s="88" t="s">
        <v>196</v>
      </c>
      <c r="C2243" s="88">
        <v>10228.99</v>
      </c>
      <c r="D2243" s="88">
        <v>10229.468999999999</v>
      </c>
      <c r="E2243" s="88">
        <v>0.47899999999999998</v>
      </c>
      <c r="F2243" s="88" t="s">
        <v>257</v>
      </c>
      <c r="G2243" s="88" t="s">
        <v>48</v>
      </c>
    </row>
    <row r="2244" spans="1:7" ht="15.75" hidden="1" customHeight="1">
      <c r="A2244" s="88" t="s">
        <v>386</v>
      </c>
      <c r="B2244" s="88" t="s">
        <v>196</v>
      </c>
      <c r="C2244" s="88">
        <v>10237.59</v>
      </c>
      <c r="D2244" s="88">
        <v>10238.754000000001</v>
      </c>
      <c r="E2244" s="88">
        <v>1.1639999999999999</v>
      </c>
      <c r="F2244" s="88" t="s">
        <v>257</v>
      </c>
      <c r="G2244" s="88" t="s">
        <v>48</v>
      </c>
    </row>
    <row r="2245" spans="1:7" ht="15.75" hidden="1" customHeight="1">
      <c r="A2245" s="88" t="s">
        <v>386</v>
      </c>
      <c r="B2245" s="88" t="s">
        <v>196</v>
      </c>
      <c r="C2245" s="88">
        <v>10240.152</v>
      </c>
      <c r="D2245" s="88">
        <v>10241.732</v>
      </c>
      <c r="E2245" s="88">
        <v>1.58</v>
      </c>
      <c r="F2245" s="88" t="s">
        <v>257</v>
      </c>
      <c r="G2245" s="88" t="s">
        <v>48</v>
      </c>
    </row>
    <row r="2246" spans="1:7" ht="15.75" hidden="1" customHeight="1">
      <c r="A2246" s="88" t="s">
        <v>386</v>
      </c>
      <c r="B2246" s="88" t="s">
        <v>196</v>
      </c>
      <c r="C2246" s="88">
        <v>10749.05</v>
      </c>
      <c r="D2246" s="88">
        <v>10751.227999999999</v>
      </c>
      <c r="E2246" s="88">
        <v>2.1779999999999999</v>
      </c>
      <c r="F2246" s="88" t="s">
        <v>257</v>
      </c>
      <c r="G2246" s="88" t="s">
        <v>48</v>
      </c>
    </row>
    <row r="2247" spans="1:7" ht="15.75" hidden="1" customHeight="1">
      <c r="A2247" s="88" t="s">
        <v>386</v>
      </c>
      <c r="B2247" s="88" t="s">
        <v>196</v>
      </c>
      <c r="C2247" s="88">
        <v>10751.897000000001</v>
      </c>
      <c r="D2247" s="88">
        <v>10752.267</v>
      </c>
      <c r="E2247" s="88">
        <v>0.37</v>
      </c>
      <c r="F2247" s="88" t="s">
        <v>257</v>
      </c>
      <c r="G2247" s="88" t="s">
        <v>48</v>
      </c>
    </row>
    <row r="2248" spans="1:7" ht="15.75" hidden="1" customHeight="1">
      <c r="A2248" s="88" t="s">
        <v>386</v>
      </c>
      <c r="B2248" s="88" t="s">
        <v>196</v>
      </c>
      <c r="C2248" s="88">
        <v>10753.13</v>
      </c>
      <c r="D2248" s="88">
        <v>10755.42</v>
      </c>
      <c r="E2248" s="88">
        <v>2.29</v>
      </c>
      <c r="F2248" s="88" t="s">
        <v>257</v>
      </c>
      <c r="G2248" s="88" t="s">
        <v>48</v>
      </c>
    </row>
    <row r="2249" spans="1:7" ht="15.75" hidden="1" customHeight="1">
      <c r="A2249" s="88" t="s">
        <v>386</v>
      </c>
      <c r="B2249" s="88" t="s">
        <v>196</v>
      </c>
      <c r="C2249" s="88">
        <v>10756.093000000001</v>
      </c>
      <c r="D2249" s="88">
        <v>10757.402</v>
      </c>
      <c r="E2249" s="88">
        <v>1.3089999999999999</v>
      </c>
      <c r="F2249" s="88" t="s">
        <v>257</v>
      </c>
      <c r="G2249" s="88" t="s">
        <v>48</v>
      </c>
    </row>
    <row r="2250" spans="1:7" ht="15.75" hidden="1" customHeight="1">
      <c r="A2250" s="88" t="s">
        <v>386</v>
      </c>
      <c r="B2250" s="88" t="s">
        <v>196</v>
      </c>
      <c r="C2250" s="88">
        <v>10758.376</v>
      </c>
      <c r="D2250" s="88">
        <v>10759.531999999999</v>
      </c>
      <c r="E2250" s="88">
        <v>1.1559999999999999</v>
      </c>
      <c r="F2250" s="88" t="s">
        <v>257</v>
      </c>
      <c r="G2250" s="88" t="s">
        <v>48</v>
      </c>
    </row>
    <row r="2251" spans="1:7" ht="15.75" hidden="1" customHeight="1">
      <c r="A2251" s="88" t="s">
        <v>386</v>
      </c>
      <c r="B2251" s="88" t="s">
        <v>196</v>
      </c>
      <c r="C2251" s="88">
        <v>10781.84</v>
      </c>
      <c r="D2251" s="88">
        <v>10782.57</v>
      </c>
      <c r="E2251" s="88">
        <v>0.73</v>
      </c>
      <c r="F2251" s="88" t="s">
        <v>257</v>
      </c>
      <c r="G2251" s="88" t="s">
        <v>48</v>
      </c>
    </row>
    <row r="2252" spans="1:7" ht="15.75" hidden="1" customHeight="1">
      <c r="A2252" s="88" t="s">
        <v>386</v>
      </c>
      <c r="B2252" s="88" t="s">
        <v>196</v>
      </c>
      <c r="C2252" s="88">
        <v>10785.58</v>
      </c>
      <c r="D2252" s="88">
        <v>10786.254000000001</v>
      </c>
      <c r="E2252" s="88">
        <v>0.67400000000000004</v>
      </c>
      <c r="F2252" s="88" t="s">
        <v>257</v>
      </c>
      <c r="G2252" s="88" t="s">
        <v>48</v>
      </c>
    </row>
    <row r="2253" spans="1:7" ht="15.75" hidden="1" customHeight="1">
      <c r="A2253" s="88" t="s">
        <v>386</v>
      </c>
      <c r="B2253" s="88" t="s">
        <v>196</v>
      </c>
      <c r="C2253" s="88">
        <v>10788.462</v>
      </c>
      <c r="D2253" s="88">
        <v>10790.18</v>
      </c>
      <c r="E2253" s="88">
        <v>1.718</v>
      </c>
      <c r="F2253" s="88" t="s">
        <v>254</v>
      </c>
      <c r="G2253" s="88" t="s">
        <v>48</v>
      </c>
    </row>
    <row r="2254" spans="1:7" ht="15.75" hidden="1" customHeight="1">
      <c r="A2254" s="88" t="s">
        <v>386</v>
      </c>
      <c r="B2254" s="88" t="s">
        <v>196</v>
      </c>
      <c r="C2254" s="88">
        <v>10792.18</v>
      </c>
      <c r="D2254" s="88">
        <v>10793.49</v>
      </c>
      <c r="E2254" s="88">
        <v>1.31</v>
      </c>
      <c r="F2254" s="88" t="s">
        <v>254</v>
      </c>
      <c r="G2254" s="88" t="s">
        <v>48</v>
      </c>
    </row>
    <row r="2255" spans="1:7" ht="15.75" hidden="1" customHeight="1">
      <c r="A2255" s="88" t="s">
        <v>386</v>
      </c>
      <c r="B2255" s="88" t="s">
        <v>196</v>
      </c>
      <c r="C2255" s="88">
        <v>10795.468999999999</v>
      </c>
      <c r="D2255" s="88">
        <v>10796.24</v>
      </c>
      <c r="E2255" s="88">
        <v>0.77100000000000002</v>
      </c>
      <c r="F2255" s="88" t="s">
        <v>254</v>
      </c>
      <c r="G2255" s="88" t="s">
        <v>48</v>
      </c>
    </row>
    <row r="2256" spans="1:7" ht="15.75" hidden="1" customHeight="1">
      <c r="A2256" s="88" t="s">
        <v>386</v>
      </c>
      <c r="B2256" s="88" t="s">
        <v>196</v>
      </c>
      <c r="C2256" s="88">
        <v>17822.900000000001</v>
      </c>
      <c r="D2256" s="88">
        <v>17824.21</v>
      </c>
      <c r="E2256" s="88">
        <v>1.31</v>
      </c>
      <c r="F2256" s="88" t="s">
        <v>254</v>
      </c>
      <c r="G2256" s="88" t="s">
        <v>48</v>
      </c>
    </row>
    <row r="2257" spans="1:7" ht="15.75" hidden="1" customHeight="1">
      <c r="A2257" s="88" t="s">
        <v>386</v>
      </c>
      <c r="B2257" s="88" t="s">
        <v>196</v>
      </c>
      <c r="C2257" s="88">
        <v>17824.580000000002</v>
      </c>
      <c r="D2257" s="88">
        <v>17828.871999999999</v>
      </c>
      <c r="E2257" s="88">
        <v>4.2919999999999998</v>
      </c>
      <c r="F2257" s="88" t="s">
        <v>254</v>
      </c>
      <c r="G2257" s="88" t="s">
        <v>48</v>
      </c>
    </row>
    <row r="2258" spans="1:7" ht="15.75" hidden="1" customHeight="1">
      <c r="A2258" s="88" t="s">
        <v>386</v>
      </c>
      <c r="B2258" s="88" t="s">
        <v>196</v>
      </c>
      <c r="C2258" s="88">
        <v>17834.39</v>
      </c>
      <c r="D2258" s="88">
        <v>17835.371999999999</v>
      </c>
      <c r="E2258" s="88">
        <v>0.98199999999999998</v>
      </c>
      <c r="F2258" s="88" t="s">
        <v>254</v>
      </c>
      <c r="G2258" s="88" t="s">
        <v>48</v>
      </c>
    </row>
    <row r="2259" spans="1:7" ht="15.75" hidden="1" customHeight="1">
      <c r="A2259" s="88" t="s">
        <v>386</v>
      </c>
      <c r="B2259" s="88" t="s">
        <v>196</v>
      </c>
      <c r="C2259" s="88">
        <v>17842.717000000001</v>
      </c>
      <c r="D2259" s="88">
        <v>17846.257000000001</v>
      </c>
      <c r="E2259" s="88">
        <v>3.54</v>
      </c>
      <c r="F2259" s="88" t="s">
        <v>254</v>
      </c>
      <c r="G2259" s="88" t="s">
        <v>48</v>
      </c>
    </row>
    <row r="2260" spans="1:7" ht="15.75" hidden="1" customHeight="1">
      <c r="A2260" s="88" t="s">
        <v>386</v>
      </c>
      <c r="B2260" s="88" t="s">
        <v>196</v>
      </c>
      <c r="C2260" s="88">
        <v>17847.419999999998</v>
      </c>
      <c r="D2260" s="88">
        <v>17848.313999999998</v>
      </c>
      <c r="E2260" s="88">
        <v>0.89400000000000002</v>
      </c>
      <c r="F2260" s="88" t="s">
        <v>254</v>
      </c>
      <c r="G2260" s="88" t="s">
        <v>48</v>
      </c>
    </row>
    <row r="2261" spans="1:7" ht="15.75" hidden="1" customHeight="1">
      <c r="A2261" s="88" t="s">
        <v>386</v>
      </c>
      <c r="B2261" s="88" t="s">
        <v>196</v>
      </c>
      <c r="C2261" s="88">
        <v>17848.61</v>
      </c>
      <c r="D2261" s="88">
        <v>17849.006000000001</v>
      </c>
      <c r="E2261" s="88">
        <v>0.39600000000000002</v>
      </c>
      <c r="F2261" s="88" t="s">
        <v>254</v>
      </c>
      <c r="G2261" s="88" t="s">
        <v>48</v>
      </c>
    </row>
    <row r="2262" spans="1:7" ht="15.75" hidden="1" customHeight="1">
      <c r="A2262" s="88" t="s">
        <v>386</v>
      </c>
      <c r="B2262" s="88" t="s">
        <v>196</v>
      </c>
      <c r="C2262" s="88">
        <v>17864.106</v>
      </c>
      <c r="D2262" s="88">
        <v>17869.150000000001</v>
      </c>
      <c r="E2262" s="88">
        <v>5.0439999999999996</v>
      </c>
      <c r="F2262" s="88" t="s">
        <v>254</v>
      </c>
      <c r="G2262" s="88" t="s">
        <v>48</v>
      </c>
    </row>
    <row r="2263" spans="1:7" ht="15.75" hidden="1" customHeight="1">
      <c r="A2263" s="88" t="s">
        <v>386</v>
      </c>
      <c r="B2263" s="88" t="s">
        <v>196</v>
      </c>
      <c r="C2263" s="88">
        <v>17870.64</v>
      </c>
      <c r="D2263" s="88">
        <v>17871.558000000001</v>
      </c>
      <c r="E2263" s="88">
        <v>0.91800000000000004</v>
      </c>
      <c r="F2263" s="88" t="s">
        <v>254</v>
      </c>
      <c r="G2263" s="88" t="s">
        <v>48</v>
      </c>
    </row>
    <row r="2264" spans="1:7" ht="15.75" hidden="1" customHeight="1">
      <c r="A2264" s="88" t="s">
        <v>386</v>
      </c>
      <c r="B2264" s="88" t="s">
        <v>196</v>
      </c>
      <c r="C2264" s="88">
        <v>17871.990000000002</v>
      </c>
      <c r="D2264" s="88">
        <v>17875.243999999999</v>
      </c>
      <c r="E2264" s="88">
        <v>3.254</v>
      </c>
      <c r="F2264" s="88" t="s">
        <v>257</v>
      </c>
      <c r="G2264" s="88" t="s">
        <v>48</v>
      </c>
    </row>
    <row r="2265" spans="1:7" ht="15.75" hidden="1" customHeight="1">
      <c r="A2265" s="88" t="s">
        <v>386</v>
      </c>
      <c r="B2265" s="88" t="s">
        <v>196</v>
      </c>
      <c r="C2265" s="88">
        <v>17876.78</v>
      </c>
      <c r="D2265" s="88">
        <v>17877.731</v>
      </c>
      <c r="E2265" s="88">
        <v>0.95099999999999996</v>
      </c>
      <c r="F2265" s="88" t="s">
        <v>257</v>
      </c>
      <c r="G2265" s="88" t="s">
        <v>48</v>
      </c>
    </row>
    <row r="2266" spans="1:7" ht="15.75" hidden="1" customHeight="1">
      <c r="A2266" s="88" t="s">
        <v>386</v>
      </c>
      <c r="B2266" s="88" t="s">
        <v>196</v>
      </c>
      <c r="C2266" s="88">
        <v>17878.690999999999</v>
      </c>
      <c r="D2266" s="88">
        <v>17879.990000000002</v>
      </c>
      <c r="E2266" s="88">
        <v>1.2989999999999999</v>
      </c>
      <c r="F2266" s="88" t="s">
        <v>257</v>
      </c>
      <c r="G2266" s="88" t="s">
        <v>48</v>
      </c>
    </row>
    <row r="2267" spans="1:7" ht="15.75" hidden="1" customHeight="1">
      <c r="A2267" s="88" t="s">
        <v>386</v>
      </c>
      <c r="B2267" s="88" t="s">
        <v>196</v>
      </c>
      <c r="C2267" s="88">
        <v>19225.681</v>
      </c>
      <c r="D2267" s="88">
        <v>19226.741999999998</v>
      </c>
      <c r="E2267" s="88">
        <v>1.0609999999999999</v>
      </c>
      <c r="F2267" s="88" t="s">
        <v>254</v>
      </c>
      <c r="G2267" s="88" t="s">
        <v>48</v>
      </c>
    </row>
    <row r="2268" spans="1:7" ht="15.75" hidden="1" customHeight="1">
      <c r="A2268" s="88" t="s">
        <v>386</v>
      </c>
      <c r="B2268" s="88" t="s">
        <v>196</v>
      </c>
      <c r="C2268" s="88">
        <v>23992.636999999999</v>
      </c>
      <c r="D2268" s="88">
        <v>23995.57</v>
      </c>
      <c r="E2268" s="88">
        <v>2.9329999999999998</v>
      </c>
      <c r="F2268" s="88" t="s">
        <v>255</v>
      </c>
      <c r="G2268" s="88" t="s">
        <v>48</v>
      </c>
    </row>
    <row r="2269" spans="1:7" ht="15.75" hidden="1" customHeight="1">
      <c r="A2269" s="88" t="s">
        <v>184</v>
      </c>
      <c r="B2269" s="88"/>
      <c r="C2269" s="88">
        <v>2340</v>
      </c>
      <c r="D2269" s="88">
        <v>2400</v>
      </c>
      <c r="E2269" s="88">
        <v>60</v>
      </c>
      <c r="F2269" s="88"/>
      <c r="G2269" s="88" t="s">
        <v>51</v>
      </c>
    </row>
    <row r="2270" spans="1:7" ht="15.75" hidden="1" customHeight="1">
      <c r="A2270" s="88" t="s">
        <v>184</v>
      </c>
      <c r="B2270" s="88"/>
      <c r="C2270" s="88">
        <v>6300</v>
      </c>
      <c r="D2270" s="88">
        <v>6360</v>
      </c>
      <c r="E2270" s="88">
        <v>60</v>
      </c>
      <c r="F2270" s="88"/>
      <c r="G2270" s="88" t="s">
        <v>51</v>
      </c>
    </row>
    <row r="2271" spans="1:7" ht="15.75" hidden="1" customHeight="1">
      <c r="A2271" s="88" t="s">
        <v>184</v>
      </c>
      <c r="B2271" s="88"/>
      <c r="C2271" s="88">
        <v>17700</v>
      </c>
      <c r="D2271" s="88">
        <v>17760</v>
      </c>
      <c r="E2271" s="88">
        <v>60</v>
      </c>
      <c r="F2271" s="88"/>
      <c r="G2271" s="88" t="s">
        <v>51</v>
      </c>
    </row>
    <row r="2272" spans="1:7" ht="15.75" hidden="1" customHeight="1">
      <c r="A2272" s="88" t="s">
        <v>184</v>
      </c>
      <c r="B2272" s="88"/>
      <c r="C2272" s="88">
        <v>21840</v>
      </c>
      <c r="D2272" s="88">
        <v>21900</v>
      </c>
      <c r="E2272" s="88">
        <v>60</v>
      </c>
      <c r="F2272" s="88"/>
      <c r="G2272" s="88" t="s">
        <v>51</v>
      </c>
    </row>
    <row r="2273" spans="1:7" ht="15.75" hidden="1" customHeight="1">
      <c r="A2273" s="88" t="s">
        <v>184</v>
      </c>
      <c r="B2273" s="88"/>
      <c r="C2273" s="88">
        <v>24060</v>
      </c>
      <c r="D2273" s="88">
        <v>24120</v>
      </c>
      <c r="E2273" s="88">
        <v>60</v>
      </c>
      <c r="F2273" s="88"/>
      <c r="G2273" s="88" t="s">
        <v>51</v>
      </c>
    </row>
    <row r="2274" spans="1:7" ht="15.75" hidden="1" customHeight="1">
      <c r="A2274" s="88" t="s">
        <v>184</v>
      </c>
      <c r="B2274" s="88"/>
      <c r="C2274" s="88">
        <v>28440</v>
      </c>
      <c r="D2274" s="88">
        <v>28500</v>
      </c>
      <c r="E2274" s="88">
        <v>60</v>
      </c>
      <c r="F2274" s="88"/>
      <c r="G2274" s="88" t="s">
        <v>51</v>
      </c>
    </row>
    <row r="2275" spans="1:7" ht="15.75" hidden="1" customHeight="1">
      <c r="A2275" s="88" t="s">
        <v>184</v>
      </c>
      <c r="B2275" s="88"/>
      <c r="C2275" s="88">
        <v>30900</v>
      </c>
      <c r="D2275" s="88">
        <v>30960</v>
      </c>
      <c r="E2275" s="88">
        <v>60</v>
      </c>
      <c r="F2275" s="88"/>
      <c r="G2275" s="88" t="s">
        <v>51</v>
      </c>
    </row>
    <row r="2276" spans="1:7" ht="15.75" hidden="1" customHeight="1">
      <c r="A2276" s="88" t="s">
        <v>184</v>
      </c>
      <c r="B2276" s="88"/>
      <c r="C2276" s="88">
        <v>39060</v>
      </c>
      <c r="D2276" s="88">
        <v>39120</v>
      </c>
      <c r="E2276" s="88">
        <v>60</v>
      </c>
      <c r="F2276" s="88"/>
      <c r="G2276" s="88" t="s">
        <v>51</v>
      </c>
    </row>
    <row r="2277" spans="1:7" ht="15.75" hidden="1" customHeight="1">
      <c r="A2277" s="88" t="s">
        <v>184</v>
      </c>
      <c r="B2277" s="88"/>
      <c r="C2277" s="88">
        <v>39420</v>
      </c>
      <c r="D2277" s="88">
        <v>39480</v>
      </c>
      <c r="E2277" s="88">
        <v>60</v>
      </c>
      <c r="F2277" s="88"/>
      <c r="G2277" s="88" t="s">
        <v>51</v>
      </c>
    </row>
    <row r="2278" spans="1:7" ht="15.75" hidden="1" customHeight="1">
      <c r="A2278" s="88" t="s">
        <v>184</v>
      </c>
      <c r="B2278" s="88"/>
      <c r="C2278" s="88">
        <v>51900</v>
      </c>
      <c r="D2278" s="88">
        <v>51960</v>
      </c>
      <c r="E2278" s="88">
        <v>60</v>
      </c>
      <c r="F2278" s="88"/>
      <c r="G2278" s="88" t="s">
        <v>51</v>
      </c>
    </row>
    <row r="2279" spans="1:7" ht="15.75" hidden="1" customHeight="1">
      <c r="A2279" s="88" t="s">
        <v>186</v>
      </c>
      <c r="B2279" s="88"/>
      <c r="C2279" s="88">
        <v>21840</v>
      </c>
      <c r="D2279" s="88">
        <v>21900</v>
      </c>
      <c r="E2279" s="88">
        <v>60</v>
      </c>
      <c r="F2279" s="88" t="s">
        <v>759</v>
      </c>
      <c r="G2279" s="88" t="s">
        <v>51</v>
      </c>
    </row>
    <row r="2280" spans="1:7" ht="15.75" hidden="1" customHeight="1">
      <c r="A2280" s="88" t="s">
        <v>186</v>
      </c>
      <c r="B2280" s="88"/>
      <c r="C2280" s="88">
        <v>30900</v>
      </c>
      <c r="D2280" s="88">
        <v>30960</v>
      </c>
      <c r="E2280" s="88">
        <v>60</v>
      </c>
      <c r="F2280" s="88" t="s">
        <v>760</v>
      </c>
      <c r="G2280" s="88" t="s">
        <v>51</v>
      </c>
    </row>
    <row r="2281" spans="1:7" ht="15.75" customHeight="1">
      <c r="A2281" s="88" t="s">
        <v>188</v>
      </c>
      <c r="B2281" s="88" t="s">
        <v>188</v>
      </c>
      <c r="C2281" s="88">
        <v>2382.1709999999998</v>
      </c>
      <c r="D2281" s="88">
        <v>2382.5239999999999</v>
      </c>
      <c r="E2281" s="88">
        <v>0.35299999999999998</v>
      </c>
      <c r="F2281" s="88" t="s">
        <v>761</v>
      </c>
      <c r="G2281" s="88" t="s">
        <v>51</v>
      </c>
    </row>
    <row r="2282" spans="1:7" ht="15.75" customHeight="1">
      <c r="A2282" s="88" t="s">
        <v>188</v>
      </c>
      <c r="B2282" s="88" t="s">
        <v>188</v>
      </c>
      <c r="C2282" s="88">
        <v>2387.3530000000001</v>
      </c>
      <c r="D2282" s="88">
        <v>2387.8739999999998</v>
      </c>
      <c r="E2282" s="88">
        <v>0.52100000000000002</v>
      </c>
      <c r="F2282" s="88">
        <v>0</v>
      </c>
      <c r="G2282" s="88" t="s">
        <v>51</v>
      </c>
    </row>
    <row r="2283" spans="1:7" ht="15.75" customHeight="1">
      <c r="A2283" s="88" t="s">
        <v>188</v>
      </c>
      <c r="B2283" s="88" t="s">
        <v>188</v>
      </c>
      <c r="C2283" s="88">
        <v>2388.1030000000001</v>
      </c>
      <c r="D2283" s="88">
        <v>2388.482</v>
      </c>
      <c r="E2283" s="88">
        <v>0.379</v>
      </c>
      <c r="F2283" s="88">
        <v>0</v>
      </c>
      <c r="G2283" s="88" t="s">
        <v>51</v>
      </c>
    </row>
    <row r="2284" spans="1:7" ht="15.75" customHeight="1">
      <c r="A2284" s="88" t="s">
        <v>188</v>
      </c>
      <c r="B2284" s="88" t="s">
        <v>188</v>
      </c>
      <c r="C2284" s="88">
        <v>2392.5189999999998</v>
      </c>
      <c r="D2284" s="88">
        <v>2393.1039999999998</v>
      </c>
      <c r="E2284" s="88">
        <v>0.58499999999999996</v>
      </c>
      <c r="F2284" s="88">
        <v>0</v>
      </c>
      <c r="G2284" s="88" t="s">
        <v>51</v>
      </c>
    </row>
    <row r="2285" spans="1:7" ht="15.75" customHeight="1">
      <c r="A2285" s="88" t="s">
        <v>188</v>
      </c>
      <c r="B2285" s="88" t="s">
        <v>188</v>
      </c>
      <c r="C2285" s="88">
        <v>6336.3270000000002</v>
      </c>
      <c r="D2285" s="88">
        <v>6336.99</v>
      </c>
      <c r="E2285" s="88">
        <v>0.66300000000000003</v>
      </c>
      <c r="F2285" s="88">
        <v>0</v>
      </c>
      <c r="G2285" s="88" t="s">
        <v>51</v>
      </c>
    </row>
    <row r="2286" spans="1:7" ht="15.75" customHeight="1">
      <c r="A2286" s="88" t="s">
        <v>188</v>
      </c>
      <c r="B2286" s="88" t="s">
        <v>188</v>
      </c>
      <c r="C2286" s="88">
        <v>6337.2250000000004</v>
      </c>
      <c r="D2286" s="88">
        <v>6337.777</v>
      </c>
      <c r="E2286" s="88">
        <v>0.55200000000000005</v>
      </c>
      <c r="F2286" s="88">
        <v>0</v>
      </c>
      <c r="G2286" s="88" t="s">
        <v>51</v>
      </c>
    </row>
    <row r="2287" spans="1:7" ht="15.75" customHeight="1">
      <c r="A2287" s="88" t="s">
        <v>188</v>
      </c>
      <c r="B2287" s="88" t="s">
        <v>188</v>
      </c>
      <c r="C2287" s="88">
        <v>6338.3950000000004</v>
      </c>
      <c r="D2287" s="88">
        <v>6338.9290000000001</v>
      </c>
      <c r="E2287" s="88">
        <v>0.53400000000000003</v>
      </c>
      <c r="F2287" s="88">
        <v>0</v>
      </c>
      <c r="G2287" s="88" t="s">
        <v>51</v>
      </c>
    </row>
    <row r="2288" spans="1:7" ht="15.75" customHeight="1">
      <c r="A2288" s="88" t="s">
        <v>188</v>
      </c>
      <c r="B2288" s="88" t="s">
        <v>188</v>
      </c>
      <c r="C2288" s="88">
        <v>6343.817</v>
      </c>
      <c r="D2288" s="88">
        <v>6344.933</v>
      </c>
      <c r="E2288" s="88">
        <v>1.1160000000000001</v>
      </c>
      <c r="F2288" s="88">
        <v>0</v>
      </c>
      <c r="G2288" s="88" t="s">
        <v>51</v>
      </c>
    </row>
    <row r="2289" spans="1:7" ht="15.75" customHeight="1">
      <c r="A2289" s="88" t="s">
        <v>188</v>
      </c>
      <c r="B2289" s="88" t="s">
        <v>188</v>
      </c>
      <c r="C2289" s="88">
        <v>17700.098000000002</v>
      </c>
      <c r="D2289" s="88">
        <v>17700.925999999999</v>
      </c>
      <c r="E2289" s="88">
        <v>0.82799999999999996</v>
      </c>
      <c r="F2289" s="88">
        <v>0</v>
      </c>
      <c r="G2289" s="88" t="s">
        <v>51</v>
      </c>
    </row>
    <row r="2290" spans="1:7" ht="15.75" customHeight="1">
      <c r="A2290" s="88" t="s">
        <v>188</v>
      </c>
      <c r="B2290" s="88" t="s">
        <v>188</v>
      </c>
      <c r="C2290" s="88">
        <v>17702.137999999999</v>
      </c>
      <c r="D2290" s="88">
        <v>17703.723000000002</v>
      </c>
      <c r="E2290" s="88">
        <v>1.585</v>
      </c>
      <c r="F2290" s="88">
        <v>0</v>
      </c>
      <c r="G2290" s="88" t="s">
        <v>51</v>
      </c>
    </row>
    <row r="2291" spans="1:7" ht="15.75" customHeight="1">
      <c r="A2291" s="88" t="s">
        <v>188</v>
      </c>
      <c r="B2291" s="88" t="s">
        <v>188</v>
      </c>
      <c r="C2291" s="88">
        <v>17704.38</v>
      </c>
      <c r="D2291" s="88">
        <v>17704.829000000002</v>
      </c>
      <c r="E2291" s="88">
        <v>0.44900000000000001</v>
      </c>
      <c r="F2291" s="88">
        <v>0</v>
      </c>
      <c r="G2291" s="88" t="s">
        <v>51</v>
      </c>
    </row>
    <row r="2292" spans="1:7" ht="15.75" customHeight="1">
      <c r="A2292" s="88" t="s">
        <v>188</v>
      </c>
      <c r="B2292" s="88" t="s">
        <v>188</v>
      </c>
      <c r="C2292" s="88">
        <v>17707.93</v>
      </c>
      <c r="D2292" s="88">
        <v>17708.921999999999</v>
      </c>
      <c r="E2292" s="88">
        <v>0.99199999999999999</v>
      </c>
      <c r="F2292" s="88">
        <v>0</v>
      </c>
      <c r="G2292" s="88" t="s">
        <v>51</v>
      </c>
    </row>
    <row r="2293" spans="1:7" ht="15.75" customHeight="1">
      <c r="A2293" s="88" t="s">
        <v>188</v>
      </c>
      <c r="B2293" s="88" t="s">
        <v>188</v>
      </c>
      <c r="C2293" s="88">
        <v>17709.611000000001</v>
      </c>
      <c r="D2293" s="88">
        <v>17710.083999999999</v>
      </c>
      <c r="E2293" s="88">
        <v>0.47299999999999998</v>
      </c>
      <c r="F2293" s="88">
        <v>0</v>
      </c>
      <c r="G2293" s="88" t="s">
        <v>51</v>
      </c>
    </row>
    <row r="2294" spans="1:7" ht="15.75" customHeight="1">
      <c r="A2294" s="88" t="s">
        <v>188</v>
      </c>
      <c r="B2294" s="88" t="s">
        <v>188</v>
      </c>
      <c r="C2294" s="88">
        <v>17712.422999999999</v>
      </c>
      <c r="D2294" s="88">
        <v>17712.796999999999</v>
      </c>
      <c r="E2294" s="88">
        <v>0.374</v>
      </c>
      <c r="F2294" s="88">
        <v>0</v>
      </c>
      <c r="G2294" s="88" t="s">
        <v>51</v>
      </c>
    </row>
    <row r="2295" spans="1:7" ht="15.75" customHeight="1">
      <c r="A2295" s="88" t="s">
        <v>188</v>
      </c>
      <c r="B2295" s="88" t="s">
        <v>188</v>
      </c>
      <c r="C2295" s="88">
        <v>17713.791000000001</v>
      </c>
      <c r="D2295" s="88">
        <v>17714.365000000002</v>
      </c>
      <c r="E2295" s="88">
        <v>0.57399999999999995</v>
      </c>
      <c r="F2295" s="88">
        <v>0</v>
      </c>
      <c r="G2295" s="88" t="s">
        <v>51</v>
      </c>
    </row>
    <row r="2296" spans="1:7" ht="15.75" customHeight="1">
      <c r="A2296" s="88" t="s">
        <v>188</v>
      </c>
      <c r="B2296" s="88" t="s">
        <v>188</v>
      </c>
      <c r="C2296" s="88">
        <v>17732.057000000001</v>
      </c>
      <c r="D2296" s="88">
        <v>17732.802</v>
      </c>
      <c r="E2296" s="88">
        <v>0.745</v>
      </c>
      <c r="F2296" s="88">
        <v>0</v>
      </c>
      <c r="G2296" s="88" t="s">
        <v>51</v>
      </c>
    </row>
    <row r="2297" spans="1:7" ht="15.75" customHeight="1">
      <c r="A2297" s="88" t="s">
        <v>188</v>
      </c>
      <c r="B2297" s="88" t="s">
        <v>188</v>
      </c>
      <c r="C2297" s="88">
        <v>17733.217000000001</v>
      </c>
      <c r="D2297" s="88">
        <v>17734.134999999998</v>
      </c>
      <c r="E2297" s="88">
        <v>0.91800000000000004</v>
      </c>
      <c r="F2297" s="88">
        <v>0</v>
      </c>
      <c r="G2297" s="88" t="s">
        <v>51</v>
      </c>
    </row>
    <row r="2298" spans="1:7" ht="15.75" customHeight="1">
      <c r="A2298" s="88" t="s">
        <v>188</v>
      </c>
      <c r="B2298" s="88" t="s">
        <v>188</v>
      </c>
      <c r="C2298" s="88">
        <v>17734.424999999999</v>
      </c>
      <c r="D2298" s="88">
        <v>17735.141</v>
      </c>
      <c r="E2298" s="88">
        <v>0.71599999999999997</v>
      </c>
      <c r="F2298" s="88">
        <v>0</v>
      </c>
      <c r="G2298" s="88" t="s">
        <v>51</v>
      </c>
    </row>
    <row r="2299" spans="1:7" ht="15.75" customHeight="1">
      <c r="A2299" s="88" t="s">
        <v>188</v>
      </c>
      <c r="B2299" s="88" t="s">
        <v>188</v>
      </c>
      <c r="C2299" s="88">
        <v>17735.712</v>
      </c>
      <c r="D2299" s="88">
        <v>17736.421999999999</v>
      </c>
      <c r="E2299" s="88">
        <v>0.71</v>
      </c>
      <c r="F2299" s="88">
        <v>0</v>
      </c>
      <c r="G2299" s="88" t="s">
        <v>51</v>
      </c>
    </row>
    <row r="2300" spans="1:7" ht="15.75" customHeight="1">
      <c r="A2300" s="88" t="s">
        <v>188</v>
      </c>
      <c r="B2300" s="88" t="s">
        <v>188</v>
      </c>
      <c r="C2300" s="88">
        <v>17751.518</v>
      </c>
      <c r="D2300" s="88">
        <v>17752.919999999998</v>
      </c>
      <c r="E2300" s="88">
        <v>1.4019999999999999</v>
      </c>
      <c r="F2300" s="88">
        <v>0</v>
      </c>
      <c r="G2300" s="88" t="s">
        <v>51</v>
      </c>
    </row>
    <row r="2301" spans="1:7" ht="15.75" customHeight="1">
      <c r="A2301" s="88" t="s">
        <v>188</v>
      </c>
      <c r="B2301" s="88" t="s">
        <v>188</v>
      </c>
      <c r="C2301" s="88">
        <v>17753.8</v>
      </c>
      <c r="D2301" s="88">
        <v>17754.561000000002</v>
      </c>
      <c r="E2301" s="88">
        <v>0.76100000000000001</v>
      </c>
      <c r="F2301" s="88">
        <v>0</v>
      </c>
      <c r="G2301" s="88" t="s">
        <v>51</v>
      </c>
    </row>
    <row r="2302" spans="1:7" ht="15.75" customHeight="1">
      <c r="A2302" s="88" t="s">
        <v>188</v>
      </c>
      <c r="B2302" s="88" t="s">
        <v>188</v>
      </c>
      <c r="C2302" s="88">
        <v>17759.446</v>
      </c>
      <c r="D2302" s="88">
        <v>17759.7</v>
      </c>
      <c r="E2302" s="88">
        <v>0.254</v>
      </c>
      <c r="F2302" s="88">
        <v>0</v>
      </c>
      <c r="G2302" s="88" t="s">
        <v>51</v>
      </c>
    </row>
    <row r="2303" spans="1:7" ht="15.75" customHeight="1">
      <c r="A2303" s="88" t="s">
        <v>188</v>
      </c>
      <c r="B2303" s="88" t="s">
        <v>188</v>
      </c>
      <c r="C2303" s="88">
        <v>24066.91</v>
      </c>
      <c r="D2303" s="88">
        <v>24067.14</v>
      </c>
      <c r="E2303" s="88">
        <v>0.23</v>
      </c>
      <c r="F2303" s="88">
        <v>0</v>
      </c>
      <c r="G2303" s="88" t="s">
        <v>51</v>
      </c>
    </row>
    <row r="2304" spans="1:7" ht="15.75" customHeight="1">
      <c r="A2304" s="88" t="s">
        <v>188</v>
      </c>
      <c r="B2304" s="88" t="s">
        <v>188</v>
      </c>
      <c r="C2304" s="88">
        <v>24069.449000000001</v>
      </c>
      <c r="D2304" s="88">
        <v>24070.252</v>
      </c>
      <c r="E2304" s="88">
        <v>0.80300000000000005</v>
      </c>
      <c r="F2304" s="88">
        <v>0</v>
      </c>
      <c r="G2304" s="88" t="s">
        <v>51</v>
      </c>
    </row>
    <row r="2305" spans="1:7" ht="15.75" customHeight="1">
      <c r="A2305" s="88" t="s">
        <v>188</v>
      </c>
      <c r="B2305" s="88" t="s">
        <v>188</v>
      </c>
      <c r="C2305" s="88">
        <v>24071.504000000001</v>
      </c>
      <c r="D2305" s="88">
        <v>24074.096000000001</v>
      </c>
      <c r="E2305" s="88">
        <v>2.5920000000000001</v>
      </c>
      <c r="F2305" s="88">
        <v>0</v>
      </c>
      <c r="G2305" s="88" t="s">
        <v>51</v>
      </c>
    </row>
    <row r="2306" spans="1:7" ht="15.75" customHeight="1">
      <c r="A2306" s="88" t="s">
        <v>188</v>
      </c>
      <c r="B2306" s="88" t="s">
        <v>188</v>
      </c>
      <c r="C2306" s="88">
        <v>24076.327000000001</v>
      </c>
      <c r="D2306" s="88">
        <v>24077.35</v>
      </c>
      <c r="E2306" s="88">
        <v>1.0229999999999999</v>
      </c>
      <c r="F2306" s="88">
        <v>0</v>
      </c>
      <c r="G2306" s="88" t="s">
        <v>51</v>
      </c>
    </row>
    <row r="2307" spans="1:7" ht="15.75" customHeight="1">
      <c r="A2307" s="88" t="s">
        <v>188</v>
      </c>
      <c r="B2307" s="88" t="s">
        <v>188</v>
      </c>
      <c r="C2307" s="88">
        <v>24078.231</v>
      </c>
      <c r="D2307" s="88">
        <v>24078.976999999999</v>
      </c>
      <c r="E2307" s="88">
        <v>0.746</v>
      </c>
      <c r="F2307" s="88">
        <v>0</v>
      </c>
      <c r="G2307" s="88" t="s">
        <v>51</v>
      </c>
    </row>
    <row r="2308" spans="1:7" ht="15.75" customHeight="1">
      <c r="A2308" s="88" t="s">
        <v>188</v>
      </c>
      <c r="B2308" s="88" t="s">
        <v>188</v>
      </c>
      <c r="C2308" s="88">
        <v>24079.387999999999</v>
      </c>
      <c r="D2308" s="88">
        <v>24081.081999999999</v>
      </c>
      <c r="E2308" s="88">
        <v>1.694</v>
      </c>
      <c r="F2308" s="88">
        <v>0</v>
      </c>
      <c r="G2308" s="88" t="s">
        <v>51</v>
      </c>
    </row>
    <row r="2309" spans="1:7" ht="15.75" customHeight="1">
      <c r="A2309" s="88" t="s">
        <v>188</v>
      </c>
      <c r="B2309" s="88" t="s">
        <v>188</v>
      </c>
      <c r="C2309" s="88">
        <v>24081.996999999999</v>
      </c>
      <c r="D2309" s="88">
        <v>24082.386999999999</v>
      </c>
      <c r="E2309" s="88">
        <v>0.39</v>
      </c>
      <c r="F2309" s="88">
        <v>0</v>
      </c>
      <c r="G2309" s="88" t="s">
        <v>51</v>
      </c>
    </row>
    <row r="2310" spans="1:7" ht="15.75" customHeight="1">
      <c r="A2310" s="88" t="s">
        <v>188</v>
      </c>
      <c r="B2310" s="88" t="s">
        <v>188</v>
      </c>
      <c r="C2310" s="88">
        <v>24085.32</v>
      </c>
      <c r="D2310" s="88">
        <v>24085.821</v>
      </c>
      <c r="E2310" s="88">
        <v>0.501</v>
      </c>
      <c r="F2310" s="88" t="s">
        <v>762</v>
      </c>
      <c r="G2310" s="88" t="s">
        <v>51</v>
      </c>
    </row>
    <row r="2311" spans="1:7" ht="15.75" customHeight="1">
      <c r="A2311" s="88" t="s">
        <v>188</v>
      </c>
      <c r="B2311" s="88" t="s">
        <v>188</v>
      </c>
      <c r="C2311" s="88">
        <v>24086.448</v>
      </c>
      <c r="D2311" s="88">
        <v>24087.159</v>
      </c>
      <c r="E2311" s="88">
        <v>0.71099999999999997</v>
      </c>
      <c r="F2311" s="88" t="s">
        <v>762</v>
      </c>
      <c r="G2311" s="88" t="s">
        <v>51</v>
      </c>
    </row>
    <row r="2312" spans="1:7" ht="15.75" customHeight="1">
      <c r="A2312" s="88" t="s">
        <v>188</v>
      </c>
      <c r="B2312" s="88" t="s">
        <v>188</v>
      </c>
      <c r="C2312" s="88">
        <v>24087.975999999999</v>
      </c>
      <c r="D2312" s="88">
        <v>24088.609</v>
      </c>
      <c r="E2312" s="88">
        <v>0.63300000000000001</v>
      </c>
      <c r="F2312" s="88" t="s">
        <v>762</v>
      </c>
      <c r="G2312" s="88" t="s">
        <v>51</v>
      </c>
    </row>
    <row r="2313" spans="1:7" ht="15.75" customHeight="1">
      <c r="A2313" s="88" t="s">
        <v>188</v>
      </c>
      <c r="B2313" s="88" t="s">
        <v>188</v>
      </c>
      <c r="C2313" s="88">
        <v>24089.815999999999</v>
      </c>
      <c r="D2313" s="88">
        <v>24090.413</v>
      </c>
      <c r="E2313" s="88">
        <v>0.59699999999999998</v>
      </c>
      <c r="F2313" s="88" t="s">
        <v>762</v>
      </c>
      <c r="G2313" s="88" t="s">
        <v>51</v>
      </c>
    </row>
    <row r="2314" spans="1:7" ht="15.75" customHeight="1">
      <c r="A2314" s="88" t="s">
        <v>188</v>
      </c>
      <c r="B2314" s="88" t="s">
        <v>188</v>
      </c>
      <c r="C2314" s="88">
        <v>24091.416000000001</v>
      </c>
      <c r="D2314" s="88">
        <v>24092.433000000001</v>
      </c>
      <c r="E2314" s="88">
        <v>1.0169999999999999</v>
      </c>
      <c r="F2314" s="88" t="s">
        <v>762</v>
      </c>
      <c r="G2314" s="88" t="s">
        <v>51</v>
      </c>
    </row>
    <row r="2315" spans="1:7" ht="15.75" customHeight="1">
      <c r="A2315" s="88" t="s">
        <v>188</v>
      </c>
      <c r="B2315" s="88" t="s">
        <v>188</v>
      </c>
      <c r="C2315" s="88">
        <v>24093.190999999999</v>
      </c>
      <c r="D2315" s="88">
        <v>24094.034</v>
      </c>
      <c r="E2315" s="88">
        <v>0.84299999999999997</v>
      </c>
      <c r="F2315" s="88" t="s">
        <v>762</v>
      </c>
      <c r="G2315" s="88" t="s">
        <v>51</v>
      </c>
    </row>
    <row r="2316" spans="1:7" ht="15.75" customHeight="1">
      <c r="A2316" s="88" t="s">
        <v>188</v>
      </c>
      <c r="B2316" s="88" t="s">
        <v>188</v>
      </c>
      <c r="C2316" s="88">
        <v>24096.272000000001</v>
      </c>
      <c r="D2316" s="88">
        <v>24097.572</v>
      </c>
      <c r="E2316" s="88">
        <v>1.3</v>
      </c>
      <c r="F2316" s="88">
        <v>0</v>
      </c>
      <c r="G2316" s="88" t="s">
        <v>51</v>
      </c>
    </row>
    <row r="2317" spans="1:7" ht="15.75" customHeight="1">
      <c r="A2317" s="88" t="s">
        <v>188</v>
      </c>
      <c r="B2317" s="88" t="s">
        <v>188</v>
      </c>
      <c r="C2317" s="88">
        <v>24108.548999999999</v>
      </c>
      <c r="D2317" s="88">
        <v>24109.27</v>
      </c>
      <c r="E2317" s="88">
        <v>0.72099999999999997</v>
      </c>
      <c r="F2317" s="88" t="s">
        <v>762</v>
      </c>
      <c r="G2317" s="88" t="s">
        <v>51</v>
      </c>
    </row>
    <row r="2318" spans="1:7" ht="15.75" customHeight="1">
      <c r="A2318" s="88" t="s">
        <v>188</v>
      </c>
      <c r="B2318" s="88" t="s">
        <v>188</v>
      </c>
      <c r="C2318" s="88">
        <v>24113.100999999999</v>
      </c>
      <c r="D2318" s="88">
        <v>24113.581999999999</v>
      </c>
      <c r="E2318" s="88">
        <v>0.48099999999999998</v>
      </c>
      <c r="F2318" s="88" t="s">
        <v>763</v>
      </c>
      <c r="G2318" s="88" t="s">
        <v>51</v>
      </c>
    </row>
    <row r="2319" spans="1:7" ht="15.75" customHeight="1">
      <c r="A2319" s="88" t="s">
        <v>188</v>
      </c>
      <c r="B2319" s="88" t="s">
        <v>188</v>
      </c>
      <c r="C2319" s="88">
        <v>24114.089</v>
      </c>
      <c r="D2319" s="88">
        <v>24114.886999999999</v>
      </c>
      <c r="E2319" s="88">
        <v>0.79800000000000004</v>
      </c>
      <c r="F2319" s="88" t="s">
        <v>762</v>
      </c>
      <c r="G2319" s="88" t="s">
        <v>51</v>
      </c>
    </row>
    <row r="2320" spans="1:7" ht="15.75" customHeight="1">
      <c r="A2320" s="88" t="s">
        <v>188</v>
      </c>
      <c r="B2320" s="88" t="s">
        <v>188</v>
      </c>
      <c r="C2320" s="88">
        <v>24115.567999999999</v>
      </c>
      <c r="D2320" s="88">
        <v>24116.559000000001</v>
      </c>
      <c r="E2320" s="88">
        <v>0.99099999999999999</v>
      </c>
      <c r="F2320" s="88" t="s">
        <v>762</v>
      </c>
      <c r="G2320" s="88" t="s">
        <v>51</v>
      </c>
    </row>
    <row r="2321" spans="1:7" ht="15.75" customHeight="1">
      <c r="A2321" s="88" t="s">
        <v>188</v>
      </c>
      <c r="B2321" s="88" t="s">
        <v>188</v>
      </c>
      <c r="C2321" s="88">
        <v>24117.062000000002</v>
      </c>
      <c r="D2321" s="88">
        <v>24117.789000000001</v>
      </c>
      <c r="E2321" s="88">
        <v>0.72699999999999998</v>
      </c>
      <c r="F2321" s="88" t="s">
        <v>762</v>
      </c>
      <c r="G2321" s="88" t="s">
        <v>51</v>
      </c>
    </row>
    <row r="2322" spans="1:7" ht="15.75" customHeight="1">
      <c r="A2322" s="88" t="s">
        <v>188</v>
      </c>
      <c r="B2322" s="88" t="s">
        <v>188</v>
      </c>
      <c r="C2322" s="88">
        <v>28448.056</v>
      </c>
      <c r="D2322" s="88">
        <v>28448.734</v>
      </c>
      <c r="E2322" s="88">
        <v>0.67800000000000005</v>
      </c>
      <c r="F2322" s="88">
        <v>0</v>
      </c>
      <c r="G2322" s="88" t="s">
        <v>51</v>
      </c>
    </row>
    <row r="2323" spans="1:7" ht="15.75" customHeight="1">
      <c r="A2323" s="88" t="s">
        <v>188</v>
      </c>
      <c r="B2323" s="88" t="s">
        <v>188</v>
      </c>
      <c r="C2323" s="88">
        <v>28451.241999999998</v>
      </c>
      <c r="D2323" s="88">
        <v>28452.053</v>
      </c>
      <c r="E2323" s="88">
        <v>0.81100000000000005</v>
      </c>
      <c r="F2323" s="88">
        <v>0</v>
      </c>
      <c r="G2323" s="88" t="s">
        <v>51</v>
      </c>
    </row>
    <row r="2324" spans="1:7" ht="15.75" customHeight="1">
      <c r="A2324" s="88" t="s">
        <v>188</v>
      </c>
      <c r="B2324" s="88" t="s">
        <v>188</v>
      </c>
      <c r="C2324" s="88">
        <v>28453.396000000001</v>
      </c>
      <c r="D2324" s="88">
        <v>28453.993999999999</v>
      </c>
      <c r="E2324" s="88">
        <v>0.59799999999999998</v>
      </c>
      <c r="F2324" s="88">
        <v>0</v>
      </c>
      <c r="G2324" s="88" t="s">
        <v>51</v>
      </c>
    </row>
    <row r="2325" spans="1:7" ht="15.75" customHeight="1">
      <c r="A2325" s="88" t="s">
        <v>188</v>
      </c>
      <c r="B2325" s="88" t="s">
        <v>188</v>
      </c>
      <c r="C2325" s="88">
        <v>28461.072</v>
      </c>
      <c r="D2325" s="88">
        <v>28461.600999999999</v>
      </c>
      <c r="E2325" s="88">
        <v>0.52900000000000003</v>
      </c>
      <c r="F2325" s="88">
        <v>0</v>
      </c>
      <c r="G2325" s="88" t="s">
        <v>51</v>
      </c>
    </row>
    <row r="2326" spans="1:7" ht="15.75" customHeight="1">
      <c r="A2326" s="88" t="s">
        <v>188</v>
      </c>
      <c r="B2326" s="88" t="s">
        <v>188</v>
      </c>
      <c r="C2326" s="88">
        <v>28463.252</v>
      </c>
      <c r="D2326" s="88">
        <v>28463.83</v>
      </c>
      <c r="E2326" s="88">
        <v>0.57799999999999996</v>
      </c>
      <c r="F2326" s="88">
        <v>0</v>
      </c>
      <c r="G2326" s="88" t="s">
        <v>51</v>
      </c>
    </row>
    <row r="2327" spans="1:7" ht="15.75" customHeight="1">
      <c r="A2327" s="88" t="s">
        <v>188</v>
      </c>
      <c r="B2327" s="88" t="s">
        <v>188</v>
      </c>
      <c r="C2327" s="88">
        <v>28468.524000000001</v>
      </c>
      <c r="D2327" s="88">
        <v>28468.993999999999</v>
      </c>
      <c r="E2327" s="88">
        <v>0.47</v>
      </c>
      <c r="F2327" s="88">
        <v>0</v>
      </c>
      <c r="G2327" s="88" t="s">
        <v>51</v>
      </c>
    </row>
    <row r="2328" spans="1:7" ht="15.75" customHeight="1">
      <c r="A2328" s="88" t="s">
        <v>188</v>
      </c>
      <c r="B2328" s="88" t="s">
        <v>188</v>
      </c>
      <c r="C2328" s="88">
        <v>28471.548999999999</v>
      </c>
      <c r="D2328" s="88">
        <v>28472.245999999999</v>
      </c>
      <c r="E2328" s="88">
        <v>0.69699999999999995</v>
      </c>
      <c r="F2328" s="88">
        <v>0</v>
      </c>
      <c r="G2328" s="88" t="s">
        <v>51</v>
      </c>
    </row>
    <row r="2329" spans="1:7" ht="15.75" customHeight="1">
      <c r="A2329" s="88" t="s">
        <v>188</v>
      </c>
      <c r="B2329" s="88" t="s">
        <v>188</v>
      </c>
      <c r="C2329" s="88">
        <v>28472.996999999999</v>
      </c>
      <c r="D2329" s="88">
        <v>28474.865000000002</v>
      </c>
      <c r="E2329" s="88">
        <v>1.8680000000000001</v>
      </c>
      <c r="F2329" s="88">
        <v>0</v>
      </c>
      <c r="G2329" s="88" t="s">
        <v>51</v>
      </c>
    </row>
    <row r="2330" spans="1:7" ht="15.75" customHeight="1">
      <c r="A2330" s="88" t="s">
        <v>188</v>
      </c>
      <c r="B2330" s="88" t="s">
        <v>188</v>
      </c>
      <c r="C2330" s="88">
        <v>28475.723000000002</v>
      </c>
      <c r="D2330" s="88">
        <v>28476.545999999998</v>
      </c>
      <c r="E2330" s="88">
        <v>0.82299999999999995</v>
      </c>
      <c r="F2330" s="88">
        <v>0</v>
      </c>
      <c r="G2330" s="88" t="s">
        <v>51</v>
      </c>
    </row>
    <row r="2331" spans="1:7" ht="15.75" customHeight="1">
      <c r="A2331" s="88" t="s">
        <v>188</v>
      </c>
      <c r="B2331" s="88" t="s">
        <v>188</v>
      </c>
      <c r="C2331" s="88">
        <v>28483.662</v>
      </c>
      <c r="D2331" s="88">
        <v>28484.205999999998</v>
      </c>
      <c r="E2331" s="88">
        <v>0.54400000000000004</v>
      </c>
      <c r="F2331" s="88">
        <v>0</v>
      </c>
      <c r="G2331" s="88" t="s">
        <v>51</v>
      </c>
    </row>
    <row r="2332" spans="1:7" ht="15.75" customHeight="1">
      <c r="A2332" s="88" t="s">
        <v>188</v>
      </c>
      <c r="B2332" s="88" t="s">
        <v>188</v>
      </c>
      <c r="C2332" s="88">
        <v>28490.978999999999</v>
      </c>
      <c r="D2332" s="88">
        <v>28491.374</v>
      </c>
      <c r="E2332" s="88">
        <v>0.39500000000000002</v>
      </c>
      <c r="F2332" s="88">
        <v>0</v>
      </c>
      <c r="G2332" s="88" t="s">
        <v>51</v>
      </c>
    </row>
    <row r="2333" spans="1:7" ht="15.75" customHeight="1">
      <c r="A2333" s="88" t="s">
        <v>188</v>
      </c>
      <c r="B2333" s="88" t="s">
        <v>188</v>
      </c>
      <c r="C2333" s="88">
        <v>28492.512999999999</v>
      </c>
      <c r="D2333" s="88">
        <v>28493.151999999998</v>
      </c>
      <c r="E2333" s="88">
        <v>0.63900000000000001</v>
      </c>
      <c r="F2333" s="88">
        <v>0</v>
      </c>
      <c r="G2333" s="88" t="s">
        <v>51</v>
      </c>
    </row>
    <row r="2334" spans="1:7" ht="15.75" customHeight="1">
      <c r="A2334" s="88" t="s">
        <v>188</v>
      </c>
      <c r="B2334" s="88" t="s">
        <v>188</v>
      </c>
      <c r="C2334" s="88">
        <v>28493.486000000001</v>
      </c>
      <c r="D2334" s="88">
        <v>28494.166000000001</v>
      </c>
      <c r="E2334" s="88">
        <v>0.68</v>
      </c>
      <c r="F2334" s="88">
        <v>0</v>
      </c>
      <c r="G2334" s="88" t="s">
        <v>51</v>
      </c>
    </row>
    <row r="2335" spans="1:7" ht="15.75" customHeight="1">
      <c r="A2335" s="88" t="s">
        <v>188</v>
      </c>
      <c r="B2335" s="88" t="s">
        <v>188</v>
      </c>
      <c r="C2335" s="88">
        <v>28494.602999999999</v>
      </c>
      <c r="D2335" s="88">
        <v>28495.261999999999</v>
      </c>
      <c r="E2335" s="88">
        <v>0.65900000000000003</v>
      </c>
      <c r="F2335" s="88">
        <v>0</v>
      </c>
      <c r="G2335" s="88" t="s">
        <v>51</v>
      </c>
    </row>
    <row r="2336" spans="1:7" ht="15.75" customHeight="1">
      <c r="A2336" s="88" t="s">
        <v>188</v>
      </c>
      <c r="B2336" s="88" t="s">
        <v>188</v>
      </c>
      <c r="C2336" s="88">
        <v>28495.687000000002</v>
      </c>
      <c r="D2336" s="88">
        <v>28496.202000000001</v>
      </c>
      <c r="E2336" s="88">
        <v>0.51500000000000001</v>
      </c>
      <c r="F2336" s="88">
        <v>0</v>
      </c>
      <c r="G2336" s="88" t="s">
        <v>51</v>
      </c>
    </row>
    <row r="2337" spans="1:7" ht="15.75" customHeight="1">
      <c r="A2337" s="88" t="s">
        <v>188</v>
      </c>
      <c r="B2337" s="88" t="s">
        <v>188</v>
      </c>
      <c r="C2337" s="88">
        <v>28496.493999999999</v>
      </c>
      <c r="D2337" s="88">
        <v>28497.366000000002</v>
      </c>
      <c r="E2337" s="88">
        <v>0.872</v>
      </c>
      <c r="F2337" s="88">
        <v>0</v>
      </c>
      <c r="G2337" s="88" t="s">
        <v>51</v>
      </c>
    </row>
    <row r="2338" spans="1:7" ht="15.75" customHeight="1">
      <c r="A2338" s="88" t="s">
        <v>188</v>
      </c>
      <c r="B2338" s="88" t="s">
        <v>188</v>
      </c>
      <c r="C2338" s="88">
        <v>39061.616999999998</v>
      </c>
      <c r="D2338" s="88">
        <v>39062.743999999999</v>
      </c>
      <c r="E2338" s="88">
        <v>1.127</v>
      </c>
      <c r="F2338" s="88">
        <v>0</v>
      </c>
      <c r="G2338" s="88" t="s">
        <v>51</v>
      </c>
    </row>
    <row r="2339" spans="1:7" ht="15.75" customHeight="1">
      <c r="A2339" s="88" t="s">
        <v>188</v>
      </c>
      <c r="B2339" s="88" t="s">
        <v>188</v>
      </c>
      <c r="C2339" s="88">
        <v>39063.728000000003</v>
      </c>
      <c r="D2339" s="88">
        <v>39064.574000000001</v>
      </c>
      <c r="E2339" s="88">
        <v>0.84599999999999997</v>
      </c>
      <c r="F2339" s="88">
        <v>0</v>
      </c>
      <c r="G2339" s="88" t="s">
        <v>51</v>
      </c>
    </row>
    <row r="2340" spans="1:7" ht="15.75" customHeight="1">
      <c r="A2340" s="88" t="s">
        <v>188</v>
      </c>
      <c r="B2340" s="88" t="s">
        <v>188</v>
      </c>
      <c r="C2340" s="88">
        <v>39064.760999999999</v>
      </c>
      <c r="D2340" s="88">
        <v>39065.966</v>
      </c>
      <c r="E2340" s="88">
        <v>1.2050000000000001</v>
      </c>
      <c r="F2340" s="88">
        <v>0</v>
      </c>
      <c r="G2340" s="88" t="s">
        <v>51</v>
      </c>
    </row>
    <row r="2341" spans="1:7" ht="15.75" customHeight="1">
      <c r="A2341" s="88" t="s">
        <v>188</v>
      </c>
      <c r="B2341" s="88" t="s">
        <v>188</v>
      </c>
      <c r="C2341" s="88">
        <v>39066.275000000001</v>
      </c>
      <c r="D2341" s="88">
        <v>39067.038</v>
      </c>
      <c r="E2341" s="88">
        <v>0.76300000000000001</v>
      </c>
      <c r="F2341" s="88">
        <v>0</v>
      </c>
      <c r="G2341" s="88" t="s">
        <v>51</v>
      </c>
    </row>
    <row r="2342" spans="1:7" ht="15.75" customHeight="1">
      <c r="A2342" s="88" t="s">
        <v>188</v>
      </c>
      <c r="B2342" s="88" t="s">
        <v>188</v>
      </c>
      <c r="C2342" s="88">
        <v>39069.091999999997</v>
      </c>
      <c r="D2342" s="88">
        <v>39069.542999999998</v>
      </c>
      <c r="E2342" s="88">
        <v>0.45100000000000001</v>
      </c>
      <c r="F2342" s="88">
        <v>0</v>
      </c>
      <c r="G2342" s="88" t="s">
        <v>51</v>
      </c>
    </row>
    <row r="2343" spans="1:7" ht="15.75" customHeight="1">
      <c r="A2343" s="88" t="s">
        <v>188</v>
      </c>
      <c r="B2343" s="88" t="s">
        <v>188</v>
      </c>
      <c r="C2343" s="88">
        <v>39070.345999999998</v>
      </c>
      <c r="D2343" s="88">
        <v>39070.667000000001</v>
      </c>
      <c r="E2343" s="88">
        <v>0.32100000000000001</v>
      </c>
      <c r="F2343" s="88">
        <v>0</v>
      </c>
      <c r="G2343" s="88" t="s">
        <v>51</v>
      </c>
    </row>
    <row r="2344" spans="1:7" ht="15.75" customHeight="1">
      <c r="A2344" s="88" t="s">
        <v>188</v>
      </c>
      <c r="B2344" s="88" t="s">
        <v>188</v>
      </c>
      <c r="C2344" s="88">
        <v>39071.811000000002</v>
      </c>
      <c r="D2344" s="88">
        <v>39072.597999999998</v>
      </c>
      <c r="E2344" s="88">
        <v>0.78700000000000003</v>
      </c>
      <c r="F2344" s="88">
        <v>0</v>
      </c>
      <c r="G2344" s="88" t="s">
        <v>51</v>
      </c>
    </row>
    <row r="2345" spans="1:7" ht="15.75" customHeight="1">
      <c r="A2345" s="88" t="s">
        <v>188</v>
      </c>
      <c r="B2345" s="88" t="s">
        <v>188</v>
      </c>
      <c r="C2345" s="88">
        <v>39072.838000000003</v>
      </c>
      <c r="D2345" s="88">
        <v>39073.824000000001</v>
      </c>
      <c r="E2345" s="88">
        <v>0.98599999999999999</v>
      </c>
      <c r="F2345" s="88">
        <v>0</v>
      </c>
      <c r="G2345" s="88" t="s">
        <v>51</v>
      </c>
    </row>
    <row r="2346" spans="1:7" ht="15.75" customHeight="1">
      <c r="A2346" s="88" t="s">
        <v>188</v>
      </c>
      <c r="B2346" s="88" t="s">
        <v>188</v>
      </c>
      <c r="C2346" s="88">
        <v>39079.47</v>
      </c>
      <c r="D2346" s="88">
        <v>39080.243000000002</v>
      </c>
      <c r="E2346" s="88">
        <v>0.77300000000000002</v>
      </c>
      <c r="F2346" s="88">
        <v>0</v>
      </c>
      <c r="G2346" s="88" t="s">
        <v>51</v>
      </c>
    </row>
    <row r="2347" spans="1:7" ht="15.75" customHeight="1">
      <c r="A2347" s="88" t="s">
        <v>188</v>
      </c>
      <c r="B2347" s="88" t="s">
        <v>188</v>
      </c>
      <c r="C2347" s="88">
        <v>39081.188000000002</v>
      </c>
      <c r="D2347" s="88">
        <v>39082.322</v>
      </c>
      <c r="E2347" s="88">
        <v>1.1339999999999999</v>
      </c>
      <c r="F2347" s="88">
        <v>0</v>
      </c>
      <c r="G2347" s="88" t="s">
        <v>51</v>
      </c>
    </row>
    <row r="2348" spans="1:7" ht="15.75" customHeight="1">
      <c r="A2348" s="88" t="s">
        <v>188</v>
      </c>
      <c r="B2348" s="88" t="s">
        <v>188</v>
      </c>
      <c r="C2348" s="88">
        <v>39094.377</v>
      </c>
      <c r="D2348" s="88">
        <v>39094.779000000002</v>
      </c>
      <c r="E2348" s="88">
        <v>0.40200000000000002</v>
      </c>
      <c r="F2348" s="88">
        <v>0</v>
      </c>
      <c r="G2348" s="88" t="s">
        <v>51</v>
      </c>
    </row>
    <row r="2349" spans="1:7" ht="15.75" customHeight="1">
      <c r="A2349" s="88" t="s">
        <v>188</v>
      </c>
      <c r="B2349" s="88" t="s">
        <v>188</v>
      </c>
      <c r="C2349" s="88">
        <v>39095.487000000001</v>
      </c>
      <c r="D2349" s="88">
        <v>39096.303</v>
      </c>
      <c r="E2349" s="88">
        <v>0.81599999999999995</v>
      </c>
      <c r="F2349" s="88">
        <v>0</v>
      </c>
      <c r="G2349" s="88" t="s">
        <v>51</v>
      </c>
    </row>
    <row r="2350" spans="1:7" ht="15.75" customHeight="1">
      <c r="A2350" s="88" t="s">
        <v>188</v>
      </c>
      <c r="B2350" s="88" t="s">
        <v>188</v>
      </c>
      <c r="C2350" s="88">
        <v>39097.116000000002</v>
      </c>
      <c r="D2350" s="88">
        <v>39098.099000000002</v>
      </c>
      <c r="E2350" s="88">
        <v>0.98299999999999998</v>
      </c>
      <c r="F2350" s="88">
        <v>0</v>
      </c>
      <c r="G2350" s="88" t="s">
        <v>51</v>
      </c>
    </row>
    <row r="2351" spans="1:7" ht="15.75" customHeight="1">
      <c r="A2351" s="88" t="s">
        <v>188</v>
      </c>
      <c r="B2351" s="88" t="s">
        <v>188</v>
      </c>
      <c r="C2351" s="88">
        <v>39459.275999999998</v>
      </c>
      <c r="D2351" s="88">
        <v>39460.205000000002</v>
      </c>
      <c r="E2351" s="88">
        <v>0.92900000000000005</v>
      </c>
      <c r="F2351" s="88">
        <v>0</v>
      </c>
      <c r="G2351" s="88" t="s">
        <v>51</v>
      </c>
    </row>
    <row r="2352" spans="1:7" ht="15.75" customHeight="1">
      <c r="A2352" s="88" t="s">
        <v>188</v>
      </c>
      <c r="B2352" s="88" t="s">
        <v>188</v>
      </c>
      <c r="C2352" s="88">
        <v>39460.428</v>
      </c>
      <c r="D2352" s="88">
        <v>39461.177000000003</v>
      </c>
      <c r="E2352" s="88">
        <v>0.749</v>
      </c>
      <c r="F2352" s="88">
        <v>0</v>
      </c>
      <c r="G2352" s="88" t="s">
        <v>51</v>
      </c>
    </row>
    <row r="2353" spans="1:7" ht="15.75" customHeight="1">
      <c r="A2353" s="88" t="s">
        <v>188</v>
      </c>
      <c r="B2353" s="88" t="s">
        <v>188</v>
      </c>
      <c r="C2353" s="88">
        <v>39461.491999999998</v>
      </c>
      <c r="D2353" s="88">
        <v>39461.909</v>
      </c>
      <c r="E2353" s="88">
        <v>0.41699999999999998</v>
      </c>
      <c r="F2353" s="88">
        <v>0</v>
      </c>
      <c r="G2353" s="88" t="s">
        <v>51</v>
      </c>
    </row>
    <row r="2354" spans="1:7" ht="15.75" customHeight="1">
      <c r="A2354" s="88" t="s">
        <v>188</v>
      </c>
      <c r="B2354" s="88" t="s">
        <v>188</v>
      </c>
      <c r="C2354" s="88">
        <v>39467.663999999997</v>
      </c>
      <c r="D2354" s="88">
        <v>39468.493999999999</v>
      </c>
      <c r="E2354" s="88">
        <v>0.83</v>
      </c>
      <c r="F2354" s="88">
        <v>0</v>
      </c>
      <c r="G2354" s="88" t="s">
        <v>51</v>
      </c>
    </row>
    <row r="2355" spans="1:7" ht="15.75" customHeight="1">
      <c r="A2355" s="88" t="s">
        <v>188</v>
      </c>
      <c r="B2355" s="88" t="s">
        <v>188</v>
      </c>
      <c r="C2355" s="88">
        <v>39469.741999999998</v>
      </c>
      <c r="D2355" s="88">
        <v>39470.5</v>
      </c>
      <c r="E2355" s="88">
        <v>0.75800000000000001</v>
      </c>
      <c r="F2355" s="88">
        <v>0</v>
      </c>
      <c r="G2355" s="88" t="s">
        <v>51</v>
      </c>
    </row>
    <row r="2356" spans="1:7" ht="15.75" customHeight="1">
      <c r="A2356" s="88" t="s">
        <v>188</v>
      </c>
      <c r="B2356" s="88" t="s">
        <v>188</v>
      </c>
      <c r="C2356" s="88">
        <v>39472.256999999998</v>
      </c>
      <c r="D2356" s="88">
        <v>39472.976000000002</v>
      </c>
      <c r="E2356" s="88">
        <v>0.71899999999999997</v>
      </c>
      <c r="F2356" s="88">
        <v>0</v>
      </c>
      <c r="G2356" s="88" t="s">
        <v>51</v>
      </c>
    </row>
    <row r="2357" spans="1:7" ht="15.75" customHeight="1">
      <c r="A2357" s="88" t="s">
        <v>188</v>
      </c>
      <c r="B2357" s="88" t="s">
        <v>188</v>
      </c>
      <c r="C2357" s="88">
        <v>39474.875</v>
      </c>
      <c r="D2357" s="88">
        <v>39476.254000000001</v>
      </c>
      <c r="E2357" s="88">
        <v>1.379</v>
      </c>
      <c r="F2357" s="88">
        <v>0</v>
      </c>
      <c r="G2357" s="88" t="s">
        <v>51</v>
      </c>
    </row>
    <row r="2358" spans="1:7" ht="15.75" customHeight="1">
      <c r="A2358" s="88" t="s">
        <v>188</v>
      </c>
      <c r="B2358" s="88" t="s">
        <v>188</v>
      </c>
      <c r="C2358" s="88">
        <v>39476.561999999998</v>
      </c>
      <c r="D2358" s="88">
        <v>39478.224999999999</v>
      </c>
      <c r="E2358" s="88">
        <v>1.663</v>
      </c>
      <c r="F2358" s="88">
        <v>0</v>
      </c>
      <c r="G2358" s="88" t="s">
        <v>51</v>
      </c>
    </row>
    <row r="2359" spans="1:7" ht="15.75" hidden="1" customHeight="1">
      <c r="A2359" s="88" t="s">
        <v>253</v>
      </c>
      <c r="B2359" s="88" t="s">
        <v>198</v>
      </c>
      <c r="C2359" s="88">
        <v>2350.0149999999999</v>
      </c>
      <c r="D2359" s="88">
        <v>2351.1799999999998</v>
      </c>
      <c r="E2359" s="88">
        <v>1.165</v>
      </c>
      <c r="F2359" s="88" t="s">
        <v>257</v>
      </c>
      <c r="G2359" s="88" t="s">
        <v>51</v>
      </c>
    </row>
    <row r="2360" spans="1:7" ht="15.75" hidden="1" customHeight="1">
      <c r="A2360" s="88" t="s">
        <v>253</v>
      </c>
      <c r="B2360" s="88" t="s">
        <v>198</v>
      </c>
      <c r="C2360" s="88">
        <v>2351.549</v>
      </c>
      <c r="D2360" s="88">
        <v>2352.0369999999998</v>
      </c>
      <c r="E2360" s="88">
        <v>0.48799999999999999</v>
      </c>
      <c r="F2360" s="88" t="s">
        <v>257</v>
      </c>
      <c r="G2360" s="88" t="s">
        <v>51</v>
      </c>
    </row>
    <row r="2361" spans="1:7" ht="15.75" hidden="1" customHeight="1">
      <c r="A2361" s="88" t="s">
        <v>253</v>
      </c>
      <c r="B2361" s="88" t="s">
        <v>198</v>
      </c>
      <c r="C2361" s="88">
        <v>2353.3560000000002</v>
      </c>
      <c r="D2361" s="88">
        <v>2354.9589999999998</v>
      </c>
      <c r="E2361" s="88">
        <v>1.603</v>
      </c>
      <c r="F2361" s="88" t="s">
        <v>257</v>
      </c>
      <c r="G2361" s="88" t="s">
        <v>51</v>
      </c>
    </row>
    <row r="2362" spans="1:7" ht="15.75" hidden="1" customHeight="1">
      <c r="A2362" s="88" t="s">
        <v>253</v>
      </c>
      <c r="B2362" s="88" t="s">
        <v>198</v>
      </c>
      <c r="C2362" s="88">
        <v>2355.3449999999998</v>
      </c>
      <c r="D2362" s="88">
        <v>2356.6390000000001</v>
      </c>
      <c r="E2362" s="88">
        <v>1.294</v>
      </c>
      <c r="F2362" s="88" t="s">
        <v>257</v>
      </c>
      <c r="G2362" s="88" t="s">
        <v>51</v>
      </c>
    </row>
    <row r="2363" spans="1:7" ht="15.75" hidden="1" customHeight="1">
      <c r="A2363" s="88" t="s">
        <v>253</v>
      </c>
      <c r="B2363" s="88" t="s">
        <v>198</v>
      </c>
      <c r="C2363" s="88">
        <v>2360.6669999999999</v>
      </c>
      <c r="D2363" s="88">
        <v>2362.038</v>
      </c>
      <c r="E2363" s="88">
        <v>1.371</v>
      </c>
      <c r="F2363" s="88" t="s">
        <v>257</v>
      </c>
      <c r="G2363" s="88" t="s">
        <v>51</v>
      </c>
    </row>
    <row r="2364" spans="1:7" ht="15.75" hidden="1" customHeight="1">
      <c r="A2364" s="88" t="s">
        <v>253</v>
      </c>
      <c r="B2364" s="88" t="s">
        <v>198</v>
      </c>
      <c r="C2364" s="88">
        <v>2363.2559999999999</v>
      </c>
      <c r="D2364" s="88">
        <v>2364.5070000000001</v>
      </c>
      <c r="E2364" s="88">
        <v>1.2509999999999999</v>
      </c>
      <c r="F2364" s="88" t="s">
        <v>257</v>
      </c>
      <c r="G2364" s="88" t="s">
        <v>51</v>
      </c>
    </row>
    <row r="2365" spans="1:7" ht="15.75" hidden="1" customHeight="1">
      <c r="A2365" s="88" t="s">
        <v>253</v>
      </c>
      <c r="B2365" s="88" t="s">
        <v>198</v>
      </c>
      <c r="C2365" s="88">
        <v>2374.6039999999998</v>
      </c>
      <c r="D2365" s="88">
        <v>2375.3290000000002</v>
      </c>
      <c r="E2365" s="88">
        <v>0.72499999999999998</v>
      </c>
      <c r="F2365" s="88" t="s">
        <v>257</v>
      </c>
      <c r="G2365" s="88" t="s">
        <v>51</v>
      </c>
    </row>
    <row r="2366" spans="1:7" ht="15.75" hidden="1" customHeight="1">
      <c r="A2366" s="88" t="s">
        <v>253</v>
      </c>
      <c r="B2366" s="88" t="s">
        <v>198</v>
      </c>
      <c r="C2366" s="88">
        <v>2378.069</v>
      </c>
      <c r="D2366" s="88">
        <v>2379.625</v>
      </c>
      <c r="E2366" s="88">
        <v>1.556</v>
      </c>
      <c r="F2366" s="88" t="s">
        <v>257</v>
      </c>
      <c r="G2366" s="88" t="s">
        <v>51</v>
      </c>
    </row>
    <row r="2367" spans="1:7" ht="15.75" hidden="1" customHeight="1">
      <c r="A2367" s="88" t="s">
        <v>253</v>
      </c>
      <c r="B2367" s="88" t="s">
        <v>198</v>
      </c>
      <c r="C2367" s="88">
        <v>2380.7820000000002</v>
      </c>
      <c r="D2367" s="88">
        <v>2382.4639999999999</v>
      </c>
      <c r="E2367" s="88">
        <v>1.6819999999999999</v>
      </c>
      <c r="F2367" s="88" t="s">
        <v>257</v>
      </c>
      <c r="G2367" s="88" t="s">
        <v>51</v>
      </c>
    </row>
    <row r="2368" spans="1:7" ht="15.75" hidden="1" customHeight="1">
      <c r="A2368" s="88" t="s">
        <v>253</v>
      </c>
      <c r="B2368" s="88" t="s">
        <v>198</v>
      </c>
      <c r="C2368" s="88">
        <v>2386.16</v>
      </c>
      <c r="D2368" s="88">
        <v>2388.9499999999998</v>
      </c>
      <c r="E2368" s="88">
        <v>2.79</v>
      </c>
      <c r="F2368" s="88" t="s">
        <v>257</v>
      </c>
      <c r="G2368" s="88" t="s">
        <v>51</v>
      </c>
    </row>
    <row r="2369" spans="1:7" ht="15.75" hidden="1" customHeight="1">
      <c r="A2369" s="88" t="s">
        <v>253</v>
      </c>
      <c r="B2369" s="88" t="s">
        <v>198</v>
      </c>
      <c r="C2369" s="88">
        <v>2389.6439999999998</v>
      </c>
      <c r="D2369" s="88">
        <v>2390.29</v>
      </c>
      <c r="E2369" s="88">
        <v>0.64600000000000002</v>
      </c>
      <c r="F2369" s="88" t="s">
        <v>257</v>
      </c>
      <c r="G2369" s="88" t="s">
        <v>51</v>
      </c>
    </row>
    <row r="2370" spans="1:7" ht="15.75" hidden="1" customHeight="1">
      <c r="A2370" s="88" t="s">
        <v>253</v>
      </c>
      <c r="B2370" s="88" t="s">
        <v>198</v>
      </c>
      <c r="C2370" s="88">
        <v>2392.5300000000002</v>
      </c>
      <c r="D2370" s="88">
        <v>2393.181</v>
      </c>
      <c r="E2370" s="88">
        <v>0.65100000000000002</v>
      </c>
      <c r="F2370" s="88" t="s">
        <v>257</v>
      </c>
      <c r="G2370" s="88" t="s">
        <v>51</v>
      </c>
    </row>
    <row r="2371" spans="1:7" ht="15.75" hidden="1" customHeight="1">
      <c r="A2371" s="88" t="s">
        <v>253</v>
      </c>
      <c r="B2371" s="88" t="s">
        <v>198</v>
      </c>
      <c r="C2371" s="88">
        <v>2397.2379999999998</v>
      </c>
      <c r="D2371" s="88">
        <v>2398.1640000000002</v>
      </c>
      <c r="E2371" s="88">
        <v>0.92600000000000005</v>
      </c>
      <c r="F2371" s="88" t="s">
        <v>255</v>
      </c>
      <c r="G2371" s="88" t="s">
        <v>51</v>
      </c>
    </row>
    <row r="2372" spans="1:7" ht="15.75" hidden="1" customHeight="1">
      <c r="A2372" s="88" t="s">
        <v>253</v>
      </c>
      <c r="B2372" s="88" t="s">
        <v>198</v>
      </c>
      <c r="C2372" s="88">
        <v>6301.9930000000004</v>
      </c>
      <c r="D2372" s="88">
        <v>6308.1890000000003</v>
      </c>
      <c r="E2372" s="88">
        <v>6.1959999999999997</v>
      </c>
      <c r="F2372" s="88" t="s">
        <v>257</v>
      </c>
      <c r="G2372" s="88" t="s">
        <v>51</v>
      </c>
    </row>
    <row r="2373" spans="1:7" ht="15.75" hidden="1" customHeight="1">
      <c r="A2373" s="88" t="s">
        <v>253</v>
      </c>
      <c r="B2373" s="88" t="s">
        <v>198</v>
      </c>
      <c r="C2373" s="88">
        <v>6323.77</v>
      </c>
      <c r="D2373" s="88">
        <v>6324.6310000000003</v>
      </c>
      <c r="E2373" s="88">
        <v>0.86099999999999999</v>
      </c>
      <c r="F2373" s="88" t="s">
        <v>257</v>
      </c>
      <c r="G2373" s="88" t="s">
        <v>51</v>
      </c>
    </row>
    <row r="2374" spans="1:7" ht="15.75" hidden="1" customHeight="1">
      <c r="A2374" s="88" t="s">
        <v>253</v>
      </c>
      <c r="B2374" s="88" t="s">
        <v>198</v>
      </c>
      <c r="C2374" s="88">
        <v>6342.915</v>
      </c>
      <c r="D2374" s="88">
        <v>6343.1310000000003</v>
      </c>
      <c r="E2374" s="88">
        <v>0.216</v>
      </c>
      <c r="F2374" s="88" t="s">
        <v>257</v>
      </c>
      <c r="G2374" s="88" t="s">
        <v>51</v>
      </c>
    </row>
    <row r="2375" spans="1:7" ht="15.75" hidden="1" customHeight="1">
      <c r="A2375" s="88" t="s">
        <v>253</v>
      </c>
      <c r="B2375" s="88" t="s">
        <v>198</v>
      </c>
      <c r="C2375" s="88">
        <v>6345.3379999999997</v>
      </c>
      <c r="D2375" s="88">
        <v>6346.1329999999998</v>
      </c>
      <c r="E2375" s="88">
        <v>0.79500000000000004</v>
      </c>
      <c r="F2375" s="88" t="s">
        <v>257</v>
      </c>
      <c r="G2375" s="88" t="s">
        <v>51</v>
      </c>
    </row>
    <row r="2376" spans="1:7" ht="15.75" hidden="1" customHeight="1">
      <c r="A2376" s="88" t="s">
        <v>253</v>
      </c>
      <c r="B2376" s="88" t="s">
        <v>198</v>
      </c>
      <c r="C2376" s="88">
        <v>6347.5079999999998</v>
      </c>
      <c r="D2376" s="88">
        <v>6348.6180000000004</v>
      </c>
      <c r="E2376" s="88">
        <v>1.1100000000000001</v>
      </c>
      <c r="F2376" s="88" t="s">
        <v>257</v>
      </c>
      <c r="G2376" s="88" t="s">
        <v>51</v>
      </c>
    </row>
    <row r="2377" spans="1:7" ht="15.75" hidden="1" customHeight="1">
      <c r="A2377" s="88" t="s">
        <v>253</v>
      </c>
      <c r="B2377" s="88" t="s">
        <v>198</v>
      </c>
      <c r="C2377" s="88">
        <v>6350.2619999999997</v>
      </c>
      <c r="D2377" s="88">
        <v>6350.8289999999997</v>
      </c>
      <c r="E2377" s="88">
        <v>0.56699999999999995</v>
      </c>
      <c r="F2377" s="88" t="s">
        <v>257</v>
      </c>
      <c r="G2377" s="88" t="s">
        <v>51</v>
      </c>
    </row>
    <row r="2378" spans="1:7" ht="15.75" hidden="1" customHeight="1">
      <c r="A2378" s="88" t="s">
        <v>253</v>
      </c>
      <c r="B2378" s="88" t="s">
        <v>198</v>
      </c>
      <c r="C2378" s="88">
        <v>17714.964</v>
      </c>
      <c r="D2378" s="88">
        <v>17715.879000000001</v>
      </c>
      <c r="E2378" s="88">
        <v>0.91500000000000004</v>
      </c>
      <c r="F2378" s="88" t="s">
        <v>257</v>
      </c>
      <c r="G2378" s="88" t="s">
        <v>51</v>
      </c>
    </row>
    <row r="2379" spans="1:7" ht="15.75" hidden="1" customHeight="1">
      <c r="A2379" s="88" t="s">
        <v>253</v>
      </c>
      <c r="B2379" s="88" t="s">
        <v>198</v>
      </c>
      <c r="C2379" s="88">
        <v>24060.745999999999</v>
      </c>
      <c r="D2379" s="88">
        <v>24064.591</v>
      </c>
      <c r="E2379" s="88">
        <v>3.8450000000000002</v>
      </c>
      <c r="F2379" s="88" t="s">
        <v>257</v>
      </c>
      <c r="G2379" s="88" t="s">
        <v>51</v>
      </c>
    </row>
    <row r="2380" spans="1:7" ht="15.75" hidden="1" customHeight="1">
      <c r="A2380" s="88" t="s">
        <v>253</v>
      </c>
      <c r="B2380" s="88" t="s">
        <v>198</v>
      </c>
      <c r="C2380" s="88">
        <v>24069.403999999999</v>
      </c>
      <c r="D2380" s="88">
        <v>24072.274000000001</v>
      </c>
      <c r="E2380" s="88">
        <v>2.87</v>
      </c>
      <c r="F2380" s="88" t="s">
        <v>254</v>
      </c>
      <c r="G2380" s="88" t="s">
        <v>51</v>
      </c>
    </row>
    <row r="2381" spans="1:7" ht="15.75" hidden="1" customHeight="1">
      <c r="A2381" s="88" t="s">
        <v>253</v>
      </c>
      <c r="B2381" s="88" t="s">
        <v>198</v>
      </c>
      <c r="C2381" s="88">
        <v>24072.907999999999</v>
      </c>
      <c r="D2381" s="88">
        <v>24073.883999999998</v>
      </c>
      <c r="E2381" s="88">
        <v>0.97599999999999998</v>
      </c>
      <c r="F2381" s="88" t="s">
        <v>255</v>
      </c>
      <c r="G2381" s="88" t="s">
        <v>51</v>
      </c>
    </row>
    <row r="2382" spans="1:7" ht="15.75" hidden="1" customHeight="1">
      <c r="A2382" s="88" t="s">
        <v>253</v>
      </c>
      <c r="B2382" s="88" t="s">
        <v>198</v>
      </c>
      <c r="C2382" s="88">
        <v>24080.039000000001</v>
      </c>
      <c r="D2382" s="88">
        <v>24080.641</v>
      </c>
      <c r="E2382" s="88">
        <v>0.60199999999999998</v>
      </c>
      <c r="F2382" s="88" t="s">
        <v>255</v>
      </c>
      <c r="G2382" s="88" t="s">
        <v>51</v>
      </c>
    </row>
    <row r="2383" spans="1:7" ht="15.75" hidden="1" customHeight="1">
      <c r="A2383" s="88" t="s">
        <v>253</v>
      </c>
      <c r="B2383" s="88" t="s">
        <v>198</v>
      </c>
      <c r="C2383" s="88">
        <v>24081.018</v>
      </c>
      <c r="D2383" s="88">
        <v>24082.350999999999</v>
      </c>
      <c r="E2383" s="88">
        <v>1.333</v>
      </c>
      <c r="F2383" s="88" t="s">
        <v>255</v>
      </c>
      <c r="G2383" s="88" t="s">
        <v>51</v>
      </c>
    </row>
    <row r="2384" spans="1:7" ht="15.75" hidden="1" customHeight="1">
      <c r="A2384" s="88" t="s">
        <v>253</v>
      </c>
      <c r="B2384" s="88" t="s">
        <v>198</v>
      </c>
      <c r="C2384" s="88">
        <v>24105.488000000001</v>
      </c>
      <c r="D2384" s="88">
        <v>24106.094000000001</v>
      </c>
      <c r="E2384" s="88">
        <v>0.60599999999999998</v>
      </c>
      <c r="F2384" s="88" t="s">
        <v>255</v>
      </c>
      <c r="G2384" s="88" t="s">
        <v>51</v>
      </c>
    </row>
    <row r="2385" spans="1:7" ht="15.75" hidden="1" customHeight="1">
      <c r="A2385" s="88" t="s">
        <v>253</v>
      </c>
      <c r="B2385" s="88" t="s">
        <v>198</v>
      </c>
      <c r="C2385" s="88">
        <v>28441.422999999999</v>
      </c>
      <c r="D2385" s="88">
        <v>28444.201000000001</v>
      </c>
      <c r="E2385" s="88">
        <v>2.778</v>
      </c>
      <c r="F2385" s="88" t="s">
        <v>257</v>
      </c>
      <c r="G2385" s="88" t="s">
        <v>51</v>
      </c>
    </row>
    <row r="2386" spans="1:7" ht="15.75" hidden="1" customHeight="1">
      <c r="A2386" s="88" t="s">
        <v>253</v>
      </c>
      <c r="B2386" s="88" t="s">
        <v>198</v>
      </c>
      <c r="C2386" s="88">
        <v>28450.922999999999</v>
      </c>
      <c r="D2386" s="88">
        <v>28451.671999999999</v>
      </c>
      <c r="E2386" s="88">
        <v>0.749</v>
      </c>
      <c r="F2386" s="88" t="s">
        <v>254</v>
      </c>
      <c r="G2386" s="88" t="s">
        <v>51</v>
      </c>
    </row>
    <row r="2387" spans="1:7" ht="15.75" hidden="1" customHeight="1">
      <c r="A2387" s="88" t="s">
        <v>253</v>
      </c>
      <c r="B2387" s="88" t="s">
        <v>198</v>
      </c>
      <c r="C2387" s="88">
        <v>28466.915000000001</v>
      </c>
      <c r="D2387" s="88">
        <v>28468.554</v>
      </c>
      <c r="E2387" s="88">
        <v>1.639</v>
      </c>
      <c r="F2387" s="88" t="s">
        <v>255</v>
      </c>
      <c r="G2387" s="88" t="s">
        <v>51</v>
      </c>
    </row>
    <row r="2388" spans="1:7" ht="15.75" hidden="1" customHeight="1">
      <c r="A2388" s="88" t="s">
        <v>253</v>
      </c>
      <c r="B2388" s="88" t="s">
        <v>198</v>
      </c>
      <c r="C2388" s="88">
        <v>28475.446</v>
      </c>
      <c r="D2388" s="88">
        <v>28476.260999999999</v>
      </c>
      <c r="E2388" s="88">
        <v>0.81499999999999995</v>
      </c>
      <c r="F2388" s="88" t="s">
        <v>255</v>
      </c>
      <c r="G2388" s="88" t="s">
        <v>51</v>
      </c>
    </row>
    <row r="2389" spans="1:7" ht="15.75" hidden="1" customHeight="1">
      <c r="A2389" s="88" t="s">
        <v>253</v>
      </c>
      <c r="B2389" s="88" t="s">
        <v>198</v>
      </c>
      <c r="C2389" s="88">
        <v>28478.324000000001</v>
      </c>
      <c r="D2389" s="88">
        <v>28482.6</v>
      </c>
      <c r="E2389" s="88">
        <v>4.2759999999999998</v>
      </c>
      <c r="F2389" s="88" t="s">
        <v>257</v>
      </c>
      <c r="G2389" s="88" t="s">
        <v>51</v>
      </c>
    </row>
    <row r="2390" spans="1:7" ht="15.75" hidden="1" customHeight="1">
      <c r="A2390" s="88" t="s">
        <v>253</v>
      </c>
      <c r="B2390" s="88" t="s">
        <v>198</v>
      </c>
      <c r="C2390" s="88">
        <v>28485.941999999999</v>
      </c>
      <c r="D2390" s="88">
        <v>28486.911</v>
      </c>
      <c r="E2390" s="88">
        <v>0.96899999999999997</v>
      </c>
      <c r="F2390" s="88" t="s">
        <v>255</v>
      </c>
      <c r="G2390" s="88" t="s">
        <v>51</v>
      </c>
    </row>
    <row r="2391" spans="1:7" ht="15.75" hidden="1" customHeight="1">
      <c r="A2391" s="88" t="s">
        <v>253</v>
      </c>
      <c r="B2391" s="88" t="s">
        <v>198</v>
      </c>
      <c r="C2391" s="88">
        <v>28488.772000000001</v>
      </c>
      <c r="D2391" s="88">
        <v>28489.191999999999</v>
      </c>
      <c r="E2391" s="88">
        <v>0.42</v>
      </c>
      <c r="F2391" s="88" t="s">
        <v>255</v>
      </c>
      <c r="G2391" s="88" t="s">
        <v>51</v>
      </c>
    </row>
    <row r="2392" spans="1:7" ht="15.75" hidden="1" customHeight="1">
      <c r="A2392" s="88" t="s">
        <v>253</v>
      </c>
      <c r="B2392" s="88" t="s">
        <v>198</v>
      </c>
      <c r="C2392" s="88">
        <v>28491.364000000001</v>
      </c>
      <c r="D2392" s="88">
        <v>28492.050999999999</v>
      </c>
      <c r="E2392" s="88">
        <v>0.68700000000000006</v>
      </c>
      <c r="F2392" s="88" t="s">
        <v>257</v>
      </c>
      <c r="G2392" s="88" t="s">
        <v>51</v>
      </c>
    </row>
    <row r="2393" spans="1:7" ht="15.75" hidden="1" customHeight="1">
      <c r="A2393" s="88" t="s">
        <v>253</v>
      </c>
      <c r="B2393" s="88" t="s">
        <v>198</v>
      </c>
      <c r="C2393" s="88">
        <v>30906.852999999999</v>
      </c>
      <c r="D2393" s="88">
        <v>30908.427</v>
      </c>
      <c r="E2393" s="88">
        <v>1.5740000000000001</v>
      </c>
      <c r="F2393" s="88" t="s">
        <v>255</v>
      </c>
      <c r="G2393" s="88" t="s">
        <v>51</v>
      </c>
    </row>
    <row r="2394" spans="1:7" ht="15.75" hidden="1" customHeight="1">
      <c r="A2394" s="88" t="s">
        <v>253</v>
      </c>
      <c r="B2394" s="88" t="s">
        <v>198</v>
      </c>
      <c r="C2394" s="88">
        <v>39464.006999999998</v>
      </c>
      <c r="D2394" s="88">
        <v>39466.807000000001</v>
      </c>
      <c r="E2394" s="88">
        <v>2.8</v>
      </c>
      <c r="F2394" s="88" t="s">
        <v>257</v>
      </c>
      <c r="G2394" s="88" t="s">
        <v>51</v>
      </c>
    </row>
    <row r="2395" spans="1:7" ht="15.75" hidden="1" customHeight="1">
      <c r="A2395" s="88" t="s">
        <v>253</v>
      </c>
      <c r="B2395" s="88" t="s">
        <v>198</v>
      </c>
      <c r="C2395" s="88">
        <v>39467.042000000001</v>
      </c>
      <c r="D2395" s="88">
        <v>39467.531999999999</v>
      </c>
      <c r="E2395" s="88">
        <v>0.49</v>
      </c>
      <c r="F2395" s="88" t="s">
        <v>257</v>
      </c>
      <c r="G2395" s="88" t="s">
        <v>51</v>
      </c>
    </row>
    <row r="2396" spans="1:7" ht="15.75" customHeight="1">
      <c r="A2396" s="88" t="s">
        <v>190</v>
      </c>
      <c r="B2396" s="88" t="s">
        <v>188</v>
      </c>
      <c r="C2396" s="88">
        <v>2382.1709999999998</v>
      </c>
      <c r="D2396" s="88">
        <v>2382.5239999999999</v>
      </c>
      <c r="E2396" s="88">
        <v>0.35299999999999998</v>
      </c>
      <c r="F2396" s="88" t="s">
        <v>30</v>
      </c>
      <c r="G2396" s="88" t="s">
        <v>51</v>
      </c>
    </row>
    <row r="2397" spans="1:7" ht="15.75" customHeight="1">
      <c r="A2397" s="88" t="s">
        <v>190</v>
      </c>
      <c r="B2397" s="88" t="s">
        <v>188</v>
      </c>
      <c r="C2397" s="88">
        <v>2387.3530000000001</v>
      </c>
      <c r="D2397" s="88">
        <v>2387.8739999999998</v>
      </c>
      <c r="E2397" s="88">
        <v>0.52100000000000002</v>
      </c>
      <c r="F2397" s="88" t="s">
        <v>258</v>
      </c>
      <c r="G2397" s="88" t="s">
        <v>51</v>
      </c>
    </row>
    <row r="2398" spans="1:7" ht="15.75" customHeight="1">
      <c r="A2398" s="88" t="s">
        <v>190</v>
      </c>
      <c r="B2398" s="88" t="s">
        <v>188</v>
      </c>
      <c r="C2398" s="88">
        <v>2388.1030000000001</v>
      </c>
      <c r="D2398" s="88">
        <v>2388.482</v>
      </c>
      <c r="E2398" s="88">
        <v>0.379</v>
      </c>
      <c r="F2398" s="88" t="s">
        <v>258</v>
      </c>
      <c r="G2398" s="88" t="s">
        <v>51</v>
      </c>
    </row>
    <row r="2399" spans="1:7" ht="15.75" customHeight="1">
      <c r="A2399" s="88" t="s">
        <v>190</v>
      </c>
      <c r="B2399" s="88" t="s">
        <v>188</v>
      </c>
      <c r="C2399" s="88">
        <v>2392.5189999999998</v>
      </c>
      <c r="D2399" s="88">
        <v>2393.1039999999998</v>
      </c>
      <c r="E2399" s="88">
        <v>0.58499999999999996</v>
      </c>
      <c r="F2399" s="88" t="s">
        <v>30</v>
      </c>
      <c r="G2399" s="88" t="s">
        <v>51</v>
      </c>
    </row>
    <row r="2400" spans="1:7" ht="15.75" customHeight="1">
      <c r="A2400" s="88" t="s">
        <v>190</v>
      </c>
      <c r="B2400" s="88" t="s">
        <v>188</v>
      </c>
      <c r="C2400" s="88">
        <v>6336.3270000000002</v>
      </c>
      <c r="D2400" s="88">
        <v>6336.99</v>
      </c>
      <c r="E2400" s="88">
        <v>0.66300000000000003</v>
      </c>
      <c r="F2400" s="88" t="s">
        <v>30</v>
      </c>
      <c r="G2400" s="88" t="s">
        <v>51</v>
      </c>
    </row>
    <row r="2401" spans="1:7" ht="15.75" customHeight="1">
      <c r="A2401" s="88" t="s">
        <v>190</v>
      </c>
      <c r="B2401" s="88" t="s">
        <v>188</v>
      </c>
      <c r="C2401" s="88">
        <v>6337.2250000000004</v>
      </c>
      <c r="D2401" s="88">
        <v>6337.777</v>
      </c>
      <c r="E2401" s="88">
        <v>0.55200000000000005</v>
      </c>
      <c r="F2401" s="88" t="s">
        <v>30</v>
      </c>
      <c r="G2401" s="88" t="s">
        <v>51</v>
      </c>
    </row>
    <row r="2402" spans="1:7" ht="15.75" customHeight="1">
      <c r="A2402" s="88" t="s">
        <v>190</v>
      </c>
      <c r="B2402" s="88" t="s">
        <v>188</v>
      </c>
      <c r="C2402" s="88">
        <v>6338.3950000000004</v>
      </c>
      <c r="D2402" s="88">
        <v>6338.9290000000001</v>
      </c>
      <c r="E2402" s="88">
        <v>0.53400000000000003</v>
      </c>
      <c r="F2402" s="88" t="s">
        <v>30</v>
      </c>
      <c r="G2402" s="88" t="s">
        <v>51</v>
      </c>
    </row>
    <row r="2403" spans="1:7" ht="15.75" customHeight="1">
      <c r="A2403" s="88" t="s">
        <v>190</v>
      </c>
      <c r="B2403" s="88" t="s">
        <v>188</v>
      </c>
      <c r="C2403" s="88">
        <v>6343.817</v>
      </c>
      <c r="D2403" s="88">
        <v>6344.933</v>
      </c>
      <c r="E2403" s="88">
        <v>1.1160000000000001</v>
      </c>
      <c r="F2403" s="88" t="s">
        <v>30</v>
      </c>
      <c r="G2403" s="88" t="s">
        <v>51</v>
      </c>
    </row>
    <row r="2404" spans="1:7" ht="15.75" customHeight="1">
      <c r="A2404" s="88" t="s">
        <v>190</v>
      </c>
      <c r="B2404" s="88" t="s">
        <v>188</v>
      </c>
      <c r="C2404" s="88">
        <v>17700.098000000002</v>
      </c>
      <c r="D2404" s="88">
        <v>17700.925999999999</v>
      </c>
      <c r="E2404" s="88">
        <v>0.82799999999999996</v>
      </c>
      <c r="F2404" s="88" t="s">
        <v>16</v>
      </c>
      <c r="G2404" s="88" t="s">
        <v>51</v>
      </c>
    </row>
    <row r="2405" spans="1:7" ht="15.75" customHeight="1">
      <c r="A2405" s="88" t="s">
        <v>190</v>
      </c>
      <c r="B2405" s="88" t="s">
        <v>188</v>
      </c>
      <c r="C2405" s="88">
        <v>17702.137999999999</v>
      </c>
      <c r="D2405" s="88">
        <v>17703.723000000002</v>
      </c>
      <c r="E2405" s="88">
        <v>1.585</v>
      </c>
      <c r="F2405" s="88" t="s">
        <v>16</v>
      </c>
      <c r="G2405" s="88" t="s">
        <v>51</v>
      </c>
    </row>
    <row r="2406" spans="1:7" ht="15.75" customHeight="1">
      <c r="A2406" s="88" t="s">
        <v>190</v>
      </c>
      <c r="B2406" s="88" t="s">
        <v>188</v>
      </c>
      <c r="C2406" s="88">
        <v>17704.38</v>
      </c>
      <c r="D2406" s="88">
        <v>17704.829000000002</v>
      </c>
      <c r="E2406" s="88">
        <v>0.44900000000000001</v>
      </c>
      <c r="F2406" s="88" t="s">
        <v>30</v>
      </c>
      <c r="G2406" s="88" t="s">
        <v>51</v>
      </c>
    </row>
    <row r="2407" spans="1:7" ht="15.75" customHeight="1">
      <c r="A2407" s="88" t="s">
        <v>190</v>
      </c>
      <c r="B2407" s="88" t="s">
        <v>188</v>
      </c>
      <c r="C2407" s="88">
        <v>17707.93</v>
      </c>
      <c r="D2407" s="88">
        <v>17708.921999999999</v>
      </c>
      <c r="E2407" s="88">
        <v>0.99199999999999999</v>
      </c>
      <c r="F2407" s="88" t="s">
        <v>30</v>
      </c>
      <c r="G2407" s="88" t="s">
        <v>51</v>
      </c>
    </row>
    <row r="2408" spans="1:7" ht="15.75" customHeight="1">
      <c r="A2408" s="88" t="s">
        <v>190</v>
      </c>
      <c r="B2408" s="88" t="s">
        <v>188</v>
      </c>
      <c r="C2408" s="88">
        <v>17709.611000000001</v>
      </c>
      <c r="D2408" s="88">
        <v>17710.083999999999</v>
      </c>
      <c r="E2408" s="88">
        <v>0.47299999999999998</v>
      </c>
      <c r="F2408" s="88" t="s">
        <v>30</v>
      </c>
      <c r="G2408" s="88" t="s">
        <v>51</v>
      </c>
    </row>
    <row r="2409" spans="1:7" ht="15.75" customHeight="1">
      <c r="A2409" s="88" t="s">
        <v>190</v>
      </c>
      <c r="B2409" s="88" t="s">
        <v>188</v>
      </c>
      <c r="C2409" s="88">
        <v>17712.422999999999</v>
      </c>
      <c r="D2409" s="88">
        <v>17712.796999999999</v>
      </c>
      <c r="E2409" s="88">
        <v>0.374</v>
      </c>
      <c r="F2409" s="88" t="s">
        <v>30</v>
      </c>
      <c r="G2409" s="88" t="s">
        <v>51</v>
      </c>
    </row>
    <row r="2410" spans="1:7" ht="15.75" customHeight="1">
      <c r="A2410" s="88" t="s">
        <v>190</v>
      </c>
      <c r="B2410" s="88" t="s">
        <v>188</v>
      </c>
      <c r="C2410" s="88">
        <v>17713.791000000001</v>
      </c>
      <c r="D2410" s="88">
        <v>17714.365000000002</v>
      </c>
      <c r="E2410" s="88">
        <v>0.57399999999999995</v>
      </c>
      <c r="F2410" s="88" t="s">
        <v>30</v>
      </c>
      <c r="G2410" s="88" t="s">
        <v>51</v>
      </c>
    </row>
    <row r="2411" spans="1:7" ht="15.75" customHeight="1">
      <c r="A2411" s="88" t="s">
        <v>190</v>
      </c>
      <c r="B2411" s="88" t="s">
        <v>188</v>
      </c>
      <c r="C2411" s="88">
        <v>17732.057000000001</v>
      </c>
      <c r="D2411" s="88">
        <v>17732.802</v>
      </c>
      <c r="E2411" s="88">
        <v>0.745</v>
      </c>
      <c r="F2411" s="88" t="s">
        <v>30</v>
      </c>
      <c r="G2411" s="88" t="s">
        <v>51</v>
      </c>
    </row>
    <row r="2412" spans="1:7" ht="15.75" customHeight="1">
      <c r="A2412" s="88" t="s">
        <v>190</v>
      </c>
      <c r="B2412" s="88" t="s">
        <v>188</v>
      </c>
      <c r="C2412" s="88">
        <v>17733.217000000001</v>
      </c>
      <c r="D2412" s="88">
        <v>17734.134999999998</v>
      </c>
      <c r="E2412" s="88">
        <v>0.91800000000000004</v>
      </c>
      <c r="F2412" s="88" t="s">
        <v>257</v>
      </c>
      <c r="G2412" s="88" t="s">
        <v>51</v>
      </c>
    </row>
    <row r="2413" spans="1:7" ht="15.75" customHeight="1">
      <c r="A2413" s="88" t="s">
        <v>190</v>
      </c>
      <c r="B2413" s="88" t="s">
        <v>188</v>
      </c>
      <c r="C2413" s="88">
        <v>17734.424999999999</v>
      </c>
      <c r="D2413" s="88">
        <v>17735.141</v>
      </c>
      <c r="E2413" s="88">
        <v>0.71599999999999997</v>
      </c>
      <c r="F2413" s="88" t="s">
        <v>30</v>
      </c>
      <c r="G2413" s="88" t="s">
        <v>51</v>
      </c>
    </row>
    <row r="2414" spans="1:7" ht="15.75" customHeight="1">
      <c r="A2414" s="88" t="s">
        <v>190</v>
      </c>
      <c r="B2414" s="88" t="s">
        <v>188</v>
      </c>
      <c r="C2414" s="88">
        <v>17735.712</v>
      </c>
      <c r="D2414" s="88">
        <v>17736.421999999999</v>
      </c>
      <c r="E2414" s="88">
        <v>0.71</v>
      </c>
      <c r="F2414" s="88" t="s">
        <v>30</v>
      </c>
      <c r="G2414" s="88" t="s">
        <v>51</v>
      </c>
    </row>
    <row r="2415" spans="1:7" ht="15.75" customHeight="1">
      <c r="A2415" s="88" t="s">
        <v>190</v>
      </c>
      <c r="B2415" s="88" t="s">
        <v>188</v>
      </c>
      <c r="C2415" s="88">
        <v>17751.518</v>
      </c>
      <c r="D2415" s="88">
        <v>17752.919999999998</v>
      </c>
      <c r="E2415" s="88">
        <v>1.4019999999999999</v>
      </c>
      <c r="F2415" s="88" t="s">
        <v>30</v>
      </c>
      <c r="G2415" s="88" t="s">
        <v>51</v>
      </c>
    </row>
    <row r="2416" spans="1:7" ht="15.75" customHeight="1">
      <c r="A2416" s="88" t="s">
        <v>190</v>
      </c>
      <c r="B2416" s="88" t="s">
        <v>188</v>
      </c>
      <c r="C2416" s="88">
        <v>17753.8</v>
      </c>
      <c r="D2416" s="88">
        <v>17754.561000000002</v>
      </c>
      <c r="E2416" s="88">
        <v>0.76100000000000001</v>
      </c>
      <c r="F2416" s="88" t="s">
        <v>30</v>
      </c>
      <c r="G2416" s="88" t="s">
        <v>51</v>
      </c>
    </row>
    <row r="2417" spans="1:7" ht="15.75" customHeight="1">
      <c r="A2417" s="88" t="s">
        <v>190</v>
      </c>
      <c r="B2417" s="88" t="s">
        <v>188</v>
      </c>
      <c r="C2417" s="88">
        <v>17759.446</v>
      </c>
      <c r="D2417" s="88">
        <v>17759.7</v>
      </c>
      <c r="E2417" s="88">
        <v>0.254</v>
      </c>
      <c r="F2417" s="88" t="s">
        <v>30</v>
      </c>
      <c r="G2417" s="88" t="s">
        <v>51</v>
      </c>
    </row>
    <row r="2418" spans="1:7" ht="15.75" customHeight="1">
      <c r="A2418" s="88" t="s">
        <v>190</v>
      </c>
      <c r="B2418" s="88" t="s">
        <v>188</v>
      </c>
      <c r="C2418" s="88">
        <v>24066.91</v>
      </c>
      <c r="D2418" s="88">
        <v>24067.14</v>
      </c>
      <c r="E2418" s="88">
        <v>0.23</v>
      </c>
      <c r="F2418" s="88" t="s">
        <v>30</v>
      </c>
      <c r="G2418" s="88" t="s">
        <v>51</v>
      </c>
    </row>
    <row r="2419" spans="1:7" ht="15.75" customHeight="1">
      <c r="A2419" s="88" t="s">
        <v>190</v>
      </c>
      <c r="B2419" s="88" t="s">
        <v>188</v>
      </c>
      <c r="C2419" s="88">
        <v>24069.449000000001</v>
      </c>
      <c r="D2419" s="88">
        <v>24070.252</v>
      </c>
      <c r="E2419" s="88">
        <v>0.80300000000000005</v>
      </c>
      <c r="F2419" s="88" t="s">
        <v>30</v>
      </c>
      <c r="G2419" s="88" t="s">
        <v>51</v>
      </c>
    </row>
    <row r="2420" spans="1:7" ht="15.75" customHeight="1">
      <c r="A2420" s="88" t="s">
        <v>190</v>
      </c>
      <c r="B2420" s="88" t="s">
        <v>188</v>
      </c>
      <c r="C2420" s="88">
        <v>24071.504000000001</v>
      </c>
      <c r="D2420" s="88">
        <v>24074.096000000001</v>
      </c>
      <c r="E2420" s="88">
        <v>2.5920000000000001</v>
      </c>
      <c r="F2420" s="88" t="s">
        <v>258</v>
      </c>
      <c r="G2420" s="88" t="s">
        <v>51</v>
      </c>
    </row>
    <row r="2421" spans="1:7" ht="15.75" customHeight="1">
      <c r="A2421" s="88" t="s">
        <v>190</v>
      </c>
      <c r="B2421" s="88" t="s">
        <v>188</v>
      </c>
      <c r="C2421" s="88">
        <v>24076.327000000001</v>
      </c>
      <c r="D2421" s="88">
        <v>24077.35</v>
      </c>
      <c r="E2421" s="88">
        <v>1.0229999999999999</v>
      </c>
      <c r="F2421" s="88" t="s">
        <v>258</v>
      </c>
      <c r="G2421" s="88" t="s">
        <v>51</v>
      </c>
    </row>
    <row r="2422" spans="1:7" ht="15.75" customHeight="1">
      <c r="A2422" s="88" t="s">
        <v>190</v>
      </c>
      <c r="B2422" s="88" t="s">
        <v>188</v>
      </c>
      <c r="C2422" s="88">
        <v>24078.231</v>
      </c>
      <c r="D2422" s="88">
        <v>24078.976999999999</v>
      </c>
      <c r="E2422" s="88">
        <v>0.746</v>
      </c>
      <c r="F2422" s="88" t="s">
        <v>258</v>
      </c>
      <c r="G2422" s="88" t="s">
        <v>51</v>
      </c>
    </row>
    <row r="2423" spans="1:7" ht="15.75" customHeight="1">
      <c r="A2423" s="88" t="s">
        <v>190</v>
      </c>
      <c r="B2423" s="88" t="s">
        <v>188</v>
      </c>
      <c r="C2423" s="88">
        <v>24079.387999999999</v>
      </c>
      <c r="D2423" s="88">
        <v>24081.081999999999</v>
      </c>
      <c r="E2423" s="88">
        <v>1.694</v>
      </c>
      <c r="F2423" s="88" t="s">
        <v>258</v>
      </c>
      <c r="G2423" s="88" t="s">
        <v>51</v>
      </c>
    </row>
    <row r="2424" spans="1:7" ht="15.75" customHeight="1">
      <c r="A2424" s="88" t="s">
        <v>190</v>
      </c>
      <c r="B2424" s="88" t="s">
        <v>188</v>
      </c>
      <c r="C2424" s="88">
        <v>24081.996999999999</v>
      </c>
      <c r="D2424" s="88">
        <v>24082.386999999999</v>
      </c>
      <c r="E2424" s="88">
        <v>0.39</v>
      </c>
      <c r="F2424" s="88" t="s">
        <v>30</v>
      </c>
      <c r="G2424" s="88" t="s">
        <v>51</v>
      </c>
    </row>
    <row r="2425" spans="1:7" ht="15.75" customHeight="1">
      <c r="A2425" s="88" t="s">
        <v>190</v>
      </c>
      <c r="B2425" s="88" t="s">
        <v>188</v>
      </c>
      <c r="C2425" s="88">
        <v>24085.32</v>
      </c>
      <c r="D2425" s="88">
        <v>24085.821</v>
      </c>
      <c r="E2425" s="88">
        <v>0.501</v>
      </c>
      <c r="F2425" s="88" t="s">
        <v>257</v>
      </c>
      <c r="G2425" s="88" t="s">
        <v>51</v>
      </c>
    </row>
    <row r="2426" spans="1:7" ht="15.75" customHeight="1">
      <c r="A2426" s="88" t="s">
        <v>190</v>
      </c>
      <c r="B2426" s="88" t="s">
        <v>188</v>
      </c>
      <c r="C2426" s="88">
        <v>24086.448</v>
      </c>
      <c r="D2426" s="88">
        <v>24087.159</v>
      </c>
      <c r="E2426" s="88">
        <v>0.71099999999999997</v>
      </c>
      <c r="F2426" s="88" t="s">
        <v>257</v>
      </c>
      <c r="G2426" s="88" t="s">
        <v>51</v>
      </c>
    </row>
    <row r="2427" spans="1:7" ht="15.75" customHeight="1">
      <c r="A2427" s="88" t="s">
        <v>190</v>
      </c>
      <c r="B2427" s="88" t="s">
        <v>188</v>
      </c>
      <c r="C2427" s="88">
        <v>24087.975999999999</v>
      </c>
      <c r="D2427" s="88">
        <v>24088.609</v>
      </c>
      <c r="E2427" s="88">
        <v>0.63300000000000001</v>
      </c>
      <c r="F2427" s="88" t="s">
        <v>257</v>
      </c>
      <c r="G2427" s="88" t="s">
        <v>51</v>
      </c>
    </row>
    <row r="2428" spans="1:7" ht="15.75" customHeight="1">
      <c r="A2428" s="88" t="s">
        <v>190</v>
      </c>
      <c r="B2428" s="88" t="s">
        <v>188</v>
      </c>
      <c r="C2428" s="88">
        <v>24089.815999999999</v>
      </c>
      <c r="D2428" s="88">
        <v>24090.413</v>
      </c>
      <c r="E2428" s="88">
        <v>0.59699999999999998</v>
      </c>
      <c r="F2428" s="88" t="s">
        <v>257</v>
      </c>
      <c r="G2428" s="88" t="s">
        <v>51</v>
      </c>
    </row>
    <row r="2429" spans="1:7" ht="15.75" customHeight="1">
      <c r="A2429" s="88" t="s">
        <v>190</v>
      </c>
      <c r="B2429" s="88" t="s">
        <v>188</v>
      </c>
      <c r="C2429" s="88">
        <v>24091.416000000001</v>
      </c>
      <c r="D2429" s="88">
        <v>24092.433000000001</v>
      </c>
      <c r="E2429" s="88">
        <v>1.0169999999999999</v>
      </c>
      <c r="F2429" s="88" t="s">
        <v>257</v>
      </c>
      <c r="G2429" s="88" t="s">
        <v>51</v>
      </c>
    </row>
    <row r="2430" spans="1:7" ht="15.75" customHeight="1">
      <c r="A2430" s="88" t="s">
        <v>190</v>
      </c>
      <c r="B2430" s="88" t="s">
        <v>188</v>
      </c>
      <c r="C2430" s="88">
        <v>24093.190999999999</v>
      </c>
      <c r="D2430" s="88">
        <v>24094.034</v>
      </c>
      <c r="E2430" s="88">
        <v>0.84299999999999997</v>
      </c>
      <c r="F2430" s="88" t="s">
        <v>257</v>
      </c>
      <c r="G2430" s="88" t="s">
        <v>51</v>
      </c>
    </row>
    <row r="2431" spans="1:7" ht="15.75" customHeight="1">
      <c r="A2431" s="88" t="s">
        <v>190</v>
      </c>
      <c r="B2431" s="88" t="s">
        <v>188</v>
      </c>
      <c r="C2431" s="88">
        <v>24096.272000000001</v>
      </c>
      <c r="D2431" s="88">
        <v>24097.572</v>
      </c>
      <c r="E2431" s="88">
        <v>1.3</v>
      </c>
      <c r="F2431" s="88" t="s">
        <v>30</v>
      </c>
      <c r="G2431" s="88" t="s">
        <v>51</v>
      </c>
    </row>
    <row r="2432" spans="1:7" ht="15.75" customHeight="1">
      <c r="A2432" s="88" t="s">
        <v>190</v>
      </c>
      <c r="B2432" s="88" t="s">
        <v>188</v>
      </c>
      <c r="C2432" s="88">
        <v>24108.548999999999</v>
      </c>
      <c r="D2432" s="88">
        <v>24109.27</v>
      </c>
      <c r="E2432" s="88">
        <v>0.72099999999999997</v>
      </c>
      <c r="F2432" s="88" t="s">
        <v>257</v>
      </c>
      <c r="G2432" s="88" t="s">
        <v>51</v>
      </c>
    </row>
    <row r="2433" spans="1:7" ht="15.75" customHeight="1">
      <c r="A2433" s="88" t="s">
        <v>190</v>
      </c>
      <c r="B2433" s="88" t="s">
        <v>188</v>
      </c>
      <c r="C2433" s="88">
        <v>24113.100999999999</v>
      </c>
      <c r="D2433" s="88">
        <v>24113.581999999999</v>
      </c>
      <c r="E2433" s="88">
        <v>0.48099999999999998</v>
      </c>
      <c r="F2433" s="88" t="s">
        <v>257</v>
      </c>
      <c r="G2433" s="88" t="s">
        <v>51</v>
      </c>
    </row>
    <row r="2434" spans="1:7" ht="15.75" customHeight="1">
      <c r="A2434" s="88" t="s">
        <v>190</v>
      </c>
      <c r="B2434" s="88" t="s">
        <v>188</v>
      </c>
      <c r="C2434" s="88">
        <v>24114.089</v>
      </c>
      <c r="D2434" s="88">
        <v>24114.886999999999</v>
      </c>
      <c r="E2434" s="88">
        <v>0.79800000000000004</v>
      </c>
      <c r="F2434" s="88" t="s">
        <v>257</v>
      </c>
      <c r="G2434" s="88" t="s">
        <v>51</v>
      </c>
    </row>
    <row r="2435" spans="1:7" ht="15.75" customHeight="1">
      <c r="A2435" s="88" t="s">
        <v>190</v>
      </c>
      <c r="B2435" s="88" t="s">
        <v>188</v>
      </c>
      <c r="C2435" s="88">
        <v>24115.567999999999</v>
      </c>
      <c r="D2435" s="88">
        <v>24116.559000000001</v>
      </c>
      <c r="E2435" s="88">
        <v>0.99099999999999999</v>
      </c>
      <c r="F2435" s="88" t="s">
        <v>257</v>
      </c>
      <c r="G2435" s="88" t="s">
        <v>51</v>
      </c>
    </row>
    <row r="2436" spans="1:7" ht="15.75" customHeight="1">
      <c r="A2436" s="88" t="s">
        <v>190</v>
      </c>
      <c r="B2436" s="88" t="s">
        <v>188</v>
      </c>
      <c r="C2436" s="88">
        <v>24117.062000000002</v>
      </c>
      <c r="D2436" s="88">
        <v>24117.789000000001</v>
      </c>
      <c r="E2436" s="88">
        <v>0.72699999999999998</v>
      </c>
      <c r="F2436" s="88" t="s">
        <v>257</v>
      </c>
      <c r="G2436" s="88" t="s">
        <v>51</v>
      </c>
    </row>
    <row r="2437" spans="1:7" ht="15.75" customHeight="1">
      <c r="A2437" s="88" t="s">
        <v>190</v>
      </c>
      <c r="B2437" s="88" t="s">
        <v>188</v>
      </c>
      <c r="C2437" s="88">
        <v>28448.056</v>
      </c>
      <c r="D2437" s="88">
        <v>28448.734</v>
      </c>
      <c r="E2437" s="88">
        <v>0.67800000000000005</v>
      </c>
      <c r="F2437" s="88" t="s">
        <v>30</v>
      </c>
      <c r="G2437" s="88" t="s">
        <v>51</v>
      </c>
    </row>
    <row r="2438" spans="1:7" ht="15.75" customHeight="1">
      <c r="A2438" s="88" t="s">
        <v>190</v>
      </c>
      <c r="B2438" s="88" t="s">
        <v>188</v>
      </c>
      <c r="C2438" s="88">
        <v>28451.241999999998</v>
      </c>
      <c r="D2438" s="88">
        <v>28452.053</v>
      </c>
      <c r="E2438" s="88">
        <v>0.81100000000000005</v>
      </c>
      <c r="F2438" s="88" t="s">
        <v>30</v>
      </c>
      <c r="G2438" s="88" t="s">
        <v>51</v>
      </c>
    </row>
    <row r="2439" spans="1:7" ht="15.75" customHeight="1">
      <c r="A2439" s="88" t="s">
        <v>190</v>
      </c>
      <c r="B2439" s="88" t="s">
        <v>188</v>
      </c>
      <c r="C2439" s="88">
        <v>28453.396000000001</v>
      </c>
      <c r="D2439" s="88">
        <v>28453.993999999999</v>
      </c>
      <c r="E2439" s="88">
        <v>0.59799999999999998</v>
      </c>
      <c r="F2439" s="88" t="s">
        <v>30</v>
      </c>
      <c r="G2439" s="88" t="s">
        <v>51</v>
      </c>
    </row>
    <row r="2440" spans="1:7" ht="15.75" customHeight="1">
      <c r="A2440" s="88" t="s">
        <v>190</v>
      </c>
      <c r="B2440" s="88" t="s">
        <v>188</v>
      </c>
      <c r="C2440" s="88">
        <v>28461.072</v>
      </c>
      <c r="D2440" s="88">
        <v>28461.600999999999</v>
      </c>
      <c r="E2440" s="88">
        <v>0.52900000000000003</v>
      </c>
      <c r="F2440" s="88" t="s">
        <v>30</v>
      </c>
      <c r="G2440" s="88" t="s">
        <v>51</v>
      </c>
    </row>
    <row r="2441" spans="1:7" ht="15.75" customHeight="1">
      <c r="A2441" s="88" t="s">
        <v>190</v>
      </c>
      <c r="B2441" s="88" t="s">
        <v>188</v>
      </c>
      <c r="C2441" s="88">
        <v>28463.252</v>
      </c>
      <c r="D2441" s="88">
        <v>28463.83</v>
      </c>
      <c r="E2441" s="88">
        <v>0.57799999999999996</v>
      </c>
      <c r="F2441" s="88" t="s">
        <v>30</v>
      </c>
      <c r="G2441" s="88" t="s">
        <v>51</v>
      </c>
    </row>
    <row r="2442" spans="1:7" ht="15.75" customHeight="1">
      <c r="A2442" s="88" t="s">
        <v>190</v>
      </c>
      <c r="B2442" s="88" t="s">
        <v>188</v>
      </c>
      <c r="C2442" s="88">
        <v>28468.524000000001</v>
      </c>
      <c r="D2442" s="88">
        <v>28468.993999999999</v>
      </c>
      <c r="E2442" s="88">
        <v>0.47</v>
      </c>
      <c r="F2442" s="88" t="s">
        <v>30</v>
      </c>
      <c r="G2442" s="88" t="s">
        <v>51</v>
      </c>
    </row>
    <row r="2443" spans="1:7" ht="15.75" customHeight="1">
      <c r="A2443" s="88" t="s">
        <v>190</v>
      </c>
      <c r="B2443" s="88" t="s">
        <v>188</v>
      </c>
      <c r="C2443" s="88">
        <v>28471.548999999999</v>
      </c>
      <c r="D2443" s="88">
        <v>28472.245999999999</v>
      </c>
      <c r="E2443" s="88">
        <v>0.69699999999999995</v>
      </c>
      <c r="F2443" s="88" t="s">
        <v>30</v>
      </c>
      <c r="G2443" s="88" t="s">
        <v>51</v>
      </c>
    </row>
    <row r="2444" spans="1:7" ht="15.75" customHeight="1">
      <c r="A2444" s="88" t="s">
        <v>190</v>
      </c>
      <c r="B2444" s="88" t="s">
        <v>188</v>
      </c>
      <c r="C2444" s="88">
        <v>28472.996999999999</v>
      </c>
      <c r="D2444" s="88">
        <v>28474.865000000002</v>
      </c>
      <c r="E2444" s="88">
        <v>1.8680000000000001</v>
      </c>
      <c r="F2444" s="88" t="s">
        <v>30</v>
      </c>
      <c r="G2444" s="88" t="s">
        <v>51</v>
      </c>
    </row>
    <row r="2445" spans="1:7" ht="15.75" customHeight="1">
      <c r="A2445" s="88" t="s">
        <v>190</v>
      </c>
      <c r="B2445" s="88" t="s">
        <v>188</v>
      </c>
      <c r="C2445" s="88">
        <v>28475.723000000002</v>
      </c>
      <c r="D2445" s="88">
        <v>28476.545999999998</v>
      </c>
      <c r="E2445" s="88">
        <v>0.82299999999999995</v>
      </c>
      <c r="F2445" s="88" t="s">
        <v>30</v>
      </c>
      <c r="G2445" s="88" t="s">
        <v>51</v>
      </c>
    </row>
    <row r="2446" spans="1:7" ht="15.75" customHeight="1">
      <c r="A2446" s="88" t="s">
        <v>190</v>
      </c>
      <c r="B2446" s="88" t="s">
        <v>188</v>
      </c>
      <c r="C2446" s="88">
        <v>28483.662</v>
      </c>
      <c r="D2446" s="88">
        <v>28484.205999999998</v>
      </c>
      <c r="E2446" s="88">
        <v>0.54400000000000004</v>
      </c>
      <c r="F2446" s="88" t="s">
        <v>30</v>
      </c>
      <c r="G2446" s="88" t="s">
        <v>51</v>
      </c>
    </row>
    <row r="2447" spans="1:7" ht="15.75" customHeight="1">
      <c r="A2447" s="88" t="s">
        <v>190</v>
      </c>
      <c r="B2447" s="88" t="s">
        <v>188</v>
      </c>
      <c r="C2447" s="88">
        <v>28490.978999999999</v>
      </c>
      <c r="D2447" s="88">
        <v>28491.374</v>
      </c>
      <c r="E2447" s="88">
        <v>0.39500000000000002</v>
      </c>
      <c r="F2447" s="88" t="s">
        <v>30</v>
      </c>
      <c r="G2447" s="88" t="s">
        <v>51</v>
      </c>
    </row>
    <row r="2448" spans="1:7" ht="15.75" customHeight="1">
      <c r="A2448" s="88" t="s">
        <v>190</v>
      </c>
      <c r="B2448" s="88" t="s">
        <v>188</v>
      </c>
      <c r="C2448" s="88">
        <v>28492.512999999999</v>
      </c>
      <c r="D2448" s="88">
        <v>28493.151999999998</v>
      </c>
      <c r="E2448" s="88">
        <v>0.63900000000000001</v>
      </c>
      <c r="F2448" s="88" t="s">
        <v>30</v>
      </c>
      <c r="G2448" s="88" t="s">
        <v>51</v>
      </c>
    </row>
    <row r="2449" spans="1:7" ht="15.75" customHeight="1">
      <c r="A2449" s="88" t="s">
        <v>190</v>
      </c>
      <c r="B2449" s="88" t="s">
        <v>188</v>
      </c>
      <c r="C2449" s="88">
        <v>28493.486000000001</v>
      </c>
      <c r="D2449" s="88">
        <v>28494.166000000001</v>
      </c>
      <c r="E2449" s="88">
        <v>0.68</v>
      </c>
      <c r="F2449" s="88" t="s">
        <v>30</v>
      </c>
      <c r="G2449" s="88" t="s">
        <v>51</v>
      </c>
    </row>
    <row r="2450" spans="1:7" ht="15.75" customHeight="1">
      <c r="A2450" s="88" t="s">
        <v>190</v>
      </c>
      <c r="B2450" s="88" t="s">
        <v>188</v>
      </c>
      <c r="C2450" s="88">
        <v>28494.602999999999</v>
      </c>
      <c r="D2450" s="88">
        <v>28495.261999999999</v>
      </c>
      <c r="E2450" s="88">
        <v>0.65900000000000003</v>
      </c>
      <c r="F2450" s="88" t="s">
        <v>30</v>
      </c>
      <c r="G2450" s="88" t="s">
        <v>51</v>
      </c>
    </row>
    <row r="2451" spans="1:7" ht="15.75" customHeight="1">
      <c r="A2451" s="88" t="s">
        <v>190</v>
      </c>
      <c r="B2451" s="88" t="s">
        <v>188</v>
      </c>
      <c r="C2451" s="88">
        <v>28495.687000000002</v>
      </c>
      <c r="D2451" s="88">
        <v>28496.202000000001</v>
      </c>
      <c r="E2451" s="88">
        <v>0.51500000000000001</v>
      </c>
      <c r="F2451" s="88" t="s">
        <v>30</v>
      </c>
      <c r="G2451" s="88" t="s">
        <v>51</v>
      </c>
    </row>
    <row r="2452" spans="1:7" ht="15.75" customHeight="1">
      <c r="A2452" s="88" t="s">
        <v>190</v>
      </c>
      <c r="B2452" s="88" t="s">
        <v>188</v>
      </c>
      <c r="C2452" s="88">
        <v>28496.493999999999</v>
      </c>
      <c r="D2452" s="88">
        <v>28497.366000000002</v>
      </c>
      <c r="E2452" s="88">
        <v>0.872</v>
      </c>
      <c r="F2452" s="88" t="s">
        <v>30</v>
      </c>
      <c r="G2452" s="88" t="s">
        <v>51</v>
      </c>
    </row>
    <row r="2453" spans="1:7" ht="15.75" customHeight="1">
      <c r="A2453" s="88" t="s">
        <v>190</v>
      </c>
      <c r="B2453" s="88" t="s">
        <v>188</v>
      </c>
      <c r="C2453" s="88">
        <v>39061.616999999998</v>
      </c>
      <c r="D2453" s="88">
        <v>39062.743999999999</v>
      </c>
      <c r="E2453" s="88">
        <v>1.127</v>
      </c>
      <c r="F2453" s="88" t="s">
        <v>257</v>
      </c>
      <c r="G2453" s="88" t="s">
        <v>51</v>
      </c>
    </row>
    <row r="2454" spans="1:7" ht="15.75" customHeight="1">
      <c r="A2454" s="88" t="s">
        <v>190</v>
      </c>
      <c r="B2454" s="88" t="s">
        <v>188</v>
      </c>
      <c r="C2454" s="88">
        <v>39063.728000000003</v>
      </c>
      <c r="D2454" s="88">
        <v>39064.574000000001</v>
      </c>
      <c r="E2454" s="88">
        <v>0.84599999999999997</v>
      </c>
      <c r="F2454" s="88" t="s">
        <v>30</v>
      </c>
      <c r="G2454" s="88" t="s">
        <v>51</v>
      </c>
    </row>
    <row r="2455" spans="1:7" ht="15.75" customHeight="1">
      <c r="A2455" s="88" t="s">
        <v>190</v>
      </c>
      <c r="B2455" s="88" t="s">
        <v>188</v>
      </c>
      <c r="C2455" s="88">
        <v>39064.760999999999</v>
      </c>
      <c r="D2455" s="88">
        <v>39065.966</v>
      </c>
      <c r="E2455" s="88">
        <v>1.2050000000000001</v>
      </c>
      <c r="F2455" s="88" t="s">
        <v>257</v>
      </c>
      <c r="G2455" s="88" t="s">
        <v>51</v>
      </c>
    </row>
    <row r="2456" spans="1:7" ht="15.75" customHeight="1">
      <c r="A2456" s="88" t="s">
        <v>190</v>
      </c>
      <c r="B2456" s="88" t="s">
        <v>188</v>
      </c>
      <c r="C2456" s="88">
        <v>39066.275000000001</v>
      </c>
      <c r="D2456" s="88">
        <v>39067.038</v>
      </c>
      <c r="E2456" s="88">
        <v>0.76300000000000001</v>
      </c>
      <c r="F2456" s="88" t="s">
        <v>257</v>
      </c>
      <c r="G2456" s="88" t="s">
        <v>51</v>
      </c>
    </row>
    <row r="2457" spans="1:7" ht="15.75" customHeight="1">
      <c r="A2457" s="88" t="s">
        <v>190</v>
      </c>
      <c r="B2457" s="88" t="s">
        <v>188</v>
      </c>
      <c r="C2457" s="88">
        <v>39069.091999999997</v>
      </c>
      <c r="D2457" s="88">
        <v>39069.542999999998</v>
      </c>
      <c r="E2457" s="88">
        <v>0.45100000000000001</v>
      </c>
      <c r="F2457" s="88" t="s">
        <v>30</v>
      </c>
      <c r="G2457" s="88" t="s">
        <v>51</v>
      </c>
    </row>
    <row r="2458" spans="1:7" ht="15.75" customHeight="1">
      <c r="A2458" s="88" t="s">
        <v>190</v>
      </c>
      <c r="B2458" s="88" t="s">
        <v>188</v>
      </c>
      <c r="C2458" s="88">
        <v>39070.345999999998</v>
      </c>
      <c r="D2458" s="88">
        <v>39070.667000000001</v>
      </c>
      <c r="E2458" s="88">
        <v>0.32100000000000001</v>
      </c>
      <c r="F2458" s="88" t="s">
        <v>30</v>
      </c>
      <c r="G2458" s="88" t="s">
        <v>51</v>
      </c>
    </row>
    <row r="2459" spans="1:7" ht="15.75" customHeight="1">
      <c r="A2459" s="88" t="s">
        <v>190</v>
      </c>
      <c r="B2459" s="88" t="s">
        <v>188</v>
      </c>
      <c r="C2459" s="88">
        <v>39071.811000000002</v>
      </c>
      <c r="D2459" s="88">
        <v>39072.597999999998</v>
      </c>
      <c r="E2459" s="88">
        <v>0.78700000000000003</v>
      </c>
      <c r="F2459" s="88" t="s">
        <v>257</v>
      </c>
      <c r="G2459" s="88" t="s">
        <v>51</v>
      </c>
    </row>
    <row r="2460" spans="1:7" ht="15.75" customHeight="1">
      <c r="A2460" s="88" t="s">
        <v>190</v>
      </c>
      <c r="B2460" s="88" t="s">
        <v>188</v>
      </c>
      <c r="C2460" s="88">
        <v>39072.838000000003</v>
      </c>
      <c r="D2460" s="88">
        <v>39073.824000000001</v>
      </c>
      <c r="E2460" s="88">
        <v>0.98599999999999999</v>
      </c>
      <c r="F2460" s="88" t="s">
        <v>257</v>
      </c>
      <c r="G2460" s="88" t="s">
        <v>51</v>
      </c>
    </row>
    <row r="2461" spans="1:7" ht="15.75" customHeight="1">
      <c r="A2461" s="88" t="s">
        <v>190</v>
      </c>
      <c r="B2461" s="88" t="s">
        <v>188</v>
      </c>
      <c r="C2461" s="88">
        <v>39079.47</v>
      </c>
      <c r="D2461" s="88">
        <v>39080.243000000002</v>
      </c>
      <c r="E2461" s="88">
        <v>0.77300000000000002</v>
      </c>
      <c r="F2461" s="88" t="s">
        <v>30</v>
      </c>
      <c r="G2461" s="88" t="s">
        <v>51</v>
      </c>
    </row>
    <row r="2462" spans="1:7" ht="15.75" customHeight="1">
      <c r="A2462" s="88" t="s">
        <v>190</v>
      </c>
      <c r="B2462" s="88" t="s">
        <v>188</v>
      </c>
      <c r="C2462" s="88">
        <v>39081.188000000002</v>
      </c>
      <c r="D2462" s="88">
        <v>39082.322</v>
      </c>
      <c r="E2462" s="88">
        <v>1.1339999999999999</v>
      </c>
      <c r="F2462" s="88" t="s">
        <v>257</v>
      </c>
      <c r="G2462" s="88" t="s">
        <v>51</v>
      </c>
    </row>
    <row r="2463" spans="1:7" ht="15.75" customHeight="1">
      <c r="A2463" s="88" t="s">
        <v>190</v>
      </c>
      <c r="B2463" s="88" t="s">
        <v>188</v>
      </c>
      <c r="C2463" s="88">
        <v>39094.377</v>
      </c>
      <c r="D2463" s="88">
        <v>39094.779000000002</v>
      </c>
      <c r="E2463" s="88">
        <v>0.40200000000000002</v>
      </c>
      <c r="F2463" s="88" t="s">
        <v>30</v>
      </c>
      <c r="G2463" s="88" t="s">
        <v>51</v>
      </c>
    </row>
    <row r="2464" spans="1:7" ht="15.75" customHeight="1">
      <c r="A2464" s="88" t="s">
        <v>190</v>
      </c>
      <c r="B2464" s="88" t="s">
        <v>188</v>
      </c>
      <c r="C2464" s="88">
        <v>39095.487000000001</v>
      </c>
      <c r="D2464" s="88">
        <v>39096.303</v>
      </c>
      <c r="E2464" s="88">
        <v>0.81599999999999995</v>
      </c>
      <c r="F2464" s="88" t="s">
        <v>30</v>
      </c>
      <c r="G2464" s="88" t="s">
        <v>51</v>
      </c>
    </row>
    <row r="2465" spans="1:7" ht="15.75" customHeight="1">
      <c r="A2465" s="88" t="s">
        <v>190</v>
      </c>
      <c r="B2465" s="88" t="s">
        <v>188</v>
      </c>
      <c r="C2465" s="88">
        <v>39097.116000000002</v>
      </c>
      <c r="D2465" s="88">
        <v>39098.099000000002</v>
      </c>
      <c r="E2465" s="88">
        <v>0.98299999999999998</v>
      </c>
      <c r="F2465" s="88" t="s">
        <v>30</v>
      </c>
      <c r="G2465" s="88" t="s">
        <v>51</v>
      </c>
    </row>
    <row r="2466" spans="1:7" ht="15.75" customHeight="1">
      <c r="A2466" s="88" t="s">
        <v>190</v>
      </c>
      <c r="B2466" s="88" t="s">
        <v>188</v>
      </c>
      <c r="C2466" s="88">
        <v>39459.275999999998</v>
      </c>
      <c r="D2466" s="88">
        <v>39460.205000000002</v>
      </c>
      <c r="E2466" s="88">
        <v>0.92900000000000005</v>
      </c>
      <c r="F2466" s="88" t="s">
        <v>258</v>
      </c>
      <c r="G2466" s="88" t="s">
        <v>51</v>
      </c>
    </row>
    <row r="2467" spans="1:7" ht="15.75" customHeight="1">
      <c r="A2467" s="88" t="s">
        <v>190</v>
      </c>
      <c r="B2467" s="88" t="s">
        <v>188</v>
      </c>
      <c r="C2467" s="88">
        <v>39460.428</v>
      </c>
      <c r="D2467" s="88">
        <v>39461.177000000003</v>
      </c>
      <c r="E2467" s="88">
        <v>0.749</v>
      </c>
      <c r="F2467" s="88" t="s">
        <v>258</v>
      </c>
      <c r="G2467" s="88" t="s">
        <v>51</v>
      </c>
    </row>
    <row r="2468" spans="1:7" ht="15.75" customHeight="1">
      <c r="A2468" s="88" t="s">
        <v>190</v>
      </c>
      <c r="B2468" s="88" t="s">
        <v>188</v>
      </c>
      <c r="C2468" s="88">
        <v>39461.491999999998</v>
      </c>
      <c r="D2468" s="88">
        <v>39461.909</v>
      </c>
      <c r="E2468" s="88">
        <v>0.41699999999999998</v>
      </c>
      <c r="F2468" s="88" t="s">
        <v>258</v>
      </c>
      <c r="G2468" s="88" t="s">
        <v>51</v>
      </c>
    </row>
    <row r="2469" spans="1:7" ht="15.75" customHeight="1">
      <c r="A2469" s="88" t="s">
        <v>190</v>
      </c>
      <c r="B2469" s="88" t="s">
        <v>188</v>
      </c>
      <c r="C2469" s="88">
        <v>39467.663999999997</v>
      </c>
      <c r="D2469" s="88">
        <v>39468.493999999999</v>
      </c>
      <c r="E2469" s="88">
        <v>0.83</v>
      </c>
      <c r="F2469" s="88" t="s">
        <v>257</v>
      </c>
      <c r="G2469" s="88" t="s">
        <v>51</v>
      </c>
    </row>
    <row r="2470" spans="1:7" ht="15.75" customHeight="1">
      <c r="A2470" s="88" t="s">
        <v>190</v>
      </c>
      <c r="B2470" s="88" t="s">
        <v>188</v>
      </c>
      <c r="C2470" s="88">
        <v>39469.741999999998</v>
      </c>
      <c r="D2470" s="88">
        <v>39470.5</v>
      </c>
      <c r="E2470" s="88">
        <v>0.75800000000000001</v>
      </c>
      <c r="F2470" s="88" t="s">
        <v>258</v>
      </c>
      <c r="G2470" s="88" t="s">
        <v>51</v>
      </c>
    </row>
    <row r="2471" spans="1:7" ht="15.75" customHeight="1">
      <c r="A2471" s="88" t="s">
        <v>190</v>
      </c>
      <c r="B2471" s="88" t="s">
        <v>188</v>
      </c>
      <c r="C2471" s="88">
        <v>39472.256999999998</v>
      </c>
      <c r="D2471" s="88">
        <v>39472.976000000002</v>
      </c>
      <c r="E2471" s="88">
        <v>0.71899999999999997</v>
      </c>
      <c r="F2471" s="88" t="s">
        <v>257</v>
      </c>
      <c r="G2471" s="88" t="s">
        <v>51</v>
      </c>
    </row>
    <row r="2472" spans="1:7" ht="15.75" customHeight="1">
      <c r="A2472" s="88" t="s">
        <v>190</v>
      </c>
      <c r="B2472" s="88" t="s">
        <v>188</v>
      </c>
      <c r="C2472" s="88">
        <v>39474.875</v>
      </c>
      <c r="D2472" s="88">
        <v>39476.254000000001</v>
      </c>
      <c r="E2472" s="88">
        <v>1.379</v>
      </c>
      <c r="F2472" s="88" t="s">
        <v>30</v>
      </c>
      <c r="G2472" s="88" t="s">
        <v>51</v>
      </c>
    </row>
    <row r="2473" spans="1:7" ht="15.75" customHeight="1">
      <c r="A2473" s="88" t="s">
        <v>190</v>
      </c>
      <c r="B2473" s="88" t="s">
        <v>188</v>
      </c>
      <c r="C2473" s="88">
        <v>39476.561999999998</v>
      </c>
      <c r="D2473" s="88">
        <v>39478.224999999999</v>
      </c>
      <c r="E2473" s="88">
        <v>1.663</v>
      </c>
      <c r="F2473" s="88" t="s">
        <v>30</v>
      </c>
      <c r="G2473" s="88" t="s">
        <v>51</v>
      </c>
    </row>
    <row r="2474" spans="1:7" ht="15.75" hidden="1" customHeight="1">
      <c r="A2474" s="88" t="s">
        <v>261</v>
      </c>
      <c r="B2474" s="88"/>
      <c r="C2474" s="88">
        <v>2340</v>
      </c>
      <c r="D2474" s="88">
        <v>2400</v>
      </c>
      <c r="E2474" s="88">
        <v>60</v>
      </c>
      <c r="F2474" s="88" t="s">
        <v>764</v>
      </c>
      <c r="G2474" s="88" t="s">
        <v>51</v>
      </c>
    </row>
    <row r="2475" spans="1:7" ht="15.75" hidden="1" customHeight="1">
      <c r="A2475" s="88" t="s">
        <v>261</v>
      </c>
      <c r="B2475" s="88"/>
      <c r="C2475" s="88">
        <v>6300</v>
      </c>
      <c r="D2475" s="88">
        <v>6360</v>
      </c>
      <c r="E2475" s="88">
        <v>60</v>
      </c>
      <c r="F2475" s="88" t="s">
        <v>765</v>
      </c>
      <c r="G2475" s="88" t="s">
        <v>51</v>
      </c>
    </row>
    <row r="2476" spans="1:7" ht="15.75" hidden="1" customHeight="1">
      <c r="A2476" s="88" t="s">
        <v>261</v>
      </c>
      <c r="B2476" s="88"/>
      <c r="C2476" s="88">
        <v>17700</v>
      </c>
      <c r="D2476" s="88">
        <v>17760</v>
      </c>
      <c r="E2476" s="88">
        <v>60</v>
      </c>
      <c r="F2476" s="88" t="s">
        <v>766</v>
      </c>
      <c r="G2476" s="88" t="s">
        <v>51</v>
      </c>
    </row>
    <row r="2477" spans="1:7" ht="15.75" hidden="1" customHeight="1">
      <c r="A2477" s="88" t="s">
        <v>261</v>
      </c>
      <c r="B2477" s="88"/>
      <c r="C2477" s="88">
        <v>21840</v>
      </c>
      <c r="D2477" s="88">
        <v>21900</v>
      </c>
      <c r="E2477" s="88">
        <v>60</v>
      </c>
      <c r="F2477" s="88" t="s">
        <v>767</v>
      </c>
      <c r="G2477" s="88" t="s">
        <v>51</v>
      </c>
    </row>
    <row r="2478" spans="1:7" ht="15.75" hidden="1" customHeight="1">
      <c r="A2478" s="88" t="s">
        <v>261</v>
      </c>
      <c r="B2478" s="88"/>
      <c r="C2478" s="88">
        <v>24060</v>
      </c>
      <c r="D2478" s="88">
        <v>24120</v>
      </c>
      <c r="E2478" s="88">
        <v>60</v>
      </c>
      <c r="F2478" s="88" t="s">
        <v>768</v>
      </c>
      <c r="G2478" s="88" t="s">
        <v>51</v>
      </c>
    </row>
    <row r="2479" spans="1:7" ht="15.75" hidden="1" customHeight="1">
      <c r="A2479" s="88" t="s">
        <v>261</v>
      </c>
      <c r="B2479" s="88"/>
      <c r="C2479" s="88">
        <v>28440</v>
      </c>
      <c r="D2479" s="88">
        <v>28500</v>
      </c>
      <c r="E2479" s="88">
        <v>60</v>
      </c>
      <c r="F2479" s="88" t="s">
        <v>769</v>
      </c>
      <c r="G2479" s="88" t="s">
        <v>51</v>
      </c>
    </row>
    <row r="2480" spans="1:7" ht="15.75" hidden="1" customHeight="1">
      <c r="A2480" s="88" t="s">
        <v>261</v>
      </c>
      <c r="B2480" s="88"/>
      <c r="C2480" s="88">
        <v>30900</v>
      </c>
      <c r="D2480" s="88">
        <v>30960</v>
      </c>
      <c r="E2480" s="88">
        <v>60</v>
      </c>
      <c r="F2480" s="88" t="s">
        <v>770</v>
      </c>
      <c r="G2480" s="88" t="s">
        <v>51</v>
      </c>
    </row>
    <row r="2481" spans="1:7" ht="15.75" hidden="1" customHeight="1">
      <c r="A2481" s="88" t="s">
        <v>261</v>
      </c>
      <c r="B2481" s="88"/>
      <c r="C2481" s="88">
        <v>39060</v>
      </c>
      <c r="D2481" s="88">
        <v>39120</v>
      </c>
      <c r="E2481" s="88">
        <v>60</v>
      </c>
      <c r="F2481" s="88" t="s">
        <v>771</v>
      </c>
      <c r="G2481" s="88" t="s">
        <v>51</v>
      </c>
    </row>
    <row r="2482" spans="1:7" ht="15.75" hidden="1" customHeight="1">
      <c r="A2482" s="88" t="s">
        <v>261</v>
      </c>
      <c r="B2482" s="88"/>
      <c r="C2482" s="88">
        <v>39420</v>
      </c>
      <c r="D2482" s="88">
        <v>39480</v>
      </c>
      <c r="E2482" s="88">
        <v>60</v>
      </c>
      <c r="F2482" s="88" t="s">
        <v>772</v>
      </c>
      <c r="G2482" s="88" t="s">
        <v>51</v>
      </c>
    </row>
    <row r="2483" spans="1:7" ht="15.75" hidden="1" customHeight="1">
      <c r="A2483" s="88" t="s">
        <v>261</v>
      </c>
      <c r="B2483" s="88"/>
      <c r="C2483" s="88">
        <v>51900</v>
      </c>
      <c r="D2483" s="88">
        <v>51960</v>
      </c>
      <c r="E2483" s="88">
        <v>60</v>
      </c>
      <c r="F2483" s="88" t="s">
        <v>773</v>
      </c>
      <c r="G2483" s="88" t="s">
        <v>51</v>
      </c>
    </row>
    <row r="2484" spans="1:7" ht="15.75" hidden="1" customHeight="1">
      <c r="A2484" s="88" t="s">
        <v>272</v>
      </c>
      <c r="B2484" s="88" t="s">
        <v>188</v>
      </c>
      <c r="C2484" s="88">
        <v>17733.217000000001</v>
      </c>
      <c r="D2484" s="88">
        <v>17734.134999999998</v>
      </c>
      <c r="E2484" s="88">
        <v>0.91800000000000004</v>
      </c>
      <c r="F2484" s="88">
        <v>0</v>
      </c>
      <c r="G2484" s="88" t="s">
        <v>51</v>
      </c>
    </row>
    <row r="2485" spans="1:7" ht="15.75" hidden="1" customHeight="1">
      <c r="A2485" s="88" t="s">
        <v>272</v>
      </c>
      <c r="B2485" s="88" t="s">
        <v>188</v>
      </c>
      <c r="C2485" s="88">
        <v>24085.32</v>
      </c>
      <c r="D2485" s="88">
        <v>24085.821</v>
      </c>
      <c r="E2485" s="88">
        <v>0.501</v>
      </c>
      <c r="F2485" s="88">
        <v>0</v>
      </c>
      <c r="G2485" s="88" t="s">
        <v>51</v>
      </c>
    </row>
    <row r="2486" spans="1:7" ht="15.75" hidden="1" customHeight="1">
      <c r="A2486" s="88" t="s">
        <v>272</v>
      </c>
      <c r="B2486" s="88" t="s">
        <v>188</v>
      </c>
      <c r="C2486" s="88">
        <v>24086.448</v>
      </c>
      <c r="D2486" s="88">
        <v>24087.159</v>
      </c>
      <c r="E2486" s="88">
        <v>0.71099999999999997</v>
      </c>
      <c r="F2486" s="88">
        <v>0</v>
      </c>
      <c r="G2486" s="88" t="s">
        <v>51</v>
      </c>
    </row>
    <row r="2487" spans="1:7" ht="15.75" hidden="1" customHeight="1">
      <c r="A2487" s="88" t="s">
        <v>272</v>
      </c>
      <c r="B2487" s="88" t="s">
        <v>188</v>
      </c>
      <c r="C2487" s="88">
        <v>24087.975999999999</v>
      </c>
      <c r="D2487" s="88">
        <v>24088.609</v>
      </c>
      <c r="E2487" s="88">
        <v>0.63300000000000001</v>
      </c>
      <c r="F2487" s="88">
        <v>0</v>
      </c>
      <c r="G2487" s="88" t="s">
        <v>51</v>
      </c>
    </row>
    <row r="2488" spans="1:7" ht="15.75" hidden="1" customHeight="1">
      <c r="A2488" s="88" t="s">
        <v>272</v>
      </c>
      <c r="B2488" s="88" t="s">
        <v>188</v>
      </c>
      <c r="C2488" s="88">
        <v>24089.815999999999</v>
      </c>
      <c r="D2488" s="88">
        <v>24090.413</v>
      </c>
      <c r="E2488" s="88">
        <v>0.59699999999999998</v>
      </c>
      <c r="F2488" s="88">
        <v>0</v>
      </c>
      <c r="G2488" s="88" t="s">
        <v>51</v>
      </c>
    </row>
    <row r="2489" spans="1:7" ht="15.75" hidden="1" customHeight="1">
      <c r="A2489" s="88" t="s">
        <v>272</v>
      </c>
      <c r="B2489" s="88" t="s">
        <v>188</v>
      </c>
      <c r="C2489" s="88">
        <v>24091.416000000001</v>
      </c>
      <c r="D2489" s="88">
        <v>24092.433000000001</v>
      </c>
      <c r="E2489" s="88">
        <v>1.0169999999999999</v>
      </c>
      <c r="F2489" s="88">
        <v>0</v>
      </c>
      <c r="G2489" s="88" t="s">
        <v>51</v>
      </c>
    </row>
    <row r="2490" spans="1:7" ht="15.75" hidden="1" customHeight="1">
      <c r="A2490" s="88" t="s">
        <v>272</v>
      </c>
      <c r="B2490" s="88" t="s">
        <v>188</v>
      </c>
      <c r="C2490" s="88">
        <v>24093.190999999999</v>
      </c>
      <c r="D2490" s="88">
        <v>24094.034</v>
      </c>
      <c r="E2490" s="88">
        <v>0.84299999999999997</v>
      </c>
      <c r="F2490" s="88">
        <v>0</v>
      </c>
      <c r="G2490" s="88" t="s">
        <v>51</v>
      </c>
    </row>
    <row r="2491" spans="1:7" ht="15.75" hidden="1" customHeight="1">
      <c r="A2491" s="88" t="s">
        <v>272</v>
      </c>
      <c r="B2491" s="88" t="s">
        <v>188</v>
      </c>
      <c r="C2491" s="88">
        <v>24108.548999999999</v>
      </c>
      <c r="D2491" s="88">
        <v>24109.27</v>
      </c>
      <c r="E2491" s="88">
        <v>0.72099999999999997</v>
      </c>
      <c r="F2491" s="88">
        <v>0</v>
      </c>
      <c r="G2491" s="88" t="s">
        <v>51</v>
      </c>
    </row>
    <row r="2492" spans="1:7" ht="15.75" hidden="1" customHeight="1">
      <c r="A2492" s="88" t="s">
        <v>272</v>
      </c>
      <c r="B2492" s="88" t="s">
        <v>188</v>
      </c>
      <c r="C2492" s="88">
        <v>24113.100999999999</v>
      </c>
      <c r="D2492" s="88">
        <v>24113.581999999999</v>
      </c>
      <c r="E2492" s="88">
        <v>0.48099999999999998</v>
      </c>
      <c r="F2492" s="88">
        <v>0</v>
      </c>
      <c r="G2492" s="88" t="s">
        <v>51</v>
      </c>
    </row>
    <row r="2493" spans="1:7" ht="15.75" hidden="1" customHeight="1">
      <c r="A2493" s="88" t="s">
        <v>272</v>
      </c>
      <c r="B2493" s="88" t="s">
        <v>188</v>
      </c>
      <c r="C2493" s="88">
        <v>24114.089</v>
      </c>
      <c r="D2493" s="88">
        <v>24114.886999999999</v>
      </c>
      <c r="E2493" s="88">
        <v>0.79800000000000004</v>
      </c>
      <c r="F2493" s="88">
        <v>0</v>
      </c>
      <c r="G2493" s="88" t="s">
        <v>51</v>
      </c>
    </row>
    <row r="2494" spans="1:7" ht="15.75" hidden="1" customHeight="1">
      <c r="A2494" s="88" t="s">
        <v>272</v>
      </c>
      <c r="B2494" s="88" t="s">
        <v>188</v>
      </c>
      <c r="C2494" s="88">
        <v>24115.567999999999</v>
      </c>
      <c r="D2494" s="88">
        <v>24116.559000000001</v>
      </c>
      <c r="E2494" s="88">
        <v>0.99099999999999999</v>
      </c>
      <c r="F2494" s="88">
        <v>0</v>
      </c>
      <c r="G2494" s="88" t="s">
        <v>51</v>
      </c>
    </row>
    <row r="2495" spans="1:7" ht="15.75" hidden="1" customHeight="1">
      <c r="A2495" s="88" t="s">
        <v>272</v>
      </c>
      <c r="B2495" s="88" t="s">
        <v>188</v>
      </c>
      <c r="C2495" s="88">
        <v>24117.062000000002</v>
      </c>
      <c r="D2495" s="88">
        <v>24117.789000000001</v>
      </c>
      <c r="E2495" s="88">
        <v>0.72699999999999998</v>
      </c>
      <c r="F2495" s="88">
        <v>0</v>
      </c>
      <c r="G2495" s="88" t="s">
        <v>51</v>
      </c>
    </row>
    <row r="2496" spans="1:7" ht="15.75" hidden="1" customHeight="1">
      <c r="A2496" s="88" t="s">
        <v>272</v>
      </c>
      <c r="B2496" s="88" t="s">
        <v>188</v>
      </c>
      <c r="C2496" s="88">
        <v>39061.616999999998</v>
      </c>
      <c r="D2496" s="88">
        <v>39062.743999999999</v>
      </c>
      <c r="E2496" s="88">
        <v>1.127</v>
      </c>
      <c r="F2496" s="88">
        <v>0</v>
      </c>
      <c r="G2496" s="88" t="s">
        <v>51</v>
      </c>
    </row>
    <row r="2497" spans="1:7" ht="15.75" hidden="1" customHeight="1">
      <c r="A2497" s="88" t="s">
        <v>272</v>
      </c>
      <c r="B2497" s="88" t="s">
        <v>188</v>
      </c>
      <c r="C2497" s="88">
        <v>39064.760999999999</v>
      </c>
      <c r="D2497" s="88">
        <v>39065.966</v>
      </c>
      <c r="E2497" s="88">
        <v>1.2050000000000001</v>
      </c>
      <c r="F2497" s="88">
        <v>0</v>
      </c>
      <c r="G2497" s="88" t="s">
        <v>51</v>
      </c>
    </row>
    <row r="2498" spans="1:7" ht="15.75" hidden="1" customHeight="1">
      <c r="A2498" s="88" t="s">
        <v>272</v>
      </c>
      <c r="B2498" s="88" t="s">
        <v>188</v>
      </c>
      <c r="C2498" s="88">
        <v>39066.275000000001</v>
      </c>
      <c r="D2498" s="88">
        <v>39067.038</v>
      </c>
      <c r="E2498" s="88">
        <v>0.76300000000000001</v>
      </c>
      <c r="F2498" s="88">
        <v>0</v>
      </c>
      <c r="G2498" s="88" t="s">
        <v>51</v>
      </c>
    </row>
    <row r="2499" spans="1:7" ht="15.75" hidden="1" customHeight="1">
      <c r="A2499" s="88" t="s">
        <v>272</v>
      </c>
      <c r="B2499" s="88" t="s">
        <v>188</v>
      </c>
      <c r="C2499" s="88">
        <v>39071.811000000002</v>
      </c>
      <c r="D2499" s="88">
        <v>39072.597999999998</v>
      </c>
      <c r="E2499" s="88">
        <v>0.78700000000000003</v>
      </c>
      <c r="F2499" s="88">
        <v>0</v>
      </c>
      <c r="G2499" s="88" t="s">
        <v>51</v>
      </c>
    </row>
    <row r="2500" spans="1:7" ht="15.75" hidden="1" customHeight="1">
      <c r="A2500" s="88" t="s">
        <v>272</v>
      </c>
      <c r="B2500" s="88" t="s">
        <v>188</v>
      </c>
      <c r="C2500" s="88">
        <v>39072.838000000003</v>
      </c>
      <c r="D2500" s="88">
        <v>39073.824000000001</v>
      </c>
      <c r="E2500" s="88">
        <v>0.98599999999999999</v>
      </c>
      <c r="F2500" s="88">
        <v>0</v>
      </c>
      <c r="G2500" s="88" t="s">
        <v>51</v>
      </c>
    </row>
    <row r="2501" spans="1:7" ht="15.75" hidden="1" customHeight="1">
      <c r="A2501" s="88" t="s">
        <v>272</v>
      </c>
      <c r="B2501" s="88" t="s">
        <v>188</v>
      </c>
      <c r="C2501" s="88">
        <v>39081.188000000002</v>
      </c>
      <c r="D2501" s="88">
        <v>39082.322</v>
      </c>
      <c r="E2501" s="88">
        <v>1.1339999999999999</v>
      </c>
      <c r="F2501" s="88">
        <v>0</v>
      </c>
      <c r="G2501" s="88" t="s">
        <v>51</v>
      </c>
    </row>
    <row r="2502" spans="1:7" ht="15.75" hidden="1" customHeight="1">
      <c r="A2502" s="88" t="s">
        <v>272</v>
      </c>
      <c r="B2502" s="88" t="s">
        <v>188</v>
      </c>
      <c r="C2502" s="88">
        <v>39467.663999999997</v>
      </c>
      <c r="D2502" s="88">
        <v>39468.493999999999</v>
      </c>
      <c r="E2502" s="88">
        <v>0.83</v>
      </c>
      <c r="F2502" s="88">
        <v>0</v>
      </c>
      <c r="G2502" s="88" t="s">
        <v>51</v>
      </c>
    </row>
    <row r="2503" spans="1:7" ht="15.75" hidden="1" customHeight="1">
      <c r="A2503" s="88" t="s">
        <v>272</v>
      </c>
      <c r="B2503" s="88" t="s">
        <v>188</v>
      </c>
      <c r="C2503" s="88">
        <v>39472.256999999998</v>
      </c>
      <c r="D2503" s="88">
        <v>39472.976000000002</v>
      </c>
      <c r="E2503" s="88">
        <v>0.71899999999999997</v>
      </c>
      <c r="F2503" s="88">
        <v>0</v>
      </c>
      <c r="G2503" s="88" t="s">
        <v>51</v>
      </c>
    </row>
    <row r="2504" spans="1:7" ht="15.75" customHeight="1">
      <c r="A2504" s="88" t="s">
        <v>193</v>
      </c>
      <c r="B2504" s="88" t="s">
        <v>198</v>
      </c>
      <c r="C2504" s="88">
        <v>2350.0149999999999</v>
      </c>
      <c r="D2504" s="88">
        <v>2351.1799999999998</v>
      </c>
      <c r="E2504" s="88">
        <v>1.165</v>
      </c>
      <c r="F2504" s="88" t="s">
        <v>257</v>
      </c>
      <c r="G2504" s="88" t="s">
        <v>51</v>
      </c>
    </row>
    <row r="2505" spans="1:7" ht="15.75" customHeight="1">
      <c r="A2505" s="88" t="s">
        <v>193</v>
      </c>
      <c r="B2505" s="88" t="s">
        <v>198</v>
      </c>
      <c r="C2505" s="88">
        <v>2351.549</v>
      </c>
      <c r="D2505" s="88">
        <v>2352.0369999999998</v>
      </c>
      <c r="E2505" s="88">
        <v>0.48799999999999999</v>
      </c>
      <c r="F2505" s="88" t="s">
        <v>258</v>
      </c>
      <c r="G2505" s="88" t="s">
        <v>51</v>
      </c>
    </row>
    <row r="2506" spans="1:7" ht="15.75" customHeight="1">
      <c r="A2506" s="88" t="s">
        <v>193</v>
      </c>
      <c r="B2506" s="88" t="s">
        <v>198</v>
      </c>
      <c r="C2506" s="88">
        <v>2353.3560000000002</v>
      </c>
      <c r="D2506" s="88">
        <v>2354.9589999999998</v>
      </c>
      <c r="E2506" s="88">
        <v>1.603</v>
      </c>
      <c r="F2506" s="88" t="s">
        <v>257</v>
      </c>
      <c r="G2506" s="88" t="s">
        <v>51</v>
      </c>
    </row>
    <row r="2507" spans="1:7" ht="15.75" customHeight="1">
      <c r="A2507" s="88" t="s">
        <v>193</v>
      </c>
      <c r="B2507" s="88" t="s">
        <v>198</v>
      </c>
      <c r="C2507" s="88">
        <v>2355.3449999999998</v>
      </c>
      <c r="D2507" s="88">
        <v>2356.6390000000001</v>
      </c>
      <c r="E2507" s="88">
        <v>1.294</v>
      </c>
      <c r="F2507" s="88" t="s">
        <v>257</v>
      </c>
      <c r="G2507" s="88" t="s">
        <v>51</v>
      </c>
    </row>
    <row r="2508" spans="1:7" ht="15.75" customHeight="1">
      <c r="A2508" s="88" t="s">
        <v>193</v>
      </c>
      <c r="B2508" s="88" t="s">
        <v>198</v>
      </c>
      <c r="C2508" s="88">
        <v>2360.6669999999999</v>
      </c>
      <c r="D2508" s="88">
        <v>2362.038</v>
      </c>
      <c r="E2508" s="88">
        <v>1.371</v>
      </c>
      <c r="F2508" s="88" t="s">
        <v>257</v>
      </c>
      <c r="G2508" s="88" t="s">
        <v>51</v>
      </c>
    </row>
    <row r="2509" spans="1:7" ht="15.75" customHeight="1">
      <c r="A2509" s="88" t="s">
        <v>193</v>
      </c>
      <c r="B2509" s="88" t="s">
        <v>198</v>
      </c>
      <c r="C2509" s="88">
        <v>2363.2559999999999</v>
      </c>
      <c r="D2509" s="88">
        <v>2364.5070000000001</v>
      </c>
      <c r="E2509" s="88">
        <v>1.2509999999999999</v>
      </c>
      <c r="F2509" s="88" t="s">
        <v>257</v>
      </c>
      <c r="G2509" s="88" t="s">
        <v>51</v>
      </c>
    </row>
    <row r="2510" spans="1:7" ht="15.75" customHeight="1">
      <c r="A2510" s="88" t="s">
        <v>193</v>
      </c>
      <c r="B2510" s="88" t="s">
        <v>198</v>
      </c>
      <c r="C2510" s="88">
        <v>2374.6039999999998</v>
      </c>
      <c r="D2510" s="88">
        <v>2375.3290000000002</v>
      </c>
      <c r="E2510" s="88">
        <v>0.72499999999999998</v>
      </c>
      <c r="F2510" s="88" t="s">
        <v>257</v>
      </c>
      <c r="G2510" s="88" t="s">
        <v>51</v>
      </c>
    </row>
    <row r="2511" spans="1:7" ht="15.75" customHeight="1">
      <c r="A2511" s="88" t="s">
        <v>193</v>
      </c>
      <c r="B2511" s="88" t="s">
        <v>198</v>
      </c>
      <c r="C2511" s="88">
        <v>2378.069</v>
      </c>
      <c r="D2511" s="88">
        <v>2379.625</v>
      </c>
      <c r="E2511" s="88">
        <v>1.556</v>
      </c>
      <c r="F2511" s="88" t="s">
        <v>257</v>
      </c>
      <c r="G2511" s="88" t="s">
        <v>51</v>
      </c>
    </row>
    <row r="2512" spans="1:7" ht="15.75" customHeight="1">
      <c r="A2512" s="88" t="s">
        <v>193</v>
      </c>
      <c r="B2512" s="88" t="s">
        <v>198</v>
      </c>
      <c r="C2512" s="88">
        <v>2380.7820000000002</v>
      </c>
      <c r="D2512" s="88">
        <v>2382.4639999999999</v>
      </c>
      <c r="E2512" s="88">
        <v>1.6819999999999999</v>
      </c>
      <c r="F2512" s="88" t="s">
        <v>257</v>
      </c>
      <c r="G2512" s="88" t="s">
        <v>51</v>
      </c>
    </row>
    <row r="2513" spans="1:7" ht="15.75" customHeight="1">
      <c r="A2513" s="88" t="s">
        <v>193</v>
      </c>
      <c r="B2513" s="88" t="s">
        <v>198</v>
      </c>
      <c r="C2513" s="88">
        <v>2386.16</v>
      </c>
      <c r="D2513" s="88">
        <v>2388.9499999999998</v>
      </c>
      <c r="E2513" s="88">
        <v>2.79</v>
      </c>
      <c r="F2513" s="88" t="s">
        <v>257</v>
      </c>
      <c r="G2513" s="88" t="s">
        <v>51</v>
      </c>
    </row>
    <row r="2514" spans="1:7" ht="15.75" customHeight="1">
      <c r="A2514" s="88" t="s">
        <v>193</v>
      </c>
      <c r="B2514" s="88" t="s">
        <v>198</v>
      </c>
      <c r="C2514" s="88">
        <v>2389.6439999999998</v>
      </c>
      <c r="D2514" s="88">
        <v>2390.29</v>
      </c>
      <c r="E2514" s="88">
        <v>0.64600000000000002</v>
      </c>
      <c r="F2514" s="88" t="s">
        <v>257</v>
      </c>
      <c r="G2514" s="88" t="s">
        <v>51</v>
      </c>
    </row>
    <row r="2515" spans="1:7" ht="15.75" customHeight="1">
      <c r="A2515" s="88" t="s">
        <v>193</v>
      </c>
      <c r="B2515" s="88" t="s">
        <v>198</v>
      </c>
      <c r="C2515" s="88">
        <v>2392.5300000000002</v>
      </c>
      <c r="D2515" s="88">
        <v>2393.181</v>
      </c>
      <c r="E2515" s="88">
        <v>0.65100000000000002</v>
      </c>
      <c r="F2515" s="88" t="s">
        <v>257</v>
      </c>
      <c r="G2515" s="88" t="s">
        <v>51</v>
      </c>
    </row>
    <row r="2516" spans="1:7" ht="15.75" customHeight="1">
      <c r="A2516" s="88" t="s">
        <v>193</v>
      </c>
      <c r="B2516" s="88" t="s">
        <v>198</v>
      </c>
      <c r="C2516" s="88">
        <v>2397.2379999999998</v>
      </c>
      <c r="D2516" s="88">
        <v>2398.1640000000002</v>
      </c>
      <c r="E2516" s="88">
        <v>0.92600000000000005</v>
      </c>
      <c r="F2516" s="88" t="s">
        <v>257</v>
      </c>
      <c r="G2516" s="88" t="s">
        <v>51</v>
      </c>
    </row>
    <row r="2517" spans="1:7" ht="15.75" customHeight="1">
      <c r="A2517" s="88" t="s">
        <v>193</v>
      </c>
      <c r="B2517" s="88" t="s">
        <v>198</v>
      </c>
      <c r="C2517" s="88">
        <v>6301.9930000000004</v>
      </c>
      <c r="D2517" s="88">
        <v>6308.1890000000003</v>
      </c>
      <c r="E2517" s="88">
        <v>6.1959999999999997</v>
      </c>
      <c r="F2517" s="88" t="s">
        <v>257</v>
      </c>
      <c r="G2517" s="88" t="s">
        <v>51</v>
      </c>
    </row>
    <row r="2518" spans="1:7" ht="15.75" customHeight="1">
      <c r="A2518" s="88" t="s">
        <v>193</v>
      </c>
      <c r="B2518" s="88" t="s">
        <v>198</v>
      </c>
      <c r="C2518" s="88">
        <v>6323.77</v>
      </c>
      <c r="D2518" s="88">
        <v>6324.6310000000003</v>
      </c>
      <c r="E2518" s="88">
        <v>0.86099999999999999</v>
      </c>
      <c r="F2518" s="88" t="s">
        <v>257</v>
      </c>
      <c r="G2518" s="88" t="s">
        <v>51</v>
      </c>
    </row>
    <row r="2519" spans="1:7" ht="15.75" customHeight="1">
      <c r="A2519" s="88" t="s">
        <v>193</v>
      </c>
      <c r="B2519" s="88" t="s">
        <v>198</v>
      </c>
      <c r="C2519" s="88">
        <v>6342.915</v>
      </c>
      <c r="D2519" s="88">
        <v>6343.1310000000003</v>
      </c>
      <c r="E2519" s="88">
        <v>0.216</v>
      </c>
      <c r="F2519" s="88" t="s">
        <v>257</v>
      </c>
      <c r="G2519" s="88" t="s">
        <v>51</v>
      </c>
    </row>
    <row r="2520" spans="1:7" ht="15.75" customHeight="1">
      <c r="A2520" s="88" t="s">
        <v>193</v>
      </c>
      <c r="B2520" s="88" t="s">
        <v>198</v>
      </c>
      <c r="C2520" s="88">
        <v>6345.3379999999997</v>
      </c>
      <c r="D2520" s="88">
        <v>6346.1329999999998</v>
      </c>
      <c r="E2520" s="88">
        <v>0.79500000000000004</v>
      </c>
      <c r="F2520" s="88" t="s">
        <v>257</v>
      </c>
      <c r="G2520" s="88" t="s">
        <v>51</v>
      </c>
    </row>
    <row r="2521" spans="1:7" ht="15.75" customHeight="1">
      <c r="A2521" s="88" t="s">
        <v>193</v>
      </c>
      <c r="B2521" s="88" t="s">
        <v>198</v>
      </c>
      <c r="C2521" s="88">
        <v>6347.5079999999998</v>
      </c>
      <c r="D2521" s="88">
        <v>6348.6180000000004</v>
      </c>
      <c r="E2521" s="88">
        <v>1.1100000000000001</v>
      </c>
      <c r="F2521" s="88" t="s">
        <v>257</v>
      </c>
      <c r="G2521" s="88" t="s">
        <v>51</v>
      </c>
    </row>
    <row r="2522" spans="1:7" ht="15.75" customHeight="1">
      <c r="A2522" s="88" t="s">
        <v>193</v>
      </c>
      <c r="B2522" s="88" t="s">
        <v>198</v>
      </c>
      <c r="C2522" s="88">
        <v>6350.2619999999997</v>
      </c>
      <c r="D2522" s="88">
        <v>6350.8289999999997</v>
      </c>
      <c r="E2522" s="88">
        <v>0.56699999999999995</v>
      </c>
      <c r="F2522" s="88" t="s">
        <v>255</v>
      </c>
      <c r="G2522" s="88" t="s">
        <v>51</v>
      </c>
    </row>
    <row r="2523" spans="1:7" ht="15.75" customHeight="1">
      <c r="A2523" s="88" t="s">
        <v>193</v>
      </c>
      <c r="B2523" s="88" t="s">
        <v>198</v>
      </c>
      <c r="C2523" s="88">
        <v>17714.964</v>
      </c>
      <c r="D2523" s="88">
        <v>17715.879000000001</v>
      </c>
      <c r="E2523" s="88">
        <v>0.91500000000000004</v>
      </c>
      <c r="F2523" s="88" t="s">
        <v>257</v>
      </c>
      <c r="G2523" s="88" t="s">
        <v>51</v>
      </c>
    </row>
    <row r="2524" spans="1:7" ht="15.75" customHeight="1">
      <c r="A2524" s="88" t="s">
        <v>193</v>
      </c>
      <c r="B2524" s="88" t="s">
        <v>198</v>
      </c>
      <c r="C2524" s="88">
        <v>24060.745999999999</v>
      </c>
      <c r="D2524" s="88">
        <v>24064.591</v>
      </c>
      <c r="E2524" s="88">
        <v>3.8450000000000002</v>
      </c>
      <c r="F2524" s="88" t="s">
        <v>257</v>
      </c>
      <c r="G2524" s="88" t="s">
        <v>51</v>
      </c>
    </row>
    <row r="2525" spans="1:7" ht="15.75" customHeight="1">
      <c r="A2525" s="88" t="s">
        <v>193</v>
      </c>
      <c r="B2525" s="88" t="s">
        <v>198</v>
      </c>
      <c r="C2525" s="88">
        <v>24069.403999999999</v>
      </c>
      <c r="D2525" s="88">
        <v>24072.274000000001</v>
      </c>
      <c r="E2525" s="88">
        <v>2.87</v>
      </c>
      <c r="F2525" s="88" t="s">
        <v>257</v>
      </c>
      <c r="G2525" s="88" t="s">
        <v>51</v>
      </c>
    </row>
    <row r="2526" spans="1:7" ht="15.75" customHeight="1">
      <c r="A2526" s="88" t="s">
        <v>193</v>
      </c>
      <c r="B2526" s="88" t="s">
        <v>198</v>
      </c>
      <c r="C2526" s="88">
        <v>24072.907999999999</v>
      </c>
      <c r="D2526" s="88">
        <v>24073.883999999998</v>
      </c>
      <c r="E2526" s="88">
        <v>0.97599999999999998</v>
      </c>
      <c r="F2526" s="88" t="s">
        <v>255</v>
      </c>
      <c r="G2526" s="88" t="s">
        <v>51</v>
      </c>
    </row>
    <row r="2527" spans="1:7" ht="15.75" customHeight="1">
      <c r="A2527" s="88" t="s">
        <v>193</v>
      </c>
      <c r="B2527" s="88" t="s">
        <v>198</v>
      </c>
      <c r="C2527" s="88">
        <v>24080.039000000001</v>
      </c>
      <c r="D2527" s="88">
        <v>24080.641</v>
      </c>
      <c r="E2527" s="88">
        <v>0.60199999999999998</v>
      </c>
      <c r="F2527" s="88" t="s">
        <v>255</v>
      </c>
      <c r="G2527" s="88" t="s">
        <v>51</v>
      </c>
    </row>
    <row r="2528" spans="1:7" ht="15.75" customHeight="1">
      <c r="A2528" s="88" t="s">
        <v>193</v>
      </c>
      <c r="B2528" s="88" t="s">
        <v>198</v>
      </c>
      <c r="C2528" s="88">
        <v>24081.018</v>
      </c>
      <c r="D2528" s="88">
        <v>24082.350999999999</v>
      </c>
      <c r="E2528" s="88">
        <v>1.333</v>
      </c>
      <c r="F2528" s="88" t="s">
        <v>257</v>
      </c>
      <c r="G2528" s="88" t="s">
        <v>51</v>
      </c>
    </row>
    <row r="2529" spans="1:7" ht="15.75" customHeight="1">
      <c r="A2529" s="88" t="s">
        <v>193</v>
      </c>
      <c r="B2529" s="88" t="s">
        <v>198</v>
      </c>
      <c r="C2529" s="88">
        <v>24105.488000000001</v>
      </c>
      <c r="D2529" s="88">
        <v>24106.094000000001</v>
      </c>
      <c r="E2529" s="88">
        <v>0.60599999999999998</v>
      </c>
      <c r="F2529" s="88" t="s">
        <v>257</v>
      </c>
      <c r="G2529" s="88" t="s">
        <v>51</v>
      </c>
    </row>
    <row r="2530" spans="1:7" ht="15.75" customHeight="1">
      <c r="A2530" s="88" t="s">
        <v>193</v>
      </c>
      <c r="B2530" s="88" t="s">
        <v>198</v>
      </c>
      <c r="C2530" s="88">
        <v>28441.422999999999</v>
      </c>
      <c r="D2530" s="88">
        <v>28444.201000000001</v>
      </c>
      <c r="E2530" s="88">
        <v>2.778</v>
      </c>
      <c r="F2530" s="88" t="s">
        <v>257</v>
      </c>
      <c r="G2530" s="88" t="s">
        <v>51</v>
      </c>
    </row>
    <row r="2531" spans="1:7" ht="15.75" customHeight="1">
      <c r="A2531" s="88" t="s">
        <v>193</v>
      </c>
      <c r="B2531" s="88" t="s">
        <v>198</v>
      </c>
      <c r="C2531" s="88">
        <v>28450.922999999999</v>
      </c>
      <c r="D2531" s="88">
        <v>28451.671999999999</v>
      </c>
      <c r="E2531" s="88">
        <v>0.749</v>
      </c>
      <c r="F2531" s="88" t="s">
        <v>257</v>
      </c>
      <c r="G2531" s="88" t="s">
        <v>51</v>
      </c>
    </row>
    <row r="2532" spans="1:7" ht="15.75" customHeight="1">
      <c r="A2532" s="88" t="s">
        <v>193</v>
      </c>
      <c r="B2532" s="88" t="s">
        <v>198</v>
      </c>
      <c r="C2532" s="88">
        <v>28466.915000000001</v>
      </c>
      <c r="D2532" s="88">
        <v>28468.554</v>
      </c>
      <c r="E2532" s="88">
        <v>1.639</v>
      </c>
      <c r="F2532" s="88" t="s">
        <v>257</v>
      </c>
      <c r="G2532" s="88" t="s">
        <v>51</v>
      </c>
    </row>
    <row r="2533" spans="1:7" ht="15.75" customHeight="1">
      <c r="A2533" s="88" t="s">
        <v>193</v>
      </c>
      <c r="B2533" s="88" t="s">
        <v>198</v>
      </c>
      <c r="C2533" s="88">
        <v>28475.446</v>
      </c>
      <c r="D2533" s="88">
        <v>28476.260999999999</v>
      </c>
      <c r="E2533" s="88">
        <v>0.81499999999999995</v>
      </c>
      <c r="F2533" s="88" t="s">
        <v>257</v>
      </c>
      <c r="G2533" s="88" t="s">
        <v>51</v>
      </c>
    </row>
    <row r="2534" spans="1:7" ht="15.75" customHeight="1">
      <c r="A2534" s="88" t="s">
        <v>193</v>
      </c>
      <c r="B2534" s="88" t="s">
        <v>198</v>
      </c>
      <c r="C2534" s="88">
        <v>28478.324000000001</v>
      </c>
      <c r="D2534" s="88">
        <v>28482.6</v>
      </c>
      <c r="E2534" s="88">
        <v>4.2759999999999998</v>
      </c>
      <c r="F2534" s="88" t="s">
        <v>257</v>
      </c>
      <c r="G2534" s="88" t="s">
        <v>51</v>
      </c>
    </row>
    <row r="2535" spans="1:7" ht="15.75" customHeight="1">
      <c r="A2535" s="88" t="s">
        <v>193</v>
      </c>
      <c r="B2535" s="88" t="s">
        <v>198</v>
      </c>
      <c r="C2535" s="88">
        <v>28485.941999999999</v>
      </c>
      <c r="D2535" s="88">
        <v>28486.911</v>
      </c>
      <c r="E2535" s="88">
        <v>0.96899999999999997</v>
      </c>
      <c r="F2535" s="88" t="s">
        <v>255</v>
      </c>
      <c r="G2535" s="88" t="s">
        <v>51</v>
      </c>
    </row>
    <row r="2536" spans="1:7" ht="15.75" customHeight="1">
      <c r="A2536" s="88" t="s">
        <v>193</v>
      </c>
      <c r="B2536" s="88" t="s">
        <v>198</v>
      </c>
      <c r="C2536" s="88">
        <v>28488.772000000001</v>
      </c>
      <c r="D2536" s="88">
        <v>28489.191999999999</v>
      </c>
      <c r="E2536" s="88">
        <v>0.42</v>
      </c>
      <c r="F2536" s="88" t="s">
        <v>257</v>
      </c>
      <c r="G2536" s="88" t="s">
        <v>51</v>
      </c>
    </row>
    <row r="2537" spans="1:7" ht="15.75" customHeight="1">
      <c r="A2537" s="88" t="s">
        <v>193</v>
      </c>
      <c r="B2537" s="88" t="s">
        <v>198</v>
      </c>
      <c r="C2537" s="88">
        <v>28491.364000000001</v>
      </c>
      <c r="D2537" s="88">
        <v>28492.050999999999</v>
      </c>
      <c r="E2537" s="88">
        <v>0.68700000000000006</v>
      </c>
      <c r="F2537" s="88" t="s">
        <v>255</v>
      </c>
      <c r="G2537" s="88" t="s">
        <v>51</v>
      </c>
    </row>
    <row r="2538" spans="1:7" ht="15.75" customHeight="1">
      <c r="A2538" s="88" t="s">
        <v>193</v>
      </c>
      <c r="B2538" s="88" t="s">
        <v>198</v>
      </c>
      <c r="C2538" s="88">
        <v>30906.852999999999</v>
      </c>
      <c r="D2538" s="88">
        <v>30908.427</v>
      </c>
      <c r="E2538" s="88">
        <v>1.5740000000000001</v>
      </c>
      <c r="F2538" s="88" t="s">
        <v>255</v>
      </c>
      <c r="G2538" s="88" t="s">
        <v>51</v>
      </c>
    </row>
    <row r="2539" spans="1:7" ht="15.75" customHeight="1">
      <c r="A2539" s="88" t="s">
        <v>193</v>
      </c>
      <c r="B2539" s="88" t="s">
        <v>198</v>
      </c>
      <c r="C2539" s="88">
        <v>39464.006999999998</v>
      </c>
      <c r="D2539" s="88">
        <v>39466.807000000001</v>
      </c>
      <c r="E2539" s="88">
        <v>2.8</v>
      </c>
      <c r="F2539" s="88" t="s">
        <v>257</v>
      </c>
      <c r="G2539" s="88" t="s">
        <v>51</v>
      </c>
    </row>
    <row r="2540" spans="1:7" ht="15.75" customHeight="1">
      <c r="A2540" s="88" t="s">
        <v>193</v>
      </c>
      <c r="B2540" s="88" t="s">
        <v>198</v>
      </c>
      <c r="C2540" s="88">
        <v>39467.042000000001</v>
      </c>
      <c r="D2540" s="88">
        <v>39467.531999999999</v>
      </c>
      <c r="E2540" s="88">
        <v>0.49</v>
      </c>
      <c r="F2540" s="88" t="s">
        <v>30</v>
      </c>
      <c r="G2540" s="88" t="s">
        <v>51</v>
      </c>
    </row>
    <row r="2541" spans="1:7" ht="15.75" customHeight="1">
      <c r="A2541" s="88" t="s">
        <v>196</v>
      </c>
      <c r="B2541" s="88" t="s">
        <v>196</v>
      </c>
      <c r="C2541" s="88">
        <v>17700.164000000001</v>
      </c>
      <c r="D2541" s="88">
        <v>17701.358</v>
      </c>
      <c r="E2541" s="88">
        <v>1.194</v>
      </c>
      <c r="F2541" s="88" t="s">
        <v>286</v>
      </c>
      <c r="G2541" s="88" t="s">
        <v>51</v>
      </c>
    </row>
    <row r="2542" spans="1:7" ht="15.75" customHeight="1">
      <c r="A2542" s="88" t="s">
        <v>196</v>
      </c>
      <c r="B2542" s="88" t="s">
        <v>196</v>
      </c>
      <c r="C2542" s="88">
        <v>17704.348999999998</v>
      </c>
      <c r="D2542" s="88">
        <v>17706.05</v>
      </c>
      <c r="E2542" s="88">
        <v>1.7010000000000001</v>
      </c>
      <c r="F2542" s="88" t="s">
        <v>774</v>
      </c>
      <c r="G2542" s="88" t="s">
        <v>51</v>
      </c>
    </row>
    <row r="2543" spans="1:7" ht="15.75" customHeight="1">
      <c r="A2543" s="88" t="s">
        <v>196</v>
      </c>
      <c r="B2543" s="88" t="s">
        <v>196</v>
      </c>
      <c r="C2543" s="88">
        <v>17717.792000000001</v>
      </c>
      <c r="D2543" s="88">
        <v>17720.076000000001</v>
      </c>
      <c r="E2543" s="88">
        <v>2.2839999999999998</v>
      </c>
      <c r="F2543" s="88" t="s">
        <v>775</v>
      </c>
      <c r="G2543" s="88" t="s">
        <v>51</v>
      </c>
    </row>
    <row r="2544" spans="1:7" ht="15.75" customHeight="1">
      <c r="A2544" s="88" t="s">
        <v>196</v>
      </c>
      <c r="B2544" s="88" t="s">
        <v>196</v>
      </c>
      <c r="C2544" s="88">
        <v>17723.153999999999</v>
      </c>
      <c r="D2544" s="88">
        <v>17723.937000000002</v>
      </c>
      <c r="E2544" s="88">
        <v>0.78300000000000003</v>
      </c>
      <c r="F2544" s="88" t="s">
        <v>776</v>
      </c>
      <c r="G2544" s="88" t="s">
        <v>51</v>
      </c>
    </row>
    <row r="2545" spans="1:7" ht="15.75" customHeight="1">
      <c r="A2545" s="88" t="s">
        <v>196</v>
      </c>
      <c r="B2545" s="88" t="s">
        <v>196</v>
      </c>
      <c r="C2545" s="88">
        <v>17725.084999999999</v>
      </c>
      <c r="D2545" s="88">
        <v>17725.686000000002</v>
      </c>
      <c r="E2545" s="88">
        <v>0.60099999999999998</v>
      </c>
      <c r="F2545" s="88" t="s">
        <v>777</v>
      </c>
      <c r="G2545" s="88" t="s">
        <v>51</v>
      </c>
    </row>
    <row r="2546" spans="1:7" ht="15.75" customHeight="1">
      <c r="A2546" s="88" t="s">
        <v>196</v>
      </c>
      <c r="B2546" s="88" t="s">
        <v>196</v>
      </c>
      <c r="C2546" s="88">
        <v>17726.723999999998</v>
      </c>
      <c r="D2546" s="88">
        <v>17728.186000000002</v>
      </c>
      <c r="E2546" s="88">
        <v>1.462</v>
      </c>
      <c r="F2546" s="88" t="s">
        <v>778</v>
      </c>
      <c r="G2546" s="88" t="s">
        <v>51</v>
      </c>
    </row>
    <row r="2547" spans="1:7" ht="15.75" customHeight="1">
      <c r="A2547" s="88" t="s">
        <v>196</v>
      </c>
      <c r="B2547" s="88" t="s">
        <v>196</v>
      </c>
      <c r="C2547" s="88">
        <v>17739.031999999999</v>
      </c>
      <c r="D2547" s="88">
        <v>17740.107</v>
      </c>
      <c r="E2547" s="88">
        <v>1.075</v>
      </c>
      <c r="F2547" s="88" t="s">
        <v>286</v>
      </c>
      <c r="G2547" s="88" t="s">
        <v>51</v>
      </c>
    </row>
    <row r="2548" spans="1:7" ht="15.75" customHeight="1">
      <c r="A2548" s="88" t="s">
        <v>196</v>
      </c>
      <c r="B2548" s="88" t="s">
        <v>196</v>
      </c>
      <c r="C2548" s="88">
        <v>17742.316999999999</v>
      </c>
      <c r="D2548" s="88">
        <v>17744.733</v>
      </c>
      <c r="E2548" s="88">
        <v>2.4159999999999999</v>
      </c>
      <c r="F2548" s="88" t="s">
        <v>779</v>
      </c>
      <c r="G2548" s="88" t="s">
        <v>51</v>
      </c>
    </row>
    <row r="2549" spans="1:7" ht="15.75" customHeight="1">
      <c r="A2549" s="88" t="s">
        <v>196</v>
      </c>
      <c r="B2549" s="88" t="s">
        <v>196</v>
      </c>
      <c r="C2549" s="88">
        <v>17746.593000000001</v>
      </c>
      <c r="D2549" s="88">
        <v>17747.240000000002</v>
      </c>
      <c r="E2549" s="88">
        <v>0.64700000000000002</v>
      </c>
      <c r="F2549" s="88" t="s">
        <v>286</v>
      </c>
      <c r="G2549" s="88" t="s">
        <v>51</v>
      </c>
    </row>
    <row r="2550" spans="1:7" ht="15.75" customHeight="1">
      <c r="A2550" s="88" t="s">
        <v>196</v>
      </c>
      <c r="B2550" s="88" t="s">
        <v>196</v>
      </c>
      <c r="C2550" s="88">
        <v>17752.816999999999</v>
      </c>
      <c r="D2550" s="88">
        <v>17754.491000000002</v>
      </c>
      <c r="E2550" s="88">
        <v>1.6739999999999999</v>
      </c>
      <c r="F2550" s="88" t="s">
        <v>780</v>
      </c>
      <c r="G2550" s="88" t="s">
        <v>51</v>
      </c>
    </row>
    <row r="2551" spans="1:7" ht="15.75" customHeight="1">
      <c r="A2551" s="88" t="s">
        <v>196</v>
      </c>
      <c r="B2551" s="88" t="s">
        <v>196</v>
      </c>
      <c r="C2551" s="88">
        <v>24067.684000000001</v>
      </c>
      <c r="D2551" s="88">
        <v>24069.382000000001</v>
      </c>
      <c r="E2551" s="88">
        <v>1.698</v>
      </c>
      <c r="F2551" s="88" t="s">
        <v>781</v>
      </c>
      <c r="G2551" s="88" t="s">
        <v>51</v>
      </c>
    </row>
    <row r="2552" spans="1:7" ht="15.75" customHeight="1">
      <c r="A2552" s="88" t="s">
        <v>196</v>
      </c>
      <c r="B2552" s="88" t="s">
        <v>196</v>
      </c>
      <c r="C2552" s="88">
        <v>24070.879000000001</v>
      </c>
      <c r="D2552" s="88">
        <v>24071.721000000001</v>
      </c>
      <c r="E2552" s="88">
        <v>0.84199999999999997</v>
      </c>
      <c r="F2552" s="88" t="s">
        <v>286</v>
      </c>
      <c r="G2552" s="88" t="s">
        <v>51</v>
      </c>
    </row>
    <row r="2553" spans="1:7" ht="15.75" customHeight="1">
      <c r="A2553" s="88" t="s">
        <v>196</v>
      </c>
      <c r="B2553" s="88" t="s">
        <v>196</v>
      </c>
      <c r="C2553" s="88">
        <v>24072.194</v>
      </c>
      <c r="D2553" s="88">
        <v>24073.061000000002</v>
      </c>
      <c r="E2553" s="88">
        <v>0.86699999999999999</v>
      </c>
      <c r="F2553" s="88" t="s">
        <v>286</v>
      </c>
      <c r="G2553" s="88" t="s">
        <v>51</v>
      </c>
    </row>
    <row r="2554" spans="1:7" ht="15.75" customHeight="1">
      <c r="A2554" s="88" t="s">
        <v>196</v>
      </c>
      <c r="B2554" s="88" t="s">
        <v>196</v>
      </c>
      <c r="C2554" s="88">
        <v>24077.351999999999</v>
      </c>
      <c r="D2554" s="88">
        <v>24078.191999999999</v>
      </c>
      <c r="E2554" s="88">
        <v>0.84</v>
      </c>
      <c r="F2554" s="88" t="s">
        <v>286</v>
      </c>
      <c r="G2554" s="88" t="s">
        <v>51</v>
      </c>
    </row>
    <row r="2555" spans="1:7" ht="15.75" customHeight="1">
      <c r="A2555" s="88" t="s">
        <v>196</v>
      </c>
      <c r="B2555" s="88" t="s">
        <v>196</v>
      </c>
      <c r="C2555" s="88">
        <v>24103.478999999999</v>
      </c>
      <c r="D2555" s="88">
        <v>24105.344000000001</v>
      </c>
      <c r="E2555" s="88">
        <v>1.865</v>
      </c>
      <c r="F2555" s="88" t="s">
        <v>286</v>
      </c>
      <c r="G2555" s="88" t="s">
        <v>51</v>
      </c>
    </row>
    <row r="2556" spans="1:7" ht="15.75" customHeight="1">
      <c r="A2556" s="88" t="s">
        <v>196</v>
      </c>
      <c r="B2556" s="88" t="s">
        <v>196</v>
      </c>
      <c r="C2556" s="88">
        <v>24113.792000000001</v>
      </c>
      <c r="D2556" s="88">
        <v>24116.951000000001</v>
      </c>
      <c r="E2556" s="88">
        <v>3.1589999999999998</v>
      </c>
      <c r="F2556" s="88" t="s">
        <v>286</v>
      </c>
      <c r="G2556" s="88" t="s">
        <v>51</v>
      </c>
    </row>
    <row r="2557" spans="1:7" ht="15.75" customHeight="1">
      <c r="A2557" s="88" t="s">
        <v>196</v>
      </c>
      <c r="B2557" s="88" t="s">
        <v>196</v>
      </c>
      <c r="C2557" s="88">
        <v>28451.566999999999</v>
      </c>
      <c r="D2557" s="88">
        <v>28452.212</v>
      </c>
      <c r="E2557" s="88">
        <v>0.64500000000000002</v>
      </c>
      <c r="F2557" s="88" t="s">
        <v>782</v>
      </c>
      <c r="G2557" s="88" t="s">
        <v>51</v>
      </c>
    </row>
    <row r="2558" spans="1:7" ht="15.75" customHeight="1">
      <c r="A2558" s="88" t="s">
        <v>196</v>
      </c>
      <c r="B2558" s="88" t="s">
        <v>196</v>
      </c>
      <c r="C2558" s="88">
        <v>28452.523000000001</v>
      </c>
      <c r="D2558" s="88">
        <v>28455.184000000001</v>
      </c>
      <c r="E2558" s="88">
        <v>2.661</v>
      </c>
      <c r="F2558" s="88" t="s">
        <v>783</v>
      </c>
      <c r="G2558" s="88" t="s">
        <v>51</v>
      </c>
    </row>
    <row r="2559" spans="1:7" ht="15.75" customHeight="1">
      <c r="A2559" s="88" t="s">
        <v>196</v>
      </c>
      <c r="B2559" s="88" t="s">
        <v>196</v>
      </c>
      <c r="C2559" s="88">
        <v>30900.648000000001</v>
      </c>
      <c r="D2559" s="88">
        <v>30901.302</v>
      </c>
      <c r="E2559" s="88">
        <v>0.65400000000000003</v>
      </c>
      <c r="F2559" s="88" t="s">
        <v>285</v>
      </c>
      <c r="G2559" s="88" t="s">
        <v>51</v>
      </c>
    </row>
    <row r="2560" spans="1:7" ht="15.75" customHeight="1">
      <c r="A2560" s="88" t="s">
        <v>196</v>
      </c>
      <c r="B2560" s="88" t="s">
        <v>196</v>
      </c>
      <c r="C2560" s="88">
        <v>30910.456999999999</v>
      </c>
      <c r="D2560" s="88">
        <v>30912.080999999998</v>
      </c>
      <c r="E2560" s="88">
        <v>1.6240000000000001</v>
      </c>
      <c r="F2560" s="88" t="s">
        <v>784</v>
      </c>
      <c r="G2560" s="88" t="s">
        <v>51</v>
      </c>
    </row>
    <row r="2561" spans="1:7" ht="15.75" customHeight="1">
      <c r="A2561" s="88" t="s">
        <v>196</v>
      </c>
      <c r="B2561" s="88" t="s">
        <v>196</v>
      </c>
      <c r="C2561" s="88">
        <v>30919.827000000001</v>
      </c>
      <c r="D2561" s="88">
        <v>30923.35</v>
      </c>
      <c r="E2561" s="88">
        <v>3.5230000000000001</v>
      </c>
      <c r="F2561" s="88" t="s">
        <v>785</v>
      </c>
      <c r="G2561" s="88" t="s">
        <v>51</v>
      </c>
    </row>
    <row r="2562" spans="1:7" ht="15.75" customHeight="1">
      <c r="A2562" s="88" t="s">
        <v>196</v>
      </c>
      <c r="B2562" s="88" t="s">
        <v>196</v>
      </c>
      <c r="C2562" s="88">
        <v>30924.37</v>
      </c>
      <c r="D2562" s="88">
        <v>30926.808000000001</v>
      </c>
      <c r="E2562" s="88">
        <v>2.4380000000000002</v>
      </c>
      <c r="F2562" s="88" t="s">
        <v>786</v>
      </c>
      <c r="G2562" s="88" t="s">
        <v>51</v>
      </c>
    </row>
    <row r="2563" spans="1:7" ht="15.75" customHeight="1">
      <c r="A2563" s="88" t="s">
        <v>196</v>
      </c>
      <c r="B2563" s="88" t="s">
        <v>196</v>
      </c>
      <c r="C2563" s="88">
        <v>30932.476999999999</v>
      </c>
      <c r="D2563" s="88">
        <v>30933.425999999999</v>
      </c>
      <c r="E2563" s="88">
        <v>0.94899999999999995</v>
      </c>
      <c r="F2563" s="88" t="s">
        <v>787</v>
      </c>
      <c r="G2563" s="88" t="s">
        <v>51</v>
      </c>
    </row>
    <row r="2564" spans="1:7" ht="15.75" customHeight="1">
      <c r="A2564" s="88" t="s">
        <v>196</v>
      </c>
      <c r="B2564" s="88" t="s">
        <v>196</v>
      </c>
      <c r="C2564" s="88">
        <v>30933.654999999999</v>
      </c>
      <c r="D2564" s="88">
        <v>30935.010999999999</v>
      </c>
      <c r="E2564" s="88">
        <v>1.3560000000000001</v>
      </c>
      <c r="F2564" s="88" t="s">
        <v>788</v>
      </c>
      <c r="G2564" s="88" t="s">
        <v>51</v>
      </c>
    </row>
    <row r="2565" spans="1:7" ht="15.75" customHeight="1">
      <c r="A2565" s="88" t="s">
        <v>196</v>
      </c>
      <c r="B2565" s="88" t="s">
        <v>196</v>
      </c>
      <c r="C2565" s="88">
        <v>30935.15</v>
      </c>
      <c r="D2565" s="88">
        <v>30936.219000000001</v>
      </c>
      <c r="E2565" s="88">
        <v>1.069</v>
      </c>
      <c r="F2565" s="88" t="s">
        <v>789</v>
      </c>
      <c r="G2565" s="88" t="s">
        <v>51</v>
      </c>
    </row>
    <row r="2566" spans="1:7" ht="15.75" customHeight="1">
      <c r="A2566" s="88" t="s">
        <v>196</v>
      </c>
      <c r="B2566" s="88" t="s">
        <v>196</v>
      </c>
      <c r="C2566" s="88">
        <v>30937.292000000001</v>
      </c>
      <c r="D2566" s="88">
        <v>30940.415000000001</v>
      </c>
      <c r="E2566" s="88">
        <v>3.1230000000000002</v>
      </c>
      <c r="F2566" s="88" t="s">
        <v>790</v>
      </c>
      <c r="G2566" s="88" t="s">
        <v>51</v>
      </c>
    </row>
    <row r="2567" spans="1:7" ht="15.75" customHeight="1">
      <c r="A2567" s="88" t="s">
        <v>196</v>
      </c>
      <c r="B2567" s="88" t="s">
        <v>196</v>
      </c>
      <c r="C2567" s="88">
        <v>30940.706999999999</v>
      </c>
      <c r="D2567" s="88">
        <v>30941.67</v>
      </c>
      <c r="E2567" s="88">
        <v>0.96299999999999997</v>
      </c>
      <c r="F2567" s="88" t="s">
        <v>359</v>
      </c>
      <c r="G2567" s="88" t="s">
        <v>51</v>
      </c>
    </row>
    <row r="2568" spans="1:7" ht="15.75" customHeight="1">
      <c r="A2568" s="88" t="s">
        <v>196</v>
      </c>
      <c r="B2568" s="88" t="s">
        <v>196</v>
      </c>
      <c r="C2568" s="88">
        <v>30942.002</v>
      </c>
      <c r="D2568" s="88">
        <v>30943.851999999999</v>
      </c>
      <c r="E2568" s="88">
        <v>1.85</v>
      </c>
      <c r="F2568" s="88" t="s">
        <v>286</v>
      </c>
      <c r="G2568" s="88" t="s">
        <v>51</v>
      </c>
    </row>
    <row r="2569" spans="1:7" ht="15.75" customHeight="1">
      <c r="A2569" s="88" t="s">
        <v>196</v>
      </c>
      <c r="B2569" s="88" t="s">
        <v>196</v>
      </c>
      <c r="C2569" s="88">
        <v>30944.511999999999</v>
      </c>
      <c r="D2569" s="88">
        <v>30945.305</v>
      </c>
      <c r="E2569" s="88">
        <v>0.79300000000000004</v>
      </c>
      <c r="F2569" s="88" t="s">
        <v>791</v>
      </c>
      <c r="G2569" s="88" t="s">
        <v>51</v>
      </c>
    </row>
    <row r="2570" spans="1:7" ht="15.75" customHeight="1">
      <c r="A2570" s="88" t="s">
        <v>196</v>
      </c>
      <c r="B2570" s="88" t="s">
        <v>196</v>
      </c>
      <c r="C2570" s="88">
        <v>30945.768</v>
      </c>
      <c r="D2570" s="88">
        <v>30947.397000000001</v>
      </c>
      <c r="E2570" s="88">
        <v>1.629</v>
      </c>
      <c r="F2570" s="88" t="s">
        <v>792</v>
      </c>
      <c r="G2570" s="88" t="s">
        <v>51</v>
      </c>
    </row>
    <row r="2571" spans="1:7" ht="15.75" customHeight="1">
      <c r="A2571" s="88" t="s">
        <v>196</v>
      </c>
      <c r="B2571" s="88" t="s">
        <v>196</v>
      </c>
      <c r="C2571" s="88">
        <v>30947.523000000001</v>
      </c>
      <c r="D2571" s="88">
        <v>30949.294000000002</v>
      </c>
      <c r="E2571" s="88">
        <v>1.7709999999999999</v>
      </c>
      <c r="F2571" s="88" t="s">
        <v>793</v>
      </c>
      <c r="G2571" s="88" t="s">
        <v>51</v>
      </c>
    </row>
    <row r="2572" spans="1:7" ht="15.75" customHeight="1">
      <c r="A2572" s="88" t="s">
        <v>196</v>
      </c>
      <c r="B2572" s="88" t="s">
        <v>196</v>
      </c>
      <c r="C2572" s="88">
        <v>30949.384999999998</v>
      </c>
      <c r="D2572" s="88">
        <v>30952.98</v>
      </c>
      <c r="E2572" s="88">
        <v>3.5950000000000002</v>
      </c>
      <c r="F2572" s="88" t="s">
        <v>794</v>
      </c>
      <c r="G2572" s="88" t="s">
        <v>51</v>
      </c>
    </row>
    <row r="2573" spans="1:7" ht="15.75" customHeight="1">
      <c r="A2573" s="88" t="s">
        <v>196</v>
      </c>
      <c r="B2573" s="88" t="s">
        <v>196</v>
      </c>
      <c r="C2573" s="88">
        <v>30953.22</v>
      </c>
      <c r="D2573" s="88">
        <v>30954.100999999999</v>
      </c>
      <c r="E2573" s="88">
        <v>0.88100000000000001</v>
      </c>
      <c r="F2573" s="88" t="s">
        <v>795</v>
      </c>
      <c r="G2573" s="88" t="s">
        <v>51</v>
      </c>
    </row>
    <row r="2574" spans="1:7" ht="15.75" customHeight="1">
      <c r="A2574" s="88" t="s">
        <v>196</v>
      </c>
      <c r="B2574" s="88" t="s">
        <v>196</v>
      </c>
      <c r="C2574" s="88">
        <v>30955.691999999999</v>
      </c>
      <c r="D2574" s="88">
        <v>30956.560000000001</v>
      </c>
      <c r="E2574" s="88">
        <v>0.86799999999999999</v>
      </c>
      <c r="F2574" s="88" t="s">
        <v>796</v>
      </c>
      <c r="G2574" s="88" t="s">
        <v>51</v>
      </c>
    </row>
    <row r="2575" spans="1:7" ht="15.75" customHeight="1">
      <c r="A2575" s="88" t="s">
        <v>196</v>
      </c>
      <c r="B2575" s="88" t="s">
        <v>196</v>
      </c>
      <c r="C2575" s="88">
        <v>30958.286</v>
      </c>
      <c r="D2575" s="88">
        <v>30959.7</v>
      </c>
      <c r="E2575" s="88">
        <v>1.4139999999999999</v>
      </c>
      <c r="F2575" s="88" t="s">
        <v>797</v>
      </c>
      <c r="G2575" s="88" t="s">
        <v>51</v>
      </c>
    </row>
    <row r="2576" spans="1:7" ht="15.75" customHeight="1">
      <c r="A2576" s="88" t="s">
        <v>196</v>
      </c>
      <c r="B2576" s="88" t="s">
        <v>196</v>
      </c>
      <c r="C2576" s="88">
        <v>39083.21</v>
      </c>
      <c r="D2576" s="88">
        <v>39087.233999999997</v>
      </c>
      <c r="E2576" s="88">
        <v>4.024</v>
      </c>
      <c r="F2576" s="88" t="s">
        <v>798</v>
      </c>
      <c r="G2576" s="88" t="s">
        <v>51</v>
      </c>
    </row>
    <row r="2577" spans="1:7" ht="15.75" customHeight="1">
      <c r="A2577" s="88" t="s">
        <v>196</v>
      </c>
      <c r="B2577" s="88" t="s">
        <v>196</v>
      </c>
      <c r="C2577" s="88">
        <v>39087.49</v>
      </c>
      <c r="D2577" s="88">
        <v>39088.667999999998</v>
      </c>
      <c r="E2577" s="88">
        <v>1.1779999999999999</v>
      </c>
      <c r="F2577" s="88" t="s">
        <v>799</v>
      </c>
      <c r="G2577" s="88" t="s">
        <v>51</v>
      </c>
    </row>
    <row r="2578" spans="1:7" ht="15.75" customHeight="1">
      <c r="A2578" s="88" t="s">
        <v>196</v>
      </c>
      <c r="B2578" s="88" t="s">
        <v>196</v>
      </c>
      <c r="C2578" s="88">
        <v>39089.64</v>
      </c>
      <c r="D2578" s="88">
        <v>39092.777000000002</v>
      </c>
      <c r="E2578" s="88">
        <v>3.137</v>
      </c>
      <c r="F2578" s="88" t="s">
        <v>800</v>
      </c>
      <c r="G2578" s="88" t="s">
        <v>51</v>
      </c>
    </row>
    <row r="2579" spans="1:7" ht="15.75" customHeight="1">
      <c r="A2579" s="88" t="s">
        <v>196</v>
      </c>
      <c r="B2579" s="88" t="s">
        <v>196</v>
      </c>
      <c r="C2579" s="88">
        <v>39095.631000000001</v>
      </c>
      <c r="D2579" s="88">
        <v>39099.071000000004</v>
      </c>
      <c r="E2579" s="88">
        <v>3.44</v>
      </c>
      <c r="F2579" s="88" t="s">
        <v>801</v>
      </c>
      <c r="G2579" s="88" t="s">
        <v>51</v>
      </c>
    </row>
    <row r="2580" spans="1:7" ht="15.75" customHeight="1">
      <c r="A2580" s="88" t="s">
        <v>196</v>
      </c>
      <c r="B2580" s="88" t="s">
        <v>196</v>
      </c>
      <c r="C2580" s="88">
        <v>39099.616999999998</v>
      </c>
      <c r="D2580" s="88">
        <v>39101.055999999997</v>
      </c>
      <c r="E2580" s="88">
        <v>1.4390000000000001</v>
      </c>
      <c r="F2580" s="88" t="s">
        <v>802</v>
      </c>
      <c r="G2580" s="88" t="s">
        <v>51</v>
      </c>
    </row>
    <row r="2581" spans="1:7" ht="15.75" customHeight="1">
      <c r="A2581" s="88" t="s">
        <v>196</v>
      </c>
      <c r="B2581" s="88" t="s">
        <v>196</v>
      </c>
      <c r="C2581" s="88">
        <v>39101.748</v>
      </c>
      <c r="D2581" s="88">
        <v>39105.597999999998</v>
      </c>
      <c r="E2581" s="88">
        <v>3.85</v>
      </c>
      <c r="F2581" s="88" t="s">
        <v>803</v>
      </c>
      <c r="G2581" s="88" t="s">
        <v>51</v>
      </c>
    </row>
    <row r="2582" spans="1:7" ht="15.75" customHeight="1">
      <c r="A2582" s="88" t="s">
        <v>196</v>
      </c>
      <c r="B2582" s="88" t="s">
        <v>196</v>
      </c>
      <c r="C2582" s="88">
        <v>39106.391000000003</v>
      </c>
      <c r="D2582" s="88">
        <v>39108.135999999999</v>
      </c>
      <c r="E2582" s="88">
        <v>1.7450000000000001</v>
      </c>
      <c r="F2582" s="88" t="s">
        <v>804</v>
      </c>
      <c r="G2582" s="88" t="s">
        <v>51</v>
      </c>
    </row>
    <row r="2583" spans="1:7" ht="15.75" customHeight="1">
      <c r="A2583" s="88" t="s">
        <v>196</v>
      </c>
      <c r="B2583" s="88" t="s">
        <v>196</v>
      </c>
      <c r="C2583" s="88">
        <v>39110.512999999999</v>
      </c>
      <c r="D2583" s="88">
        <v>39111.713000000003</v>
      </c>
      <c r="E2583" s="88">
        <v>1.2</v>
      </c>
      <c r="F2583" s="88" t="s">
        <v>805</v>
      </c>
      <c r="G2583" s="88" t="s">
        <v>51</v>
      </c>
    </row>
    <row r="2584" spans="1:7" ht="15.75" customHeight="1">
      <c r="A2584" s="88" t="s">
        <v>196</v>
      </c>
      <c r="B2584" s="88" t="s">
        <v>196</v>
      </c>
      <c r="C2584" s="88">
        <v>39111.800999999999</v>
      </c>
      <c r="D2584" s="88">
        <v>39113.4</v>
      </c>
      <c r="E2584" s="88">
        <v>1.599</v>
      </c>
      <c r="F2584" s="88" t="s">
        <v>806</v>
      </c>
      <c r="G2584" s="88" t="s">
        <v>51</v>
      </c>
    </row>
    <row r="2585" spans="1:7" ht="15.75" customHeight="1">
      <c r="A2585" s="88" t="s">
        <v>196</v>
      </c>
      <c r="B2585" s="88" t="s">
        <v>196</v>
      </c>
      <c r="C2585" s="88">
        <v>39113.591</v>
      </c>
      <c r="D2585" s="88">
        <v>39115.790999999997</v>
      </c>
      <c r="E2585" s="88">
        <v>2.2000000000000002</v>
      </c>
      <c r="F2585" s="88" t="s">
        <v>807</v>
      </c>
      <c r="G2585" s="88" t="s">
        <v>51</v>
      </c>
    </row>
    <row r="2586" spans="1:7" ht="15.75" customHeight="1">
      <c r="A2586" s="88" t="s">
        <v>196</v>
      </c>
      <c r="B2586" s="88" t="s">
        <v>196</v>
      </c>
      <c r="C2586" s="88">
        <v>39118.480000000003</v>
      </c>
      <c r="D2586" s="88">
        <v>39119.879000000001</v>
      </c>
      <c r="E2586" s="88">
        <v>1.399</v>
      </c>
      <c r="F2586" s="88" t="s">
        <v>808</v>
      </c>
      <c r="G2586" s="88" t="s">
        <v>51</v>
      </c>
    </row>
    <row r="2587" spans="1:7" ht="15.75" customHeight="1">
      <c r="A2587" s="88" t="s">
        <v>196</v>
      </c>
      <c r="B2587" s="88" t="s">
        <v>196</v>
      </c>
      <c r="C2587" s="88">
        <v>39419.902999999998</v>
      </c>
      <c r="D2587" s="88">
        <v>39420.387999999999</v>
      </c>
      <c r="E2587" s="88">
        <v>0.48499999999999999</v>
      </c>
      <c r="F2587" s="88" t="s">
        <v>384</v>
      </c>
      <c r="G2587" s="88" t="s">
        <v>51</v>
      </c>
    </row>
    <row r="2588" spans="1:7" ht="15.75" customHeight="1">
      <c r="A2588" s="88" t="s">
        <v>196</v>
      </c>
      <c r="B2588" s="88" t="s">
        <v>196</v>
      </c>
      <c r="C2588" s="88">
        <v>39437.508000000002</v>
      </c>
      <c r="D2588" s="88">
        <v>39437.930999999997</v>
      </c>
      <c r="E2588" s="88">
        <v>0.42299999999999999</v>
      </c>
      <c r="F2588" s="88" t="s">
        <v>561</v>
      </c>
      <c r="G2588" s="88" t="s">
        <v>51</v>
      </c>
    </row>
    <row r="2589" spans="1:7" ht="15.75" customHeight="1">
      <c r="A2589" s="88" t="s">
        <v>196</v>
      </c>
      <c r="B2589" s="88" t="s">
        <v>196</v>
      </c>
      <c r="C2589" s="88">
        <v>39439.396000000001</v>
      </c>
      <c r="D2589" s="88">
        <v>39439.800999999999</v>
      </c>
      <c r="E2589" s="88">
        <v>0.40500000000000003</v>
      </c>
      <c r="F2589" s="88" t="s">
        <v>809</v>
      </c>
      <c r="G2589" s="88" t="s">
        <v>51</v>
      </c>
    </row>
    <row r="2590" spans="1:7" ht="15.75" customHeight="1">
      <c r="A2590" s="88" t="s">
        <v>196</v>
      </c>
      <c r="B2590" s="88" t="s">
        <v>196</v>
      </c>
      <c r="C2590" s="88">
        <v>39440.470999999998</v>
      </c>
      <c r="D2590" s="88">
        <v>39441.023999999998</v>
      </c>
      <c r="E2590" s="88">
        <v>0.55300000000000005</v>
      </c>
      <c r="F2590" s="88" t="s">
        <v>810</v>
      </c>
      <c r="G2590" s="88" t="s">
        <v>51</v>
      </c>
    </row>
    <row r="2591" spans="1:7" ht="15.75" customHeight="1">
      <c r="A2591" s="88" t="s">
        <v>196</v>
      </c>
      <c r="B2591" s="88" t="s">
        <v>196</v>
      </c>
      <c r="C2591" s="88">
        <v>39462.353999999999</v>
      </c>
      <c r="D2591" s="88">
        <v>39463.050000000003</v>
      </c>
      <c r="E2591" s="88">
        <v>0.69599999999999995</v>
      </c>
      <c r="F2591" s="88" t="s">
        <v>811</v>
      </c>
      <c r="G2591" s="88" t="s">
        <v>51</v>
      </c>
    </row>
    <row r="2592" spans="1:7" ht="15.75" customHeight="1">
      <c r="A2592" s="88" t="s">
        <v>196</v>
      </c>
      <c r="B2592" s="88" t="s">
        <v>196</v>
      </c>
      <c r="C2592" s="88">
        <v>39470.154000000002</v>
      </c>
      <c r="D2592" s="88">
        <v>39472.654999999999</v>
      </c>
      <c r="E2592" s="88">
        <v>2.5009999999999999</v>
      </c>
      <c r="F2592" s="88" t="s">
        <v>812</v>
      </c>
      <c r="G2592" s="88" t="s">
        <v>51</v>
      </c>
    </row>
    <row r="2593" spans="1:7" ht="15.75" customHeight="1">
      <c r="A2593" s="88" t="s">
        <v>196</v>
      </c>
      <c r="B2593" s="88" t="s">
        <v>196</v>
      </c>
      <c r="C2593" s="88">
        <v>39473.135999999999</v>
      </c>
      <c r="D2593" s="88">
        <v>39474.271999999997</v>
      </c>
      <c r="E2593" s="88">
        <v>1.1359999999999999</v>
      </c>
      <c r="F2593" s="88" t="s">
        <v>813</v>
      </c>
      <c r="G2593" s="88" t="s">
        <v>51</v>
      </c>
    </row>
    <row r="2594" spans="1:7" ht="15.75" customHeight="1">
      <c r="A2594" s="88" t="s">
        <v>196</v>
      </c>
      <c r="B2594" s="88" t="s">
        <v>196</v>
      </c>
      <c r="C2594" s="88">
        <v>39478.023000000001</v>
      </c>
      <c r="D2594" s="88">
        <v>39479.508000000002</v>
      </c>
      <c r="E2594" s="88">
        <v>1.4850000000000001</v>
      </c>
      <c r="F2594" s="88" t="s">
        <v>814</v>
      </c>
      <c r="G2594" s="88" t="s">
        <v>51</v>
      </c>
    </row>
    <row r="2595" spans="1:7" ht="15.75" hidden="1" customHeight="1">
      <c r="A2595" s="88" t="s">
        <v>339</v>
      </c>
      <c r="B2595" s="88"/>
      <c r="C2595" s="88">
        <v>2280</v>
      </c>
      <c r="D2595" s="88">
        <v>2460</v>
      </c>
      <c r="E2595" s="88">
        <v>180</v>
      </c>
      <c r="F2595" s="88"/>
      <c r="G2595" s="88" t="s">
        <v>51</v>
      </c>
    </row>
    <row r="2596" spans="1:7" ht="15.75" hidden="1" customHeight="1">
      <c r="A2596" s="88" t="s">
        <v>339</v>
      </c>
      <c r="B2596" s="88"/>
      <c r="C2596" s="88">
        <v>6240</v>
      </c>
      <c r="D2596" s="88">
        <v>6420</v>
      </c>
      <c r="E2596" s="88">
        <v>180</v>
      </c>
      <c r="F2596" s="88"/>
      <c r="G2596" s="88" t="s">
        <v>51</v>
      </c>
    </row>
    <row r="2597" spans="1:7" ht="15.75" hidden="1" customHeight="1">
      <c r="A2597" s="88" t="s">
        <v>339</v>
      </c>
      <c r="B2597" s="88"/>
      <c r="C2597" s="88">
        <v>17640</v>
      </c>
      <c r="D2597" s="88">
        <v>17820</v>
      </c>
      <c r="E2597" s="88">
        <v>180</v>
      </c>
      <c r="F2597" s="88"/>
      <c r="G2597" s="88" t="s">
        <v>51</v>
      </c>
    </row>
    <row r="2598" spans="1:7" ht="15.75" hidden="1" customHeight="1">
      <c r="A2598" s="88" t="s">
        <v>339</v>
      </c>
      <c r="B2598" s="88"/>
      <c r="C2598" s="88">
        <v>21780</v>
      </c>
      <c r="D2598" s="88">
        <v>21960</v>
      </c>
      <c r="E2598" s="88">
        <v>180</v>
      </c>
      <c r="F2598" s="88"/>
      <c r="G2598" s="88" t="s">
        <v>51</v>
      </c>
    </row>
    <row r="2599" spans="1:7" ht="15.75" hidden="1" customHeight="1">
      <c r="A2599" s="88" t="s">
        <v>339</v>
      </c>
      <c r="B2599" s="88"/>
      <c r="C2599" s="88">
        <v>24000</v>
      </c>
      <c r="D2599" s="88">
        <v>24180</v>
      </c>
      <c r="E2599" s="88">
        <v>180</v>
      </c>
      <c r="F2599" s="88"/>
      <c r="G2599" s="88" t="s">
        <v>51</v>
      </c>
    </row>
    <row r="2600" spans="1:7" ht="15.75" hidden="1" customHeight="1">
      <c r="A2600" s="88" t="s">
        <v>339</v>
      </c>
      <c r="B2600" s="88"/>
      <c r="C2600" s="88">
        <v>28380</v>
      </c>
      <c r="D2600" s="88">
        <v>28560</v>
      </c>
      <c r="E2600" s="88">
        <v>180</v>
      </c>
      <c r="F2600" s="88"/>
      <c r="G2600" s="88" t="s">
        <v>51</v>
      </c>
    </row>
    <row r="2601" spans="1:7" ht="15.75" hidden="1" customHeight="1">
      <c r="A2601" s="88" t="s">
        <v>339</v>
      </c>
      <c r="B2601" s="88"/>
      <c r="C2601" s="88">
        <v>30840</v>
      </c>
      <c r="D2601" s="88">
        <v>31020</v>
      </c>
      <c r="E2601" s="88">
        <v>180</v>
      </c>
      <c r="F2601" s="88"/>
      <c r="G2601" s="88" t="s">
        <v>51</v>
      </c>
    </row>
    <row r="2602" spans="1:7" ht="15.75" hidden="1" customHeight="1">
      <c r="A2602" s="88" t="s">
        <v>339</v>
      </c>
      <c r="B2602" s="88"/>
      <c r="C2602" s="88">
        <v>39000</v>
      </c>
      <c r="D2602" s="88">
        <v>39180</v>
      </c>
      <c r="E2602" s="88">
        <v>180</v>
      </c>
      <c r="F2602" s="88"/>
      <c r="G2602" s="88" t="s">
        <v>51</v>
      </c>
    </row>
    <row r="2603" spans="1:7" ht="15.75" hidden="1" customHeight="1">
      <c r="A2603" s="88" t="s">
        <v>339</v>
      </c>
      <c r="B2603" s="88"/>
      <c r="C2603" s="88">
        <v>39360</v>
      </c>
      <c r="D2603" s="88">
        <v>39540</v>
      </c>
      <c r="E2603" s="88">
        <v>180</v>
      </c>
      <c r="F2603" s="88"/>
      <c r="G2603" s="88" t="s">
        <v>51</v>
      </c>
    </row>
    <row r="2604" spans="1:7" ht="15.75" hidden="1" customHeight="1">
      <c r="A2604" s="88" t="s">
        <v>339</v>
      </c>
      <c r="B2604" s="88"/>
      <c r="C2604" s="88">
        <v>51840</v>
      </c>
      <c r="D2604" s="88">
        <v>52020</v>
      </c>
      <c r="E2604" s="88">
        <v>180</v>
      </c>
      <c r="F2604" s="88"/>
      <c r="G2604" s="88" t="s">
        <v>51</v>
      </c>
    </row>
    <row r="2605" spans="1:7" ht="15.75" customHeight="1">
      <c r="A2605" s="88" t="s">
        <v>191</v>
      </c>
      <c r="B2605" s="88" t="s">
        <v>196</v>
      </c>
      <c r="C2605" s="88">
        <v>17700.164000000001</v>
      </c>
      <c r="D2605" s="88">
        <v>17701.358</v>
      </c>
      <c r="E2605" s="88">
        <v>1.194</v>
      </c>
      <c r="F2605" s="88" t="s">
        <v>257</v>
      </c>
      <c r="G2605" s="88" t="s">
        <v>51</v>
      </c>
    </row>
    <row r="2606" spans="1:7" ht="15.75" customHeight="1">
      <c r="A2606" s="88" t="s">
        <v>191</v>
      </c>
      <c r="B2606" s="88" t="s">
        <v>196</v>
      </c>
      <c r="C2606" s="88">
        <v>17704.348999999998</v>
      </c>
      <c r="D2606" s="88">
        <v>17706.05</v>
      </c>
      <c r="E2606" s="88">
        <v>1.7010000000000001</v>
      </c>
      <c r="F2606" s="88" t="s">
        <v>257</v>
      </c>
      <c r="G2606" s="88" t="s">
        <v>51</v>
      </c>
    </row>
    <row r="2607" spans="1:7" ht="15.75" customHeight="1">
      <c r="A2607" s="88" t="s">
        <v>191</v>
      </c>
      <c r="B2607" s="88" t="s">
        <v>196</v>
      </c>
      <c r="C2607" s="88">
        <v>17717.792000000001</v>
      </c>
      <c r="D2607" s="88">
        <v>17720.076000000001</v>
      </c>
      <c r="E2607" s="88">
        <v>2.2839999999999998</v>
      </c>
      <c r="F2607" s="88" t="s">
        <v>257</v>
      </c>
      <c r="G2607" s="88" t="s">
        <v>51</v>
      </c>
    </row>
    <row r="2608" spans="1:7" ht="15.75" customHeight="1">
      <c r="A2608" s="88" t="s">
        <v>191</v>
      </c>
      <c r="B2608" s="88" t="s">
        <v>196</v>
      </c>
      <c r="C2608" s="88">
        <v>17723.153999999999</v>
      </c>
      <c r="D2608" s="88">
        <v>17723.937000000002</v>
      </c>
      <c r="E2608" s="88">
        <v>0.78300000000000003</v>
      </c>
      <c r="F2608" s="88" t="s">
        <v>257</v>
      </c>
      <c r="G2608" s="88" t="s">
        <v>51</v>
      </c>
    </row>
    <row r="2609" spans="1:7" ht="15.75" customHeight="1">
      <c r="A2609" s="88" t="s">
        <v>191</v>
      </c>
      <c r="B2609" s="88" t="s">
        <v>196</v>
      </c>
      <c r="C2609" s="88">
        <v>17725.084999999999</v>
      </c>
      <c r="D2609" s="88">
        <v>17725.686000000002</v>
      </c>
      <c r="E2609" s="88">
        <v>0.60099999999999998</v>
      </c>
      <c r="F2609" s="88" t="s">
        <v>257</v>
      </c>
      <c r="G2609" s="88" t="s">
        <v>51</v>
      </c>
    </row>
    <row r="2610" spans="1:7" ht="15.75" customHeight="1">
      <c r="A2610" s="88" t="s">
        <v>191</v>
      </c>
      <c r="B2610" s="88" t="s">
        <v>196</v>
      </c>
      <c r="C2610" s="88">
        <v>17726.723999999998</v>
      </c>
      <c r="D2610" s="88">
        <v>17728.186000000002</v>
      </c>
      <c r="E2610" s="88">
        <v>1.462</v>
      </c>
      <c r="F2610" s="88" t="s">
        <v>257</v>
      </c>
      <c r="G2610" s="88" t="s">
        <v>51</v>
      </c>
    </row>
    <row r="2611" spans="1:7" ht="15.75" customHeight="1">
      <c r="A2611" s="88" t="s">
        <v>191</v>
      </c>
      <c r="B2611" s="88" t="s">
        <v>196</v>
      </c>
      <c r="C2611" s="88">
        <v>17739.031999999999</v>
      </c>
      <c r="D2611" s="88">
        <v>17740.107</v>
      </c>
      <c r="E2611" s="88">
        <v>1.075</v>
      </c>
      <c r="F2611" s="88" t="s">
        <v>257</v>
      </c>
      <c r="G2611" s="88" t="s">
        <v>51</v>
      </c>
    </row>
    <row r="2612" spans="1:7" ht="15.75" customHeight="1">
      <c r="A2612" s="88" t="s">
        <v>191</v>
      </c>
      <c r="B2612" s="88" t="s">
        <v>196</v>
      </c>
      <c r="C2612" s="88">
        <v>17742.316999999999</v>
      </c>
      <c r="D2612" s="88">
        <v>17744.733</v>
      </c>
      <c r="E2612" s="88">
        <v>2.4159999999999999</v>
      </c>
      <c r="F2612" s="88" t="s">
        <v>257</v>
      </c>
      <c r="G2612" s="88" t="s">
        <v>51</v>
      </c>
    </row>
    <row r="2613" spans="1:7" ht="15.75" customHeight="1">
      <c r="A2613" s="88" t="s">
        <v>191</v>
      </c>
      <c r="B2613" s="88" t="s">
        <v>196</v>
      </c>
      <c r="C2613" s="88">
        <v>17746.593000000001</v>
      </c>
      <c r="D2613" s="88">
        <v>17747.240000000002</v>
      </c>
      <c r="E2613" s="88">
        <v>0.64700000000000002</v>
      </c>
      <c r="F2613" s="88" t="s">
        <v>255</v>
      </c>
      <c r="G2613" s="88" t="s">
        <v>51</v>
      </c>
    </row>
    <row r="2614" spans="1:7" ht="15.75" customHeight="1">
      <c r="A2614" s="88" t="s">
        <v>191</v>
      </c>
      <c r="B2614" s="88" t="s">
        <v>196</v>
      </c>
      <c r="C2614" s="88">
        <v>17752.816999999999</v>
      </c>
      <c r="D2614" s="88">
        <v>17754.491000000002</v>
      </c>
      <c r="E2614" s="88">
        <v>1.6739999999999999</v>
      </c>
      <c r="F2614" s="88" t="s">
        <v>257</v>
      </c>
      <c r="G2614" s="88" t="s">
        <v>51</v>
      </c>
    </row>
    <row r="2615" spans="1:7" ht="15.75" customHeight="1">
      <c r="A2615" s="88" t="s">
        <v>191</v>
      </c>
      <c r="B2615" s="88" t="s">
        <v>196</v>
      </c>
      <c r="C2615" s="88">
        <v>24067.684000000001</v>
      </c>
      <c r="D2615" s="88">
        <v>24069.382000000001</v>
      </c>
      <c r="E2615" s="88">
        <v>1.698</v>
      </c>
      <c r="F2615" s="88" t="s">
        <v>257</v>
      </c>
      <c r="G2615" s="88" t="s">
        <v>51</v>
      </c>
    </row>
    <row r="2616" spans="1:7" ht="15.75" customHeight="1">
      <c r="A2616" s="88" t="s">
        <v>191</v>
      </c>
      <c r="B2616" s="88" t="s">
        <v>196</v>
      </c>
      <c r="C2616" s="88">
        <v>24070.879000000001</v>
      </c>
      <c r="D2616" s="88">
        <v>24071.721000000001</v>
      </c>
      <c r="E2616" s="88">
        <v>0.84199999999999997</v>
      </c>
      <c r="F2616" s="88" t="s">
        <v>255</v>
      </c>
      <c r="G2616" s="88" t="s">
        <v>51</v>
      </c>
    </row>
    <row r="2617" spans="1:7" ht="15.75" customHeight="1">
      <c r="A2617" s="88" t="s">
        <v>191</v>
      </c>
      <c r="B2617" s="88" t="s">
        <v>196</v>
      </c>
      <c r="C2617" s="88">
        <v>24072.194</v>
      </c>
      <c r="D2617" s="88">
        <v>24073.061000000002</v>
      </c>
      <c r="E2617" s="88">
        <v>0.86699999999999999</v>
      </c>
      <c r="F2617" s="88" t="s">
        <v>255</v>
      </c>
      <c r="G2617" s="88" t="s">
        <v>51</v>
      </c>
    </row>
    <row r="2618" spans="1:7" ht="15.75" customHeight="1">
      <c r="A2618" s="88" t="s">
        <v>191</v>
      </c>
      <c r="B2618" s="88" t="s">
        <v>196</v>
      </c>
      <c r="C2618" s="88">
        <v>24077.351999999999</v>
      </c>
      <c r="D2618" s="88">
        <v>24078.191999999999</v>
      </c>
      <c r="E2618" s="88">
        <v>0.84</v>
      </c>
      <c r="F2618" s="88" t="s">
        <v>255</v>
      </c>
      <c r="G2618" s="88" t="s">
        <v>51</v>
      </c>
    </row>
    <row r="2619" spans="1:7" ht="15.75" customHeight="1">
      <c r="A2619" s="88" t="s">
        <v>191</v>
      </c>
      <c r="B2619" s="88" t="s">
        <v>196</v>
      </c>
      <c r="C2619" s="88">
        <v>24103.478999999999</v>
      </c>
      <c r="D2619" s="88">
        <v>24105.344000000001</v>
      </c>
      <c r="E2619" s="88">
        <v>1.865</v>
      </c>
      <c r="F2619" s="88" t="s">
        <v>257</v>
      </c>
      <c r="G2619" s="88" t="s">
        <v>51</v>
      </c>
    </row>
    <row r="2620" spans="1:7" ht="15.75" customHeight="1">
      <c r="A2620" s="88" t="s">
        <v>191</v>
      </c>
      <c r="B2620" s="88" t="s">
        <v>196</v>
      </c>
      <c r="C2620" s="88">
        <v>24113.792000000001</v>
      </c>
      <c r="D2620" s="88">
        <v>24116.951000000001</v>
      </c>
      <c r="E2620" s="88">
        <v>3.1589999999999998</v>
      </c>
      <c r="F2620" s="88" t="s">
        <v>257</v>
      </c>
      <c r="G2620" s="88" t="s">
        <v>51</v>
      </c>
    </row>
    <row r="2621" spans="1:7" ht="15.75" customHeight="1">
      <c r="A2621" s="88" t="s">
        <v>191</v>
      </c>
      <c r="B2621" s="88" t="s">
        <v>196</v>
      </c>
      <c r="C2621" s="88">
        <v>28451.566999999999</v>
      </c>
      <c r="D2621" s="88">
        <v>28452.212</v>
      </c>
      <c r="E2621" s="88">
        <v>0.64500000000000002</v>
      </c>
      <c r="F2621" s="88" t="s">
        <v>257</v>
      </c>
      <c r="G2621" s="88" t="s">
        <v>51</v>
      </c>
    </row>
    <row r="2622" spans="1:7" ht="15.75" customHeight="1">
      <c r="A2622" s="88" t="s">
        <v>191</v>
      </c>
      <c r="B2622" s="88" t="s">
        <v>196</v>
      </c>
      <c r="C2622" s="88">
        <v>28452.523000000001</v>
      </c>
      <c r="D2622" s="88">
        <v>28455.184000000001</v>
      </c>
      <c r="E2622" s="88">
        <v>2.661</v>
      </c>
      <c r="F2622" s="88" t="s">
        <v>257</v>
      </c>
      <c r="G2622" s="88" t="s">
        <v>51</v>
      </c>
    </row>
    <row r="2623" spans="1:7" ht="15.75" customHeight="1">
      <c r="A2623" s="88" t="s">
        <v>191</v>
      </c>
      <c r="B2623" s="88" t="s">
        <v>196</v>
      </c>
      <c r="C2623" s="88">
        <v>30900.648000000001</v>
      </c>
      <c r="D2623" s="88">
        <v>30901.302</v>
      </c>
      <c r="E2623" s="88">
        <v>0.65400000000000003</v>
      </c>
      <c r="F2623" s="88" t="s">
        <v>257</v>
      </c>
      <c r="G2623" s="88" t="s">
        <v>51</v>
      </c>
    </row>
    <row r="2624" spans="1:7" ht="15.75" customHeight="1">
      <c r="A2624" s="88" t="s">
        <v>191</v>
      </c>
      <c r="B2624" s="88" t="s">
        <v>196</v>
      </c>
      <c r="C2624" s="88">
        <v>30910.456999999999</v>
      </c>
      <c r="D2624" s="88">
        <v>30912.080999999998</v>
      </c>
      <c r="E2624" s="88">
        <v>1.6240000000000001</v>
      </c>
      <c r="F2624" s="88" t="s">
        <v>257</v>
      </c>
      <c r="G2624" s="88" t="s">
        <v>51</v>
      </c>
    </row>
    <row r="2625" spans="1:7" ht="15.75" customHeight="1">
      <c r="A2625" s="88" t="s">
        <v>191</v>
      </c>
      <c r="B2625" s="88" t="s">
        <v>196</v>
      </c>
      <c r="C2625" s="88">
        <v>30919.827000000001</v>
      </c>
      <c r="D2625" s="88">
        <v>30923.35</v>
      </c>
      <c r="E2625" s="88">
        <v>3.5230000000000001</v>
      </c>
      <c r="F2625" s="88" t="s">
        <v>257</v>
      </c>
      <c r="G2625" s="88" t="s">
        <v>51</v>
      </c>
    </row>
    <row r="2626" spans="1:7" ht="15.75" customHeight="1">
      <c r="A2626" s="88" t="s">
        <v>191</v>
      </c>
      <c r="B2626" s="88" t="s">
        <v>196</v>
      </c>
      <c r="C2626" s="88">
        <v>30924.37</v>
      </c>
      <c r="D2626" s="88">
        <v>30926.808000000001</v>
      </c>
      <c r="E2626" s="88">
        <v>2.4380000000000002</v>
      </c>
      <c r="F2626" s="88" t="s">
        <v>257</v>
      </c>
      <c r="G2626" s="88" t="s">
        <v>51</v>
      </c>
    </row>
    <row r="2627" spans="1:7" ht="15.75" customHeight="1">
      <c r="A2627" s="88" t="s">
        <v>191</v>
      </c>
      <c r="B2627" s="88" t="s">
        <v>196</v>
      </c>
      <c r="C2627" s="88">
        <v>30932.476999999999</v>
      </c>
      <c r="D2627" s="88">
        <v>30933.425999999999</v>
      </c>
      <c r="E2627" s="88">
        <v>0.94899999999999995</v>
      </c>
      <c r="F2627" s="88" t="s">
        <v>257</v>
      </c>
      <c r="G2627" s="88" t="s">
        <v>51</v>
      </c>
    </row>
    <row r="2628" spans="1:7" ht="15.75" customHeight="1">
      <c r="A2628" s="88" t="s">
        <v>191</v>
      </c>
      <c r="B2628" s="88" t="s">
        <v>196</v>
      </c>
      <c r="C2628" s="88">
        <v>30933.654999999999</v>
      </c>
      <c r="D2628" s="88">
        <v>30935.010999999999</v>
      </c>
      <c r="E2628" s="88">
        <v>1.3560000000000001</v>
      </c>
      <c r="F2628" s="88" t="s">
        <v>257</v>
      </c>
      <c r="G2628" s="88" t="s">
        <v>51</v>
      </c>
    </row>
    <row r="2629" spans="1:7" ht="15.75" customHeight="1">
      <c r="A2629" s="88" t="s">
        <v>191</v>
      </c>
      <c r="B2629" s="88" t="s">
        <v>196</v>
      </c>
      <c r="C2629" s="88">
        <v>30935.15</v>
      </c>
      <c r="D2629" s="88">
        <v>30936.219000000001</v>
      </c>
      <c r="E2629" s="88">
        <v>1.069</v>
      </c>
      <c r="F2629" s="88" t="s">
        <v>257</v>
      </c>
      <c r="G2629" s="88" t="s">
        <v>51</v>
      </c>
    </row>
    <row r="2630" spans="1:7" ht="15.75" customHeight="1">
      <c r="A2630" s="88" t="s">
        <v>191</v>
      </c>
      <c r="B2630" s="88" t="s">
        <v>196</v>
      </c>
      <c r="C2630" s="88">
        <v>30937.292000000001</v>
      </c>
      <c r="D2630" s="88">
        <v>30940.415000000001</v>
      </c>
      <c r="E2630" s="88">
        <v>3.1230000000000002</v>
      </c>
      <c r="F2630" s="88" t="s">
        <v>257</v>
      </c>
      <c r="G2630" s="88" t="s">
        <v>51</v>
      </c>
    </row>
    <row r="2631" spans="1:7" ht="15.75" customHeight="1">
      <c r="A2631" s="88" t="s">
        <v>191</v>
      </c>
      <c r="B2631" s="88" t="s">
        <v>196</v>
      </c>
      <c r="C2631" s="88">
        <v>30940.706999999999</v>
      </c>
      <c r="D2631" s="88">
        <v>30941.67</v>
      </c>
      <c r="E2631" s="88">
        <v>0.96299999999999997</v>
      </c>
      <c r="F2631" s="88" t="s">
        <v>257</v>
      </c>
      <c r="G2631" s="88" t="s">
        <v>51</v>
      </c>
    </row>
    <row r="2632" spans="1:7" ht="15.75" customHeight="1">
      <c r="A2632" s="88" t="s">
        <v>191</v>
      </c>
      <c r="B2632" s="88" t="s">
        <v>196</v>
      </c>
      <c r="C2632" s="88">
        <v>30942.002</v>
      </c>
      <c r="D2632" s="88">
        <v>30943.851999999999</v>
      </c>
      <c r="E2632" s="88">
        <v>1.85</v>
      </c>
      <c r="F2632" s="88" t="s">
        <v>257</v>
      </c>
      <c r="G2632" s="88" t="s">
        <v>51</v>
      </c>
    </row>
    <row r="2633" spans="1:7" ht="15.75" customHeight="1">
      <c r="A2633" s="88" t="s">
        <v>191</v>
      </c>
      <c r="B2633" s="88" t="s">
        <v>196</v>
      </c>
      <c r="C2633" s="88">
        <v>30944.511999999999</v>
      </c>
      <c r="D2633" s="88">
        <v>30945.305</v>
      </c>
      <c r="E2633" s="88">
        <v>0.79300000000000004</v>
      </c>
      <c r="F2633" s="88" t="s">
        <v>257</v>
      </c>
      <c r="G2633" s="88" t="s">
        <v>51</v>
      </c>
    </row>
    <row r="2634" spans="1:7" ht="15.75" customHeight="1">
      <c r="A2634" s="88" t="s">
        <v>191</v>
      </c>
      <c r="B2634" s="88" t="s">
        <v>196</v>
      </c>
      <c r="C2634" s="88">
        <v>30945.768</v>
      </c>
      <c r="D2634" s="88">
        <v>30947.397000000001</v>
      </c>
      <c r="E2634" s="88">
        <v>1.629</v>
      </c>
      <c r="F2634" s="88" t="s">
        <v>257</v>
      </c>
      <c r="G2634" s="88" t="s">
        <v>51</v>
      </c>
    </row>
    <row r="2635" spans="1:7" ht="15.75" customHeight="1">
      <c r="A2635" s="88" t="s">
        <v>191</v>
      </c>
      <c r="B2635" s="88" t="s">
        <v>196</v>
      </c>
      <c r="C2635" s="88">
        <v>30947.523000000001</v>
      </c>
      <c r="D2635" s="88">
        <v>30949.294000000002</v>
      </c>
      <c r="E2635" s="88">
        <v>1.7709999999999999</v>
      </c>
      <c r="F2635" s="88" t="s">
        <v>257</v>
      </c>
      <c r="G2635" s="88" t="s">
        <v>51</v>
      </c>
    </row>
    <row r="2636" spans="1:7" ht="15.75" customHeight="1">
      <c r="A2636" s="88" t="s">
        <v>191</v>
      </c>
      <c r="B2636" s="88" t="s">
        <v>196</v>
      </c>
      <c r="C2636" s="88">
        <v>30949.384999999998</v>
      </c>
      <c r="D2636" s="88">
        <v>30952.98</v>
      </c>
      <c r="E2636" s="88">
        <v>3.5950000000000002</v>
      </c>
      <c r="F2636" s="88" t="s">
        <v>257</v>
      </c>
      <c r="G2636" s="88" t="s">
        <v>51</v>
      </c>
    </row>
    <row r="2637" spans="1:7" ht="15.75" customHeight="1">
      <c r="A2637" s="88" t="s">
        <v>191</v>
      </c>
      <c r="B2637" s="88" t="s">
        <v>196</v>
      </c>
      <c r="C2637" s="88">
        <v>30953.22</v>
      </c>
      <c r="D2637" s="88">
        <v>30954.100999999999</v>
      </c>
      <c r="E2637" s="88">
        <v>0.88100000000000001</v>
      </c>
      <c r="F2637" s="88" t="s">
        <v>257</v>
      </c>
      <c r="G2637" s="88" t="s">
        <v>51</v>
      </c>
    </row>
    <row r="2638" spans="1:7" ht="15.75" customHeight="1">
      <c r="A2638" s="88" t="s">
        <v>191</v>
      </c>
      <c r="B2638" s="88" t="s">
        <v>196</v>
      </c>
      <c r="C2638" s="88">
        <v>30955.691999999999</v>
      </c>
      <c r="D2638" s="88">
        <v>30956.560000000001</v>
      </c>
      <c r="E2638" s="88">
        <v>0.86799999999999999</v>
      </c>
      <c r="F2638" s="88" t="s">
        <v>257</v>
      </c>
      <c r="G2638" s="88" t="s">
        <v>51</v>
      </c>
    </row>
    <row r="2639" spans="1:7" ht="15.75" customHeight="1">
      <c r="A2639" s="88" t="s">
        <v>191</v>
      </c>
      <c r="B2639" s="88" t="s">
        <v>196</v>
      </c>
      <c r="C2639" s="88">
        <v>30958.286</v>
      </c>
      <c r="D2639" s="88">
        <v>30959.7</v>
      </c>
      <c r="E2639" s="88">
        <v>1.4139999999999999</v>
      </c>
      <c r="F2639" s="88" t="s">
        <v>257</v>
      </c>
      <c r="G2639" s="88" t="s">
        <v>51</v>
      </c>
    </row>
    <row r="2640" spans="1:7" ht="15.75" customHeight="1">
      <c r="A2640" s="88" t="s">
        <v>191</v>
      </c>
      <c r="B2640" s="88" t="s">
        <v>196</v>
      </c>
      <c r="C2640" s="88">
        <v>39083.21</v>
      </c>
      <c r="D2640" s="88">
        <v>39087.233999999997</v>
      </c>
      <c r="E2640" s="88">
        <v>4.024</v>
      </c>
      <c r="F2640" s="88" t="s">
        <v>257</v>
      </c>
      <c r="G2640" s="88" t="s">
        <v>51</v>
      </c>
    </row>
    <row r="2641" spans="1:7" ht="15.75" customHeight="1">
      <c r="A2641" s="88" t="s">
        <v>191</v>
      </c>
      <c r="B2641" s="88" t="s">
        <v>196</v>
      </c>
      <c r="C2641" s="88">
        <v>39087.49</v>
      </c>
      <c r="D2641" s="88">
        <v>39088.667999999998</v>
      </c>
      <c r="E2641" s="88">
        <v>1.1779999999999999</v>
      </c>
      <c r="F2641" s="88" t="s">
        <v>257</v>
      </c>
      <c r="G2641" s="88" t="s">
        <v>51</v>
      </c>
    </row>
    <row r="2642" spans="1:7" ht="15.75" customHeight="1">
      <c r="A2642" s="88" t="s">
        <v>191</v>
      </c>
      <c r="B2642" s="88" t="s">
        <v>196</v>
      </c>
      <c r="C2642" s="88">
        <v>39089.64</v>
      </c>
      <c r="D2642" s="88">
        <v>39092.777000000002</v>
      </c>
      <c r="E2642" s="88">
        <v>3.137</v>
      </c>
      <c r="F2642" s="88" t="s">
        <v>257</v>
      </c>
      <c r="G2642" s="88" t="s">
        <v>51</v>
      </c>
    </row>
    <row r="2643" spans="1:7" ht="15.75" customHeight="1">
      <c r="A2643" s="88" t="s">
        <v>191</v>
      </c>
      <c r="B2643" s="88" t="s">
        <v>196</v>
      </c>
      <c r="C2643" s="88">
        <v>39095.631000000001</v>
      </c>
      <c r="D2643" s="88">
        <v>39099.071000000004</v>
      </c>
      <c r="E2643" s="88">
        <v>3.44</v>
      </c>
      <c r="F2643" s="88" t="s">
        <v>257</v>
      </c>
      <c r="G2643" s="88" t="s">
        <v>51</v>
      </c>
    </row>
    <row r="2644" spans="1:7" ht="15.75" customHeight="1">
      <c r="A2644" s="88" t="s">
        <v>191</v>
      </c>
      <c r="B2644" s="88" t="s">
        <v>196</v>
      </c>
      <c r="C2644" s="88">
        <v>39099.616999999998</v>
      </c>
      <c r="D2644" s="88">
        <v>39101.055999999997</v>
      </c>
      <c r="E2644" s="88">
        <v>1.4390000000000001</v>
      </c>
      <c r="F2644" s="88" t="s">
        <v>257</v>
      </c>
      <c r="G2644" s="88" t="s">
        <v>51</v>
      </c>
    </row>
    <row r="2645" spans="1:7" ht="15.75" customHeight="1">
      <c r="A2645" s="88" t="s">
        <v>191</v>
      </c>
      <c r="B2645" s="88" t="s">
        <v>196</v>
      </c>
      <c r="C2645" s="88">
        <v>39101.748</v>
      </c>
      <c r="D2645" s="88">
        <v>39105.597999999998</v>
      </c>
      <c r="E2645" s="88">
        <v>3.85</v>
      </c>
      <c r="F2645" s="88" t="s">
        <v>257</v>
      </c>
      <c r="G2645" s="88" t="s">
        <v>51</v>
      </c>
    </row>
    <row r="2646" spans="1:7" ht="15.75" customHeight="1">
      <c r="A2646" s="88" t="s">
        <v>191</v>
      </c>
      <c r="B2646" s="88" t="s">
        <v>196</v>
      </c>
      <c r="C2646" s="88">
        <v>39106.391000000003</v>
      </c>
      <c r="D2646" s="88">
        <v>39108.135999999999</v>
      </c>
      <c r="E2646" s="88">
        <v>1.7450000000000001</v>
      </c>
      <c r="F2646" s="88" t="s">
        <v>257</v>
      </c>
      <c r="G2646" s="88" t="s">
        <v>51</v>
      </c>
    </row>
    <row r="2647" spans="1:7" ht="15.75" customHeight="1">
      <c r="A2647" s="88" t="s">
        <v>191</v>
      </c>
      <c r="B2647" s="88" t="s">
        <v>196</v>
      </c>
      <c r="C2647" s="88">
        <v>39110.512999999999</v>
      </c>
      <c r="D2647" s="88">
        <v>39111.713000000003</v>
      </c>
      <c r="E2647" s="88">
        <v>1.2</v>
      </c>
      <c r="F2647" s="88" t="s">
        <v>257</v>
      </c>
      <c r="G2647" s="88" t="s">
        <v>51</v>
      </c>
    </row>
    <row r="2648" spans="1:7" ht="15.75" customHeight="1">
      <c r="A2648" s="88" t="s">
        <v>191</v>
      </c>
      <c r="B2648" s="88" t="s">
        <v>196</v>
      </c>
      <c r="C2648" s="88">
        <v>39111.800999999999</v>
      </c>
      <c r="D2648" s="88">
        <v>39113.4</v>
      </c>
      <c r="E2648" s="88">
        <v>1.599</v>
      </c>
      <c r="F2648" s="88" t="s">
        <v>257</v>
      </c>
      <c r="G2648" s="88" t="s">
        <v>51</v>
      </c>
    </row>
    <row r="2649" spans="1:7" ht="15.75" customHeight="1">
      <c r="A2649" s="88" t="s">
        <v>191</v>
      </c>
      <c r="B2649" s="88" t="s">
        <v>196</v>
      </c>
      <c r="C2649" s="88">
        <v>39113.591</v>
      </c>
      <c r="D2649" s="88">
        <v>39115.790999999997</v>
      </c>
      <c r="E2649" s="88">
        <v>2.2000000000000002</v>
      </c>
      <c r="F2649" s="88" t="s">
        <v>257</v>
      </c>
      <c r="G2649" s="88" t="s">
        <v>51</v>
      </c>
    </row>
    <row r="2650" spans="1:7" ht="15.75" customHeight="1">
      <c r="A2650" s="88" t="s">
        <v>191</v>
      </c>
      <c r="B2650" s="88" t="s">
        <v>196</v>
      </c>
      <c r="C2650" s="88">
        <v>39118.480000000003</v>
      </c>
      <c r="D2650" s="88">
        <v>39119.879000000001</v>
      </c>
      <c r="E2650" s="88">
        <v>1.399</v>
      </c>
      <c r="F2650" s="88" t="s">
        <v>257</v>
      </c>
      <c r="G2650" s="88" t="s">
        <v>51</v>
      </c>
    </row>
    <row r="2651" spans="1:7" ht="15.75" customHeight="1">
      <c r="A2651" s="88" t="s">
        <v>191</v>
      </c>
      <c r="B2651" s="88" t="s">
        <v>196</v>
      </c>
      <c r="C2651" s="88">
        <v>39419.902999999998</v>
      </c>
      <c r="D2651" s="88">
        <v>39420.387999999999</v>
      </c>
      <c r="E2651" s="88">
        <v>0.48499999999999999</v>
      </c>
      <c r="F2651" s="88" t="s">
        <v>257</v>
      </c>
      <c r="G2651" s="88" t="s">
        <v>51</v>
      </c>
    </row>
    <row r="2652" spans="1:7" ht="15.75" customHeight="1">
      <c r="A2652" s="88" t="s">
        <v>191</v>
      </c>
      <c r="B2652" s="88" t="s">
        <v>196</v>
      </c>
      <c r="C2652" s="88">
        <v>39437.508000000002</v>
      </c>
      <c r="D2652" s="88">
        <v>39437.930999999997</v>
      </c>
      <c r="E2652" s="88">
        <v>0.42299999999999999</v>
      </c>
      <c r="F2652" s="88" t="s">
        <v>30</v>
      </c>
      <c r="G2652" s="88" t="s">
        <v>51</v>
      </c>
    </row>
    <row r="2653" spans="1:7" ht="15.75" customHeight="1">
      <c r="A2653" s="88" t="s">
        <v>191</v>
      </c>
      <c r="B2653" s="88" t="s">
        <v>196</v>
      </c>
      <c r="C2653" s="88">
        <v>39439.396000000001</v>
      </c>
      <c r="D2653" s="88">
        <v>39439.800999999999</v>
      </c>
      <c r="E2653" s="88">
        <v>0.40500000000000003</v>
      </c>
      <c r="F2653" s="88" t="s">
        <v>257</v>
      </c>
      <c r="G2653" s="88" t="s">
        <v>51</v>
      </c>
    </row>
    <row r="2654" spans="1:7" ht="15.75" customHeight="1">
      <c r="A2654" s="88" t="s">
        <v>191</v>
      </c>
      <c r="B2654" s="88" t="s">
        <v>196</v>
      </c>
      <c r="C2654" s="88">
        <v>39440.470999999998</v>
      </c>
      <c r="D2654" s="88">
        <v>39441.023999999998</v>
      </c>
      <c r="E2654" s="88">
        <v>0.55300000000000005</v>
      </c>
      <c r="F2654" s="88" t="s">
        <v>257</v>
      </c>
      <c r="G2654" s="88" t="s">
        <v>51</v>
      </c>
    </row>
    <row r="2655" spans="1:7" ht="15.75" customHeight="1">
      <c r="A2655" s="88" t="s">
        <v>191</v>
      </c>
      <c r="B2655" s="88" t="s">
        <v>196</v>
      </c>
      <c r="C2655" s="88">
        <v>39462.353999999999</v>
      </c>
      <c r="D2655" s="88">
        <v>39463.050000000003</v>
      </c>
      <c r="E2655" s="88">
        <v>0.69599999999999995</v>
      </c>
      <c r="F2655" s="88" t="s">
        <v>257</v>
      </c>
      <c r="G2655" s="88" t="s">
        <v>51</v>
      </c>
    </row>
    <row r="2656" spans="1:7" ht="15.75" customHeight="1">
      <c r="A2656" s="88" t="s">
        <v>191</v>
      </c>
      <c r="B2656" s="88" t="s">
        <v>196</v>
      </c>
      <c r="C2656" s="88">
        <v>39470.154000000002</v>
      </c>
      <c r="D2656" s="88">
        <v>39472.654999999999</v>
      </c>
      <c r="E2656" s="88">
        <v>2.5009999999999999</v>
      </c>
      <c r="F2656" s="88" t="s">
        <v>257</v>
      </c>
      <c r="G2656" s="88" t="s">
        <v>51</v>
      </c>
    </row>
    <row r="2657" spans="1:7" ht="15.75" customHeight="1">
      <c r="A2657" s="88" t="s">
        <v>191</v>
      </c>
      <c r="B2657" s="88" t="s">
        <v>196</v>
      </c>
      <c r="C2657" s="88">
        <v>39473.135999999999</v>
      </c>
      <c r="D2657" s="88">
        <v>39474.271999999997</v>
      </c>
      <c r="E2657" s="88">
        <v>1.1359999999999999</v>
      </c>
      <c r="F2657" s="88" t="s">
        <v>257</v>
      </c>
      <c r="G2657" s="88" t="s">
        <v>51</v>
      </c>
    </row>
    <row r="2658" spans="1:7" ht="15.75" customHeight="1">
      <c r="A2658" s="88" t="s">
        <v>191</v>
      </c>
      <c r="B2658" s="88" t="s">
        <v>196</v>
      </c>
      <c r="C2658" s="88">
        <v>39478.023000000001</v>
      </c>
      <c r="D2658" s="88">
        <v>39479.508000000002</v>
      </c>
      <c r="E2658" s="88">
        <v>1.4850000000000001</v>
      </c>
      <c r="F2658" s="88" t="s">
        <v>257</v>
      </c>
      <c r="G2658" s="88" t="s">
        <v>51</v>
      </c>
    </row>
    <row r="2659" spans="1:7" ht="15.75" hidden="1" customHeight="1">
      <c r="A2659" s="88" t="s">
        <v>340</v>
      </c>
      <c r="B2659" s="88"/>
      <c r="C2659" s="88">
        <v>2340</v>
      </c>
      <c r="D2659" s="88">
        <v>2400</v>
      </c>
      <c r="E2659" s="88">
        <v>60</v>
      </c>
      <c r="F2659" s="88" t="s">
        <v>341</v>
      </c>
      <c r="G2659" s="88" t="s">
        <v>51</v>
      </c>
    </row>
    <row r="2660" spans="1:7" ht="15.75" hidden="1" customHeight="1">
      <c r="A2660" s="88" t="s">
        <v>340</v>
      </c>
      <c r="B2660" s="88"/>
      <c r="C2660" s="88">
        <v>6300</v>
      </c>
      <c r="D2660" s="88">
        <v>6360</v>
      </c>
      <c r="E2660" s="88">
        <v>60</v>
      </c>
      <c r="F2660" s="88" t="s">
        <v>342</v>
      </c>
      <c r="G2660" s="88" t="s">
        <v>51</v>
      </c>
    </row>
    <row r="2661" spans="1:7" ht="15.75" hidden="1" customHeight="1">
      <c r="A2661" s="88" t="s">
        <v>340</v>
      </c>
      <c r="B2661" s="88"/>
      <c r="C2661" s="88">
        <v>17700</v>
      </c>
      <c r="D2661" s="88">
        <v>17760</v>
      </c>
      <c r="E2661" s="88">
        <v>60</v>
      </c>
      <c r="F2661" s="88" t="s">
        <v>343</v>
      </c>
      <c r="G2661" s="88" t="s">
        <v>51</v>
      </c>
    </row>
    <row r="2662" spans="1:7" ht="15.75" hidden="1" customHeight="1">
      <c r="A2662" s="88" t="s">
        <v>340</v>
      </c>
      <c r="B2662" s="88"/>
      <c r="C2662" s="88">
        <v>21840</v>
      </c>
      <c r="D2662" s="88">
        <v>21900</v>
      </c>
      <c r="E2662" s="88">
        <v>60</v>
      </c>
      <c r="F2662" s="88" t="s">
        <v>344</v>
      </c>
      <c r="G2662" s="88" t="s">
        <v>51</v>
      </c>
    </row>
    <row r="2663" spans="1:7" ht="15.75" hidden="1" customHeight="1">
      <c r="A2663" s="88" t="s">
        <v>340</v>
      </c>
      <c r="B2663" s="88"/>
      <c r="C2663" s="88">
        <v>24060</v>
      </c>
      <c r="D2663" s="88">
        <v>24120</v>
      </c>
      <c r="E2663" s="88">
        <v>60</v>
      </c>
      <c r="F2663" s="88" t="s">
        <v>345</v>
      </c>
      <c r="G2663" s="88" t="s">
        <v>51</v>
      </c>
    </row>
    <row r="2664" spans="1:7" ht="15.75" hidden="1" customHeight="1">
      <c r="A2664" s="88" t="s">
        <v>340</v>
      </c>
      <c r="B2664" s="88"/>
      <c r="C2664" s="88">
        <v>28440</v>
      </c>
      <c r="D2664" s="88">
        <v>28500</v>
      </c>
      <c r="E2664" s="88">
        <v>60</v>
      </c>
      <c r="F2664" s="88" t="s">
        <v>346</v>
      </c>
      <c r="G2664" s="88" t="s">
        <v>51</v>
      </c>
    </row>
    <row r="2665" spans="1:7" ht="15.75" hidden="1" customHeight="1">
      <c r="A2665" s="88" t="s">
        <v>340</v>
      </c>
      <c r="B2665" s="88"/>
      <c r="C2665" s="88">
        <v>30900</v>
      </c>
      <c r="D2665" s="88">
        <v>30960</v>
      </c>
      <c r="E2665" s="88">
        <v>60</v>
      </c>
      <c r="F2665" s="88" t="s">
        <v>347</v>
      </c>
      <c r="G2665" s="88" t="s">
        <v>51</v>
      </c>
    </row>
    <row r="2666" spans="1:7" ht="15.75" hidden="1" customHeight="1">
      <c r="A2666" s="88" t="s">
        <v>340</v>
      </c>
      <c r="B2666" s="88"/>
      <c r="C2666" s="88">
        <v>39060</v>
      </c>
      <c r="D2666" s="88">
        <v>39120</v>
      </c>
      <c r="E2666" s="88">
        <v>60</v>
      </c>
      <c r="F2666" s="88" t="s">
        <v>348</v>
      </c>
      <c r="G2666" s="88" t="s">
        <v>51</v>
      </c>
    </row>
    <row r="2667" spans="1:7" ht="15.75" hidden="1" customHeight="1">
      <c r="A2667" s="88" t="s">
        <v>340</v>
      </c>
      <c r="B2667" s="88"/>
      <c r="C2667" s="88">
        <v>39420</v>
      </c>
      <c r="D2667" s="88">
        <v>39480</v>
      </c>
      <c r="E2667" s="88">
        <v>60</v>
      </c>
      <c r="F2667" s="88" t="s">
        <v>349</v>
      </c>
      <c r="G2667" s="88" t="s">
        <v>51</v>
      </c>
    </row>
    <row r="2668" spans="1:7" ht="15.75" hidden="1" customHeight="1">
      <c r="A2668" s="88" t="s">
        <v>340</v>
      </c>
      <c r="B2668" s="88"/>
      <c r="C2668" s="88">
        <v>51900</v>
      </c>
      <c r="D2668" s="88">
        <v>51960</v>
      </c>
      <c r="E2668" s="88">
        <v>60</v>
      </c>
      <c r="F2668" s="88" t="s">
        <v>350</v>
      </c>
      <c r="G2668" s="88" t="s">
        <v>51</v>
      </c>
    </row>
    <row r="2669" spans="1:7" ht="15.75" customHeight="1">
      <c r="A2669" s="88" t="s">
        <v>198</v>
      </c>
      <c r="B2669" s="88" t="s">
        <v>198</v>
      </c>
      <c r="C2669" s="88">
        <v>2350.0149999999999</v>
      </c>
      <c r="D2669" s="88">
        <v>2351.1799999999998</v>
      </c>
      <c r="E2669" s="88">
        <v>1.165</v>
      </c>
      <c r="F2669" s="88" t="s">
        <v>815</v>
      </c>
      <c r="G2669" s="88" t="s">
        <v>51</v>
      </c>
    </row>
    <row r="2670" spans="1:7" ht="15.75" customHeight="1">
      <c r="A2670" s="88" t="s">
        <v>198</v>
      </c>
      <c r="B2670" s="88" t="s">
        <v>198</v>
      </c>
      <c r="C2670" s="88">
        <v>2351.549</v>
      </c>
      <c r="D2670" s="88">
        <v>2352.0369999999998</v>
      </c>
      <c r="E2670" s="88">
        <v>0.48799999999999999</v>
      </c>
      <c r="F2670" s="88" t="s">
        <v>816</v>
      </c>
      <c r="G2670" s="88" t="s">
        <v>51</v>
      </c>
    </row>
    <row r="2671" spans="1:7" ht="15.75" customHeight="1">
      <c r="A2671" s="88" t="s">
        <v>198</v>
      </c>
      <c r="B2671" s="88" t="s">
        <v>198</v>
      </c>
      <c r="C2671" s="88">
        <v>2353.3560000000002</v>
      </c>
      <c r="D2671" s="88">
        <v>2354.9589999999998</v>
      </c>
      <c r="E2671" s="88">
        <v>1.603</v>
      </c>
      <c r="F2671" s="88" t="s">
        <v>817</v>
      </c>
      <c r="G2671" s="88" t="s">
        <v>51</v>
      </c>
    </row>
    <row r="2672" spans="1:7" ht="15.75" customHeight="1">
      <c r="A2672" s="88" t="s">
        <v>198</v>
      </c>
      <c r="B2672" s="88" t="s">
        <v>198</v>
      </c>
      <c r="C2672" s="88">
        <v>2355.3449999999998</v>
      </c>
      <c r="D2672" s="88">
        <v>2356.6390000000001</v>
      </c>
      <c r="E2672" s="88">
        <v>1.294</v>
      </c>
      <c r="F2672" s="88" t="s">
        <v>818</v>
      </c>
      <c r="G2672" s="88" t="s">
        <v>51</v>
      </c>
    </row>
    <row r="2673" spans="1:7" ht="15.75" customHeight="1">
      <c r="A2673" s="88" t="s">
        <v>198</v>
      </c>
      <c r="B2673" s="88" t="s">
        <v>198</v>
      </c>
      <c r="C2673" s="88">
        <v>2360.6669999999999</v>
      </c>
      <c r="D2673" s="88">
        <v>2362.038</v>
      </c>
      <c r="E2673" s="88">
        <v>1.371</v>
      </c>
      <c r="F2673" s="88" t="s">
        <v>819</v>
      </c>
      <c r="G2673" s="88" t="s">
        <v>51</v>
      </c>
    </row>
    <row r="2674" spans="1:7" ht="15.75" customHeight="1">
      <c r="A2674" s="88" t="s">
        <v>198</v>
      </c>
      <c r="B2674" s="88" t="s">
        <v>198</v>
      </c>
      <c r="C2674" s="88">
        <v>2363.2559999999999</v>
      </c>
      <c r="D2674" s="88">
        <v>2364.5070000000001</v>
      </c>
      <c r="E2674" s="88">
        <v>1.2509999999999999</v>
      </c>
      <c r="F2674" s="88" t="s">
        <v>820</v>
      </c>
      <c r="G2674" s="88" t="s">
        <v>51</v>
      </c>
    </row>
    <row r="2675" spans="1:7" ht="15.75" customHeight="1">
      <c r="A2675" s="88" t="s">
        <v>198</v>
      </c>
      <c r="B2675" s="88" t="s">
        <v>198</v>
      </c>
      <c r="C2675" s="88">
        <v>2374.6039999999998</v>
      </c>
      <c r="D2675" s="88">
        <v>2375.3290000000002</v>
      </c>
      <c r="E2675" s="88">
        <v>0.72499999999999998</v>
      </c>
      <c r="F2675" s="88" t="s">
        <v>821</v>
      </c>
      <c r="G2675" s="88" t="s">
        <v>51</v>
      </c>
    </row>
    <row r="2676" spans="1:7" ht="15.75" customHeight="1">
      <c r="A2676" s="88" t="s">
        <v>198</v>
      </c>
      <c r="B2676" s="88" t="s">
        <v>198</v>
      </c>
      <c r="C2676" s="88">
        <v>2378.069</v>
      </c>
      <c r="D2676" s="88">
        <v>2379.625</v>
      </c>
      <c r="E2676" s="88">
        <v>1.556</v>
      </c>
      <c r="F2676" s="88" t="s">
        <v>822</v>
      </c>
      <c r="G2676" s="88" t="s">
        <v>51</v>
      </c>
    </row>
    <row r="2677" spans="1:7" ht="15.75" customHeight="1">
      <c r="A2677" s="88" t="s">
        <v>198</v>
      </c>
      <c r="B2677" s="88" t="s">
        <v>198</v>
      </c>
      <c r="C2677" s="88">
        <v>2380.7820000000002</v>
      </c>
      <c r="D2677" s="88">
        <v>2382.4639999999999</v>
      </c>
      <c r="E2677" s="88">
        <v>1.6819999999999999</v>
      </c>
      <c r="F2677" s="88" t="s">
        <v>823</v>
      </c>
      <c r="G2677" s="88" t="s">
        <v>51</v>
      </c>
    </row>
    <row r="2678" spans="1:7" ht="15.75" customHeight="1">
      <c r="A2678" s="88" t="s">
        <v>198</v>
      </c>
      <c r="B2678" s="88" t="s">
        <v>198</v>
      </c>
      <c r="C2678" s="88">
        <v>2386.16</v>
      </c>
      <c r="D2678" s="88">
        <v>2388.9499999999998</v>
      </c>
      <c r="E2678" s="88">
        <v>2.79</v>
      </c>
      <c r="F2678" s="88" t="s">
        <v>824</v>
      </c>
      <c r="G2678" s="88" t="s">
        <v>51</v>
      </c>
    </row>
    <row r="2679" spans="1:7" ht="15.75" customHeight="1">
      <c r="A2679" s="88" t="s">
        <v>198</v>
      </c>
      <c r="B2679" s="88" t="s">
        <v>198</v>
      </c>
      <c r="C2679" s="88">
        <v>2389.6439999999998</v>
      </c>
      <c r="D2679" s="88">
        <v>2390.29</v>
      </c>
      <c r="E2679" s="88">
        <v>0.64600000000000002</v>
      </c>
      <c r="F2679" s="88" t="s">
        <v>825</v>
      </c>
      <c r="G2679" s="88" t="s">
        <v>51</v>
      </c>
    </row>
    <row r="2680" spans="1:7" ht="15.75" customHeight="1">
      <c r="A2680" s="88" t="s">
        <v>198</v>
      </c>
      <c r="B2680" s="88" t="s">
        <v>198</v>
      </c>
      <c r="C2680" s="88">
        <v>2392.5300000000002</v>
      </c>
      <c r="D2680" s="88">
        <v>2393.181</v>
      </c>
      <c r="E2680" s="88">
        <v>0.65100000000000002</v>
      </c>
      <c r="F2680" s="88" t="s">
        <v>826</v>
      </c>
      <c r="G2680" s="88" t="s">
        <v>51</v>
      </c>
    </row>
    <row r="2681" spans="1:7" ht="15.75" customHeight="1">
      <c r="A2681" s="88" t="s">
        <v>198</v>
      </c>
      <c r="B2681" s="88" t="s">
        <v>198</v>
      </c>
      <c r="C2681" s="88">
        <v>2397.2379999999998</v>
      </c>
      <c r="D2681" s="88">
        <v>2398.1640000000002</v>
      </c>
      <c r="E2681" s="88">
        <v>0.92600000000000005</v>
      </c>
      <c r="F2681" s="88" t="s">
        <v>827</v>
      </c>
      <c r="G2681" s="88" t="s">
        <v>51</v>
      </c>
    </row>
    <row r="2682" spans="1:7" ht="15.75" customHeight="1">
      <c r="A2682" s="88" t="s">
        <v>198</v>
      </c>
      <c r="B2682" s="88" t="s">
        <v>198</v>
      </c>
      <c r="C2682" s="88">
        <v>6301.9930000000004</v>
      </c>
      <c r="D2682" s="88">
        <v>6308.1890000000003</v>
      </c>
      <c r="E2682" s="88">
        <v>6.1959999999999997</v>
      </c>
      <c r="F2682" s="88" t="s">
        <v>828</v>
      </c>
      <c r="G2682" s="88" t="s">
        <v>51</v>
      </c>
    </row>
    <row r="2683" spans="1:7" ht="15.75" customHeight="1">
      <c r="A2683" s="88" t="s">
        <v>198</v>
      </c>
      <c r="B2683" s="88" t="s">
        <v>198</v>
      </c>
      <c r="C2683" s="88">
        <v>6323.77</v>
      </c>
      <c r="D2683" s="88">
        <v>6324.6310000000003</v>
      </c>
      <c r="E2683" s="88">
        <v>0.86099999999999999</v>
      </c>
      <c r="F2683" s="88" t="s">
        <v>829</v>
      </c>
      <c r="G2683" s="88" t="s">
        <v>51</v>
      </c>
    </row>
    <row r="2684" spans="1:7" ht="15.75" customHeight="1">
      <c r="A2684" s="88" t="s">
        <v>198</v>
      </c>
      <c r="B2684" s="88" t="s">
        <v>198</v>
      </c>
      <c r="C2684" s="88">
        <v>6342.915</v>
      </c>
      <c r="D2684" s="88">
        <v>6343.1310000000003</v>
      </c>
      <c r="E2684" s="88">
        <v>0.216</v>
      </c>
      <c r="F2684" s="88" t="s">
        <v>530</v>
      </c>
      <c r="G2684" s="88" t="s">
        <v>51</v>
      </c>
    </row>
    <row r="2685" spans="1:7" ht="15.75" customHeight="1">
      <c r="A2685" s="88" t="s">
        <v>198</v>
      </c>
      <c r="B2685" s="88" t="s">
        <v>198</v>
      </c>
      <c r="C2685" s="88">
        <v>6345.3379999999997</v>
      </c>
      <c r="D2685" s="88">
        <v>6346.1329999999998</v>
      </c>
      <c r="E2685" s="88">
        <v>0.79500000000000004</v>
      </c>
      <c r="F2685" s="88" t="s">
        <v>830</v>
      </c>
      <c r="G2685" s="88" t="s">
        <v>51</v>
      </c>
    </row>
    <row r="2686" spans="1:7" ht="15.75" customHeight="1">
      <c r="A2686" s="88" t="s">
        <v>198</v>
      </c>
      <c r="B2686" s="88" t="s">
        <v>198</v>
      </c>
      <c r="C2686" s="88">
        <v>6347.5079999999998</v>
      </c>
      <c r="D2686" s="88">
        <v>6348.6180000000004</v>
      </c>
      <c r="E2686" s="88">
        <v>1.1100000000000001</v>
      </c>
      <c r="F2686" s="88" t="s">
        <v>831</v>
      </c>
      <c r="G2686" s="88" t="s">
        <v>51</v>
      </c>
    </row>
    <row r="2687" spans="1:7" ht="15.75" customHeight="1">
      <c r="A2687" s="88" t="s">
        <v>198</v>
      </c>
      <c r="B2687" s="88" t="s">
        <v>198</v>
      </c>
      <c r="C2687" s="88">
        <v>6350.2619999999997</v>
      </c>
      <c r="D2687" s="88">
        <v>6350.8289999999997</v>
      </c>
      <c r="E2687" s="88">
        <v>0.56699999999999995</v>
      </c>
      <c r="F2687" s="88" t="s">
        <v>832</v>
      </c>
      <c r="G2687" s="88" t="s">
        <v>51</v>
      </c>
    </row>
    <row r="2688" spans="1:7" ht="15.75" customHeight="1">
      <c r="A2688" s="88" t="s">
        <v>198</v>
      </c>
      <c r="B2688" s="88" t="s">
        <v>198</v>
      </c>
      <c r="C2688" s="88">
        <v>17714.964</v>
      </c>
      <c r="D2688" s="88">
        <v>17715.879000000001</v>
      </c>
      <c r="E2688" s="88">
        <v>0.91500000000000004</v>
      </c>
      <c r="F2688" s="88" t="s">
        <v>833</v>
      </c>
      <c r="G2688" s="88" t="s">
        <v>51</v>
      </c>
    </row>
    <row r="2689" spans="1:7" ht="15.75" customHeight="1">
      <c r="A2689" s="88" t="s">
        <v>198</v>
      </c>
      <c r="B2689" s="88" t="s">
        <v>198</v>
      </c>
      <c r="C2689" s="88">
        <v>24060.745999999999</v>
      </c>
      <c r="D2689" s="88">
        <v>24064.591</v>
      </c>
      <c r="E2689" s="88">
        <v>3.8450000000000002</v>
      </c>
      <c r="F2689" s="88" t="s">
        <v>834</v>
      </c>
      <c r="G2689" s="88" t="s">
        <v>51</v>
      </c>
    </row>
    <row r="2690" spans="1:7" ht="15.75" customHeight="1">
      <c r="A2690" s="88" t="s">
        <v>198</v>
      </c>
      <c r="B2690" s="88" t="s">
        <v>198</v>
      </c>
      <c r="C2690" s="88">
        <v>24069.403999999999</v>
      </c>
      <c r="D2690" s="88">
        <v>24072.274000000001</v>
      </c>
      <c r="E2690" s="88">
        <v>2.87</v>
      </c>
      <c r="F2690" s="88" t="s">
        <v>286</v>
      </c>
      <c r="G2690" s="88" t="s">
        <v>51</v>
      </c>
    </row>
    <row r="2691" spans="1:7" ht="15.75" customHeight="1">
      <c r="A2691" s="88" t="s">
        <v>198</v>
      </c>
      <c r="B2691" s="88" t="s">
        <v>198</v>
      </c>
      <c r="C2691" s="88">
        <v>24072.907999999999</v>
      </c>
      <c r="D2691" s="88">
        <v>24073.883999999998</v>
      </c>
      <c r="E2691" s="88">
        <v>0.97599999999999998</v>
      </c>
      <c r="F2691" s="88" t="s">
        <v>286</v>
      </c>
      <c r="G2691" s="88" t="s">
        <v>51</v>
      </c>
    </row>
    <row r="2692" spans="1:7" ht="15.75" customHeight="1">
      <c r="A2692" s="88" t="s">
        <v>198</v>
      </c>
      <c r="B2692" s="88" t="s">
        <v>198</v>
      </c>
      <c r="C2692" s="88">
        <v>24080.039000000001</v>
      </c>
      <c r="D2692" s="88">
        <v>24080.641</v>
      </c>
      <c r="E2692" s="88">
        <v>0.60199999999999998</v>
      </c>
      <c r="F2692" s="88" t="s">
        <v>286</v>
      </c>
      <c r="G2692" s="88" t="s">
        <v>51</v>
      </c>
    </row>
    <row r="2693" spans="1:7" ht="15.75" customHeight="1">
      <c r="A2693" s="88" t="s">
        <v>198</v>
      </c>
      <c r="B2693" s="88" t="s">
        <v>198</v>
      </c>
      <c r="C2693" s="88">
        <v>24081.018</v>
      </c>
      <c r="D2693" s="88">
        <v>24082.350999999999</v>
      </c>
      <c r="E2693" s="88">
        <v>1.333</v>
      </c>
      <c r="F2693" s="88" t="s">
        <v>286</v>
      </c>
      <c r="G2693" s="88" t="s">
        <v>51</v>
      </c>
    </row>
    <row r="2694" spans="1:7" ht="15.75" customHeight="1">
      <c r="A2694" s="88" t="s">
        <v>198</v>
      </c>
      <c r="B2694" s="88" t="s">
        <v>198</v>
      </c>
      <c r="C2694" s="88">
        <v>24105.488000000001</v>
      </c>
      <c r="D2694" s="88">
        <v>24106.094000000001</v>
      </c>
      <c r="E2694" s="88">
        <v>0.60599999999999998</v>
      </c>
      <c r="F2694" s="88" t="s">
        <v>286</v>
      </c>
      <c r="G2694" s="88" t="s">
        <v>51</v>
      </c>
    </row>
    <row r="2695" spans="1:7" ht="15.75" customHeight="1">
      <c r="A2695" s="88" t="s">
        <v>198</v>
      </c>
      <c r="B2695" s="88" t="s">
        <v>198</v>
      </c>
      <c r="C2695" s="88">
        <v>28441.422999999999</v>
      </c>
      <c r="D2695" s="88">
        <v>28444.201000000001</v>
      </c>
      <c r="E2695" s="88">
        <v>2.778</v>
      </c>
      <c r="F2695" s="88" t="s">
        <v>835</v>
      </c>
      <c r="G2695" s="88" t="s">
        <v>51</v>
      </c>
    </row>
    <row r="2696" spans="1:7" ht="15.75" customHeight="1">
      <c r="A2696" s="88" t="s">
        <v>198</v>
      </c>
      <c r="B2696" s="88" t="s">
        <v>198</v>
      </c>
      <c r="C2696" s="88">
        <v>28450.922999999999</v>
      </c>
      <c r="D2696" s="88">
        <v>28451.671999999999</v>
      </c>
      <c r="E2696" s="88">
        <v>0.749</v>
      </c>
      <c r="F2696" s="88" t="s">
        <v>836</v>
      </c>
      <c r="G2696" s="88" t="s">
        <v>51</v>
      </c>
    </row>
    <row r="2697" spans="1:7" ht="15.75" customHeight="1">
      <c r="A2697" s="88" t="s">
        <v>198</v>
      </c>
      <c r="B2697" s="88" t="s">
        <v>198</v>
      </c>
      <c r="C2697" s="88">
        <v>28466.915000000001</v>
      </c>
      <c r="D2697" s="88">
        <v>28468.554</v>
      </c>
      <c r="E2697" s="88">
        <v>1.639</v>
      </c>
      <c r="F2697" s="88" t="s">
        <v>837</v>
      </c>
      <c r="G2697" s="88" t="s">
        <v>51</v>
      </c>
    </row>
    <row r="2698" spans="1:7" ht="15.75" customHeight="1">
      <c r="A2698" s="88" t="s">
        <v>198</v>
      </c>
      <c r="B2698" s="88" t="s">
        <v>198</v>
      </c>
      <c r="C2698" s="88">
        <v>28475.446</v>
      </c>
      <c r="D2698" s="88">
        <v>28476.260999999999</v>
      </c>
      <c r="E2698" s="88">
        <v>0.81499999999999995</v>
      </c>
      <c r="F2698" s="88" t="s">
        <v>286</v>
      </c>
      <c r="G2698" s="88" t="s">
        <v>51</v>
      </c>
    </row>
    <row r="2699" spans="1:7" ht="15.75" customHeight="1">
      <c r="A2699" s="88" t="s">
        <v>198</v>
      </c>
      <c r="B2699" s="88" t="s">
        <v>198</v>
      </c>
      <c r="C2699" s="88">
        <v>28478.324000000001</v>
      </c>
      <c r="D2699" s="88">
        <v>28482.6</v>
      </c>
      <c r="E2699" s="88">
        <v>4.2759999999999998</v>
      </c>
      <c r="F2699" s="88" t="s">
        <v>838</v>
      </c>
      <c r="G2699" s="88" t="s">
        <v>51</v>
      </c>
    </row>
    <row r="2700" spans="1:7" ht="15.75" customHeight="1">
      <c r="A2700" s="88" t="s">
        <v>198</v>
      </c>
      <c r="B2700" s="88" t="s">
        <v>198</v>
      </c>
      <c r="C2700" s="88">
        <v>28485.941999999999</v>
      </c>
      <c r="D2700" s="88">
        <v>28486.911</v>
      </c>
      <c r="E2700" s="88">
        <v>0.96899999999999997</v>
      </c>
      <c r="F2700" s="88" t="s">
        <v>286</v>
      </c>
      <c r="G2700" s="88" t="s">
        <v>51</v>
      </c>
    </row>
    <row r="2701" spans="1:7" ht="15.75" customHeight="1">
      <c r="A2701" s="88" t="s">
        <v>198</v>
      </c>
      <c r="B2701" s="88" t="s">
        <v>198</v>
      </c>
      <c r="C2701" s="88">
        <v>28488.772000000001</v>
      </c>
      <c r="D2701" s="88">
        <v>28489.191999999999</v>
      </c>
      <c r="E2701" s="88">
        <v>0.42</v>
      </c>
      <c r="F2701" s="88" t="s">
        <v>286</v>
      </c>
      <c r="G2701" s="88" t="s">
        <v>51</v>
      </c>
    </row>
    <row r="2702" spans="1:7" ht="15.75" customHeight="1">
      <c r="A2702" s="88" t="s">
        <v>198</v>
      </c>
      <c r="B2702" s="88" t="s">
        <v>198</v>
      </c>
      <c r="C2702" s="88">
        <v>28491.364000000001</v>
      </c>
      <c r="D2702" s="88">
        <v>28492.050999999999</v>
      </c>
      <c r="E2702" s="88">
        <v>0.68700000000000006</v>
      </c>
      <c r="F2702" s="88" t="s">
        <v>421</v>
      </c>
      <c r="G2702" s="88" t="s">
        <v>51</v>
      </c>
    </row>
    <row r="2703" spans="1:7" ht="15.75" customHeight="1">
      <c r="A2703" s="88" t="s">
        <v>198</v>
      </c>
      <c r="B2703" s="88" t="s">
        <v>198</v>
      </c>
      <c r="C2703" s="88">
        <v>30906.852999999999</v>
      </c>
      <c r="D2703" s="88">
        <v>30908.427</v>
      </c>
      <c r="E2703" s="88">
        <v>1.5740000000000001</v>
      </c>
      <c r="F2703" s="88" t="s">
        <v>286</v>
      </c>
      <c r="G2703" s="88" t="s">
        <v>51</v>
      </c>
    </row>
    <row r="2704" spans="1:7" ht="15.75" customHeight="1">
      <c r="A2704" s="88" t="s">
        <v>198</v>
      </c>
      <c r="B2704" s="88" t="s">
        <v>198</v>
      </c>
      <c r="C2704" s="88">
        <v>39464.006999999998</v>
      </c>
      <c r="D2704" s="88">
        <v>39466.807000000001</v>
      </c>
      <c r="E2704" s="88">
        <v>2.8</v>
      </c>
      <c r="F2704" s="88" t="s">
        <v>839</v>
      </c>
      <c r="G2704" s="88" t="s">
        <v>51</v>
      </c>
    </row>
    <row r="2705" spans="1:7" ht="15.75" customHeight="1">
      <c r="A2705" s="88" t="s">
        <v>198</v>
      </c>
      <c r="B2705" s="88" t="s">
        <v>198</v>
      </c>
      <c r="C2705" s="88">
        <v>39467.042000000001</v>
      </c>
      <c r="D2705" s="88">
        <v>39467.531999999999</v>
      </c>
      <c r="E2705" s="88">
        <v>0.49</v>
      </c>
      <c r="F2705" s="88" t="s">
        <v>286</v>
      </c>
      <c r="G2705" s="88" t="s">
        <v>51</v>
      </c>
    </row>
    <row r="2706" spans="1:7" ht="15.75" hidden="1" customHeight="1">
      <c r="A2706" s="88" t="s">
        <v>386</v>
      </c>
      <c r="B2706" s="88" t="s">
        <v>196</v>
      </c>
      <c r="C2706" s="88">
        <v>17700.164000000001</v>
      </c>
      <c r="D2706" s="88">
        <v>17701.358</v>
      </c>
      <c r="E2706" s="88">
        <v>1.194</v>
      </c>
      <c r="F2706" s="88" t="s">
        <v>257</v>
      </c>
      <c r="G2706" s="88" t="s">
        <v>51</v>
      </c>
    </row>
    <row r="2707" spans="1:7" ht="15.75" hidden="1" customHeight="1">
      <c r="A2707" s="88" t="s">
        <v>386</v>
      </c>
      <c r="B2707" s="88" t="s">
        <v>196</v>
      </c>
      <c r="C2707" s="88">
        <v>17704.348999999998</v>
      </c>
      <c r="D2707" s="88">
        <v>17706.05</v>
      </c>
      <c r="E2707" s="88">
        <v>1.7010000000000001</v>
      </c>
      <c r="F2707" s="88" t="s">
        <v>257</v>
      </c>
      <c r="G2707" s="88" t="s">
        <v>51</v>
      </c>
    </row>
    <row r="2708" spans="1:7" ht="15.75" hidden="1" customHeight="1">
      <c r="A2708" s="88" t="s">
        <v>386</v>
      </c>
      <c r="B2708" s="88" t="s">
        <v>196</v>
      </c>
      <c r="C2708" s="88">
        <v>17717.792000000001</v>
      </c>
      <c r="D2708" s="88">
        <v>17720.076000000001</v>
      </c>
      <c r="E2708" s="88">
        <v>2.2839999999999998</v>
      </c>
      <c r="F2708" s="88" t="s">
        <v>257</v>
      </c>
      <c r="G2708" s="88" t="s">
        <v>51</v>
      </c>
    </row>
    <row r="2709" spans="1:7" ht="15.75" hidden="1" customHeight="1">
      <c r="A2709" s="88" t="s">
        <v>386</v>
      </c>
      <c r="B2709" s="88" t="s">
        <v>196</v>
      </c>
      <c r="C2709" s="88">
        <v>17723.153999999999</v>
      </c>
      <c r="D2709" s="88">
        <v>17723.937000000002</v>
      </c>
      <c r="E2709" s="88">
        <v>0.78300000000000003</v>
      </c>
      <c r="F2709" s="88" t="s">
        <v>257</v>
      </c>
      <c r="G2709" s="88" t="s">
        <v>51</v>
      </c>
    </row>
    <row r="2710" spans="1:7" ht="15.75" hidden="1" customHeight="1">
      <c r="A2710" s="88" t="s">
        <v>386</v>
      </c>
      <c r="B2710" s="88" t="s">
        <v>196</v>
      </c>
      <c r="C2710" s="88">
        <v>17725.084999999999</v>
      </c>
      <c r="D2710" s="88">
        <v>17725.686000000002</v>
      </c>
      <c r="E2710" s="88">
        <v>0.60099999999999998</v>
      </c>
      <c r="F2710" s="88" t="s">
        <v>257</v>
      </c>
      <c r="G2710" s="88" t="s">
        <v>51</v>
      </c>
    </row>
    <row r="2711" spans="1:7" ht="15.75" hidden="1" customHeight="1">
      <c r="A2711" s="88" t="s">
        <v>386</v>
      </c>
      <c r="B2711" s="88" t="s">
        <v>196</v>
      </c>
      <c r="C2711" s="88">
        <v>17726.723999999998</v>
      </c>
      <c r="D2711" s="88">
        <v>17728.186000000002</v>
      </c>
      <c r="E2711" s="88">
        <v>1.462</v>
      </c>
      <c r="F2711" s="88" t="s">
        <v>257</v>
      </c>
      <c r="G2711" s="88" t="s">
        <v>51</v>
      </c>
    </row>
    <row r="2712" spans="1:7" ht="15.75" hidden="1" customHeight="1">
      <c r="A2712" s="88" t="s">
        <v>386</v>
      </c>
      <c r="B2712" s="88" t="s">
        <v>196</v>
      </c>
      <c r="C2712" s="88">
        <v>17739.031999999999</v>
      </c>
      <c r="D2712" s="88">
        <v>17740.107</v>
      </c>
      <c r="E2712" s="88">
        <v>1.075</v>
      </c>
      <c r="F2712" s="88" t="s">
        <v>257</v>
      </c>
      <c r="G2712" s="88" t="s">
        <v>51</v>
      </c>
    </row>
    <row r="2713" spans="1:7" ht="15.75" hidden="1" customHeight="1">
      <c r="A2713" s="88" t="s">
        <v>386</v>
      </c>
      <c r="B2713" s="88" t="s">
        <v>196</v>
      </c>
      <c r="C2713" s="88">
        <v>17742.316999999999</v>
      </c>
      <c r="D2713" s="88">
        <v>17744.733</v>
      </c>
      <c r="E2713" s="88">
        <v>2.4159999999999999</v>
      </c>
      <c r="F2713" s="88" t="s">
        <v>257</v>
      </c>
      <c r="G2713" s="88" t="s">
        <v>51</v>
      </c>
    </row>
    <row r="2714" spans="1:7" ht="15.75" hidden="1" customHeight="1">
      <c r="A2714" s="88" t="s">
        <v>386</v>
      </c>
      <c r="B2714" s="88" t="s">
        <v>196</v>
      </c>
      <c r="C2714" s="88">
        <v>17746.593000000001</v>
      </c>
      <c r="D2714" s="88">
        <v>17747.240000000002</v>
      </c>
      <c r="E2714" s="88">
        <v>0.64700000000000002</v>
      </c>
      <c r="F2714" s="88" t="s">
        <v>255</v>
      </c>
      <c r="G2714" s="88" t="s">
        <v>51</v>
      </c>
    </row>
    <row r="2715" spans="1:7" ht="15.75" hidden="1" customHeight="1">
      <c r="A2715" s="88" t="s">
        <v>386</v>
      </c>
      <c r="B2715" s="88" t="s">
        <v>196</v>
      </c>
      <c r="C2715" s="88">
        <v>17752.816999999999</v>
      </c>
      <c r="D2715" s="88">
        <v>17754.491000000002</v>
      </c>
      <c r="E2715" s="88">
        <v>1.6739999999999999</v>
      </c>
      <c r="F2715" s="88" t="s">
        <v>257</v>
      </c>
      <c r="G2715" s="88" t="s">
        <v>51</v>
      </c>
    </row>
    <row r="2716" spans="1:7" ht="15.75" hidden="1" customHeight="1">
      <c r="A2716" s="88" t="s">
        <v>386</v>
      </c>
      <c r="B2716" s="88" t="s">
        <v>196</v>
      </c>
      <c r="C2716" s="88">
        <v>24067.684000000001</v>
      </c>
      <c r="D2716" s="88">
        <v>24069.382000000001</v>
      </c>
      <c r="E2716" s="88">
        <v>1.698</v>
      </c>
      <c r="F2716" s="88" t="s">
        <v>257</v>
      </c>
      <c r="G2716" s="88" t="s">
        <v>51</v>
      </c>
    </row>
    <row r="2717" spans="1:7" ht="15.75" hidden="1" customHeight="1">
      <c r="A2717" s="88" t="s">
        <v>386</v>
      </c>
      <c r="B2717" s="88" t="s">
        <v>196</v>
      </c>
      <c r="C2717" s="88">
        <v>24070.879000000001</v>
      </c>
      <c r="D2717" s="88">
        <v>24071.721000000001</v>
      </c>
      <c r="E2717" s="88">
        <v>0.84199999999999997</v>
      </c>
      <c r="F2717" s="88" t="s">
        <v>255</v>
      </c>
      <c r="G2717" s="88" t="s">
        <v>51</v>
      </c>
    </row>
    <row r="2718" spans="1:7" ht="15.75" hidden="1" customHeight="1">
      <c r="A2718" s="88" t="s">
        <v>386</v>
      </c>
      <c r="B2718" s="88" t="s">
        <v>196</v>
      </c>
      <c r="C2718" s="88">
        <v>24072.194</v>
      </c>
      <c r="D2718" s="88">
        <v>24073.061000000002</v>
      </c>
      <c r="E2718" s="88">
        <v>0.86699999999999999</v>
      </c>
      <c r="F2718" s="88" t="s">
        <v>255</v>
      </c>
      <c r="G2718" s="88" t="s">
        <v>51</v>
      </c>
    </row>
    <row r="2719" spans="1:7" ht="15.75" hidden="1" customHeight="1">
      <c r="A2719" s="88" t="s">
        <v>386</v>
      </c>
      <c r="B2719" s="88" t="s">
        <v>196</v>
      </c>
      <c r="C2719" s="88">
        <v>24077.351999999999</v>
      </c>
      <c r="D2719" s="88">
        <v>24078.191999999999</v>
      </c>
      <c r="E2719" s="88">
        <v>0.84</v>
      </c>
      <c r="F2719" s="88" t="s">
        <v>255</v>
      </c>
      <c r="G2719" s="88" t="s">
        <v>51</v>
      </c>
    </row>
    <row r="2720" spans="1:7" ht="15.75" hidden="1" customHeight="1">
      <c r="A2720" s="88" t="s">
        <v>386</v>
      </c>
      <c r="B2720" s="88" t="s">
        <v>196</v>
      </c>
      <c r="C2720" s="88">
        <v>24103.478999999999</v>
      </c>
      <c r="D2720" s="88">
        <v>24105.344000000001</v>
      </c>
      <c r="E2720" s="88">
        <v>1.865</v>
      </c>
      <c r="F2720" s="88" t="s">
        <v>254</v>
      </c>
      <c r="G2720" s="88" t="s">
        <v>51</v>
      </c>
    </row>
    <row r="2721" spans="1:7" ht="15.75" hidden="1" customHeight="1">
      <c r="A2721" s="88" t="s">
        <v>386</v>
      </c>
      <c r="B2721" s="88" t="s">
        <v>196</v>
      </c>
      <c r="C2721" s="88">
        <v>24113.792000000001</v>
      </c>
      <c r="D2721" s="88">
        <v>24116.951000000001</v>
      </c>
      <c r="E2721" s="88">
        <v>3.1589999999999998</v>
      </c>
      <c r="F2721" s="88" t="s">
        <v>254</v>
      </c>
      <c r="G2721" s="88" t="s">
        <v>51</v>
      </c>
    </row>
    <row r="2722" spans="1:7" ht="15.75" hidden="1" customHeight="1">
      <c r="A2722" s="88" t="s">
        <v>386</v>
      </c>
      <c r="B2722" s="88" t="s">
        <v>196</v>
      </c>
      <c r="C2722" s="88">
        <v>28451.566999999999</v>
      </c>
      <c r="D2722" s="88">
        <v>28452.212</v>
      </c>
      <c r="E2722" s="88">
        <v>0.64500000000000002</v>
      </c>
      <c r="F2722" s="88" t="s">
        <v>257</v>
      </c>
      <c r="G2722" s="88" t="s">
        <v>51</v>
      </c>
    </row>
    <row r="2723" spans="1:7" ht="15.75" hidden="1" customHeight="1">
      <c r="A2723" s="88" t="s">
        <v>386</v>
      </c>
      <c r="B2723" s="88" t="s">
        <v>196</v>
      </c>
      <c r="C2723" s="88">
        <v>28452.523000000001</v>
      </c>
      <c r="D2723" s="88">
        <v>28455.184000000001</v>
      </c>
      <c r="E2723" s="88">
        <v>2.661</v>
      </c>
      <c r="F2723" s="88" t="s">
        <v>255</v>
      </c>
      <c r="G2723" s="88" t="s">
        <v>51</v>
      </c>
    </row>
    <row r="2724" spans="1:7" ht="15.75" hidden="1" customHeight="1">
      <c r="A2724" s="88" t="s">
        <v>386</v>
      </c>
      <c r="B2724" s="88" t="s">
        <v>196</v>
      </c>
      <c r="C2724" s="88">
        <v>30900.648000000001</v>
      </c>
      <c r="D2724" s="88">
        <v>30901.302</v>
      </c>
      <c r="E2724" s="88">
        <v>0.65400000000000003</v>
      </c>
      <c r="F2724" s="88" t="s">
        <v>255</v>
      </c>
      <c r="G2724" s="88" t="s">
        <v>51</v>
      </c>
    </row>
    <row r="2725" spans="1:7" ht="15.75" hidden="1" customHeight="1">
      <c r="A2725" s="88" t="s">
        <v>386</v>
      </c>
      <c r="B2725" s="88" t="s">
        <v>196</v>
      </c>
      <c r="C2725" s="88">
        <v>30910.456999999999</v>
      </c>
      <c r="D2725" s="88">
        <v>30912.080999999998</v>
      </c>
      <c r="E2725" s="88">
        <v>1.6240000000000001</v>
      </c>
      <c r="F2725" s="88" t="s">
        <v>257</v>
      </c>
      <c r="G2725" s="88" t="s">
        <v>51</v>
      </c>
    </row>
    <row r="2726" spans="1:7" ht="15.75" hidden="1" customHeight="1">
      <c r="A2726" s="88" t="s">
        <v>386</v>
      </c>
      <c r="B2726" s="88" t="s">
        <v>196</v>
      </c>
      <c r="C2726" s="88">
        <v>30919.827000000001</v>
      </c>
      <c r="D2726" s="88">
        <v>30923.35</v>
      </c>
      <c r="E2726" s="88">
        <v>3.5230000000000001</v>
      </c>
      <c r="F2726" s="88" t="s">
        <v>257</v>
      </c>
      <c r="G2726" s="88" t="s">
        <v>51</v>
      </c>
    </row>
    <row r="2727" spans="1:7" ht="15.75" hidden="1" customHeight="1">
      <c r="A2727" s="88" t="s">
        <v>386</v>
      </c>
      <c r="B2727" s="88" t="s">
        <v>196</v>
      </c>
      <c r="C2727" s="88">
        <v>30924.37</v>
      </c>
      <c r="D2727" s="88">
        <v>30926.808000000001</v>
      </c>
      <c r="E2727" s="88">
        <v>2.4380000000000002</v>
      </c>
      <c r="F2727" s="88" t="s">
        <v>257</v>
      </c>
      <c r="G2727" s="88" t="s">
        <v>51</v>
      </c>
    </row>
    <row r="2728" spans="1:7" ht="15.75" hidden="1" customHeight="1">
      <c r="A2728" s="88" t="s">
        <v>386</v>
      </c>
      <c r="B2728" s="88" t="s">
        <v>196</v>
      </c>
      <c r="C2728" s="88">
        <v>30932.476999999999</v>
      </c>
      <c r="D2728" s="88">
        <v>30933.425999999999</v>
      </c>
      <c r="E2728" s="88">
        <v>0.94899999999999995</v>
      </c>
      <c r="F2728" s="88" t="s">
        <v>257</v>
      </c>
      <c r="G2728" s="88" t="s">
        <v>51</v>
      </c>
    </row>
    <row r="2729" spans="1:7" ht="15.75" hidden="1" customHeight="1">
      <c r="A2729" s="88" t="s">
        <v>386</v>
      </c>
      <c r="B2729" s="88" t="s">
        <v>196</v>
      </c>
      <c r="C2729" s="88">
        <v>30933.654999999999</v>
      </c>
      <c r="D2729" s="88">
        <v>30935.010999999999</v>
      </c>
      <c r="E2729" s="88">
        <v>1.3560000000000001</v>
      </c>
      <c r="F2729" s="88" t="s">
        <v>257</v>
      </c>
      <c r="G2729" s="88" t="s">
        <v>51</v>
      </c>
    </row>
    <row r="2730" spans="1:7" ht="15.75" hidden="1" customHeight="1">
      <c r="A2730" s="88" t="s">
        <v>386</v>
      </c>
      <c r="B2730" s="88" t="s">
        <v>196</v>
      </c>
      <c r="C2730" s="88">
        <v>30935.15</v>
      </c>
      <c r="D2730" s="88">
        <v>30936.219000000001</v>
      </c>
      <c r="E2730" s="88">
        <v>1.069</v>
      </c>
      <c r="F2730" s="88" t="s">
        <v>257</v>
      </c>
      <c r="G2730" s="88" t="s">
        <v>51</v>
      </c>
    </row>
    <row r="2731" spans="1:7" ht="15.75" hidden="1" customHeight="1">
      <c r="A2731" s="88" t="s">
        <v>386</v>
      </c>
      <c r="B2731" s="88" t="s">
        <v>196</v>
      </c>
      <c r="C2731" s="88">
        <v>30937.292000000001</v>
      </c>
      <c r="D2731" s="88">
        <v>30940.415000000001</v>
      </c>
      <c r="E2731" s="88">
        <v>3.1230000000000002</v>
      </c>
      <c r="F2731" s="88" t="s">
        <v>257</v>
      </c>
      <c r="G2731" s="88" t="s">
        <v>51</v>
      </c>
    </row>
    <row r="2732" spans="1:7" ht="15.75" hidden="1" customHeight="1">
      <c r="A2732" s="88" t="s">
        <v>386</v>
      </c>
      <c r="B2732" s="88" t="s">
        <v>196</v>
      </c>
      <c r="C2732" s="88">
        <v>30940.706999999999</v>
      </c>
      <c r="D2732" s="88">
        <v>30941.67</v>
      </c>
      <c r="E2732" s="88">
        <v>0.96299999999999997</v>
      </c>
      <c r="F2732" s="88" t="s">
        <v>257</v>
      </c>
      <c r="G2732" s="88" t="s">
        <v>51</v>
      </c>
    </row>
    <row r="2733" spans="1:7" ht="15.75" hidden="1" customHeight="1">
      <c r="A2733" s="88" t="s">
        <v>386</v>
      </c>
      <c r="B2733" s="88" t="s">
        <v>196</v>
      </c>
      <c r="C2733" s="88">
        <v>30942.002</v>
      </c>
      <c r="D2733" s="88">
        <v>30943.851999999999</v>
      </c>
      <c r="E2733" s="88">
        <v>1.85</v>
      </c>
      <c r="F2733" s="88" t="s">
        <v>257</v>
      </c>
      <c r="G2733" s="88" t="s">
        <v>51</v>
      </c>
    </row>
    <row r="2734" spans="1:7" ht="15.75" hidden="1" customHeight="1">
      <c r="A2734" s="88" t="s">
        <v>386</v>
      </c>
      <c r="B2734" s="88" t="s">
        <v>196</v>
      </c>
      <c r="C2734" s="88">
        <v>30944.511999999999</v>
      </c>
      <c r="D2734" s="88">
        <v>30945.305</v>
      </c>
      <c r="E2734" s="88">
        <v>0.79300000000000004</v>
      </c>
      <c r="F2734" s="88" t="s">
        <v>257</v>
      </c>
      <c r="G2734" s="88" t="s">
        <v>51</v>
      </c>
    </row>
    <row r="2735" spans="1:7" ht="15.75" hidden="1" customHeight="1">
      <c r="A2735" s="88" t="s">
        <v>386</v>
      </c>
      <c r="B2735" s="88" t="s">
        <v>196</v>
      </c>
      <c r="C2735" s="88">
        <v>30945.768</v>
      </c>
      <c r="D2735" s="88">
        <v>30947.397000000001</v>
      </c>
      <c r="E2735" s="88">
        <v>1.629</v>
      </c>
      <c r="F2735" s="88" t="s">
        <v>257</v>
      </c>
      <c r="G2735" s="88" t="s">
        <v>51</v>
      </c>
    </row>
    <row r="2736" spans="1:7" ht="15.75" hidden="1" customHeight="1">
      <c r="A2736" s="88" t="s">
        <v>386</v>
      </c>
      <c r="B2736" s="88" t="s">
        <v>196</v>
      </c>
      <c r="C2736" s="88">
        <v>30947.523000000001</v>
      </c>
      <c r="D2736" s="88">
        <v>30949.294000000002</v>
      </c>
      <c r="E2736" s="88">
        <v>1.7709999999999999</v>
      </c>
      <c r="F2736" s="88" t="s">
        <v>257</v>
      </c>
      <c r="G2736" s="88" t="s">
        <v>51</v>
      </c>
    </row>
    <row r="2737" spans="1:7" ht="15.75" hidden="1" customHeight="1">
      <c r="A2737" s="88" t="s">
        <v>386</v>
      </c>
      <c r="B2737" s="88" t="s">
        <v>196</v>
      </c>
      <c r="C2737" s="88">
        <v>30949.384999999998</v>
      </c>
      <c r="D2737" s="88">
        <v>30952.98</v>
      </c>
      <c r="E2737" s="88">
        <v>3.5950000000000002</v>
      </c>
      <c r="F2737" s="88" t="s">
        <v>257</v>
      </c>
      <c r="G2737" s="88" t="s">
        <v>51</v>
      </c>
    </row>
    <row r="2738" spans="1:7" ht="15.75" hidden="1" customHeight="1">
      <c r="A2738" s="88" t="s">
        <v>386</v>
      </c>
      <c r="B2738" s="88" t="s">
        <v>196</v>
      </c>
      <c r="C2738" s="88">
        <v>30953.22</v>
      </c>
      <c r="D2738" s="88">
        <v>30954.100999999999</v>
      </c>
      <c r="E2738" s="88">
        <v>0.88100000000000001</v>
      </c>
      <c r="F2738" s="88" t="s">
        <v>257</v>
      </c>
      <c r="G2738" s="88" t="s">
        <v>51</v>
      </c>
    </row>
    <row r="2739" spans="1:7" ht="15.75" hidden="1" customHeight="1">
      <c r="A2739" s="88" t="s">
        <v>386</v>
      </c>
      <c r="B2739" s="88" t="s">
        <v>196</v>
      </c>
      <c r="C2739" s="88">
        <v>30955.691999999999</v>
      </c>
      <c r="D2739" s="88">
        <v>30956.560000000001</v>
      </c>
      <c r="E2739" s="88">
        <v>0.86799999999999999</v>
      </c>
      <c r="F2739" s="88" t="s">
        <v>254</v>
      </c>
      <c r="G2739" s="88" t="s">
        <v>51</v>
      </c>
    </row>
    <row r="2740" spans="1:7" ht="15.75" hidden="1" customHeight="1">
      <c r="A2740" s="88" t="s">
        <v>386</v>
      </c>
      <c r="B2740" s="88" t="s">
        <v>196</v>
      </c>
      <c r="C2740" s="88">
        <v>30958.286</v>
      </c>
      <c r="D2740" s="88">
        <v>30959.7</v>
      </c>
      <c r="E2740" s="88">
        <v>1.4139999999999999</v>
      </c>
      <c r="F2740" s="88" t="s">
        <v>257</v>
      </c>
      <c r="G2740" s="88" t="s">
        <v>51</v>
      </c>
    </row>
    <row r="2741" spans="1:7" ht="15.75" hidden="1" customHeight="1">
      <c r="A2741" s="88" t="s">
        <v>386</v>
      </c>
      <c r="B2741" s="88" t="s">
        <v>196</v>
      </c>
      <c r="C2741" s="88">
        <v>39083.21</v>
      </c>
      <c r="D2741" s="88">
        <v>39087.233999999997</v>
      </c>
      <c r="E2741" s="88">
        <v>4.024</v>
      </c>
      <c r="F2741" s="88" t="s">
        <v>257</v>
      </c>
      <c r="G2741" s="88" t="s">
        <v>51</v>
      </c>
    </row>
    <row r="2742" spans="1:7" ht="15.75" hidden="1" customHeight="1">
      <c r="A2742" s="88" t="s">
        <v>386</v>
      </c>
      <c r="B2742" s="88" t="s">
        <v>196</v>
      </c>
      <c r="C2742" s="88">
        <v>39087.49</v>
      </c>
      <c r="D2742" s="88">
        <v>39088.667999999998</v>
      </c>
      <c r="E2742" s="88">
        <v>1.1779999999999999</v>
      </c>
      <c r="F2742" s="88" t="s">
        <v>257</v>
      </c>
      <c r="G2742" s="88" t="s">
        <v>51</v>
      </c>
    </row>
    <row r="2743" spans="1:7" ht="15.75" hidden="1" customHeight="1">
      <c r="A2743" s="88" t="s">
        <v>386</v>
      </c>
      <c r="B2743" s="88" t="s">
        <v>196</v>
      </c>
      <c r="C2743" s="88">
        <v>39089.64</v>
      </c>
      <c r="D2743" s="88">
        <v>39092.777000000002</v>
      </c>
      <c r="E2743" s="88">
        <v>3.137</v>
      </c>
      <c r="F2743" s="88" t="s">
        <v>257</v>
      </c>
      <c r="G2743" s="88" t="s">
        <v>51</v>
      </c>
    </row>
    <row r="2744" spans="1:7" ht="15.75" hidden="1" customHeight="1">
      <c r="A2744" s="88" t="s">
        <v>386</v>
      </c>
      <c r="B2744" s="88" t="s">
        <v>196</v>
      </c>
      <c r="C2744" s="88">
        <v>39095.631000000001</v>
      </c>
      <c r="D2744" s="88">
        <v>39099.071000000004</v>
      </c>
      <c r="E2744" s="88">
        <v>3.44</v>
      </c>
      <c r="F2744" s="88" t="s">
        <v>257</v>
      </c>
      <c r="G2744" s="88" t="s">
        <v>51</v>
      </c>
    </row>
    <row r="2745" spans="1:7" ht="15.75" hidden="1" customHeight="1">
      <c r="A2745" s="88" t="s">
        <v>386</v>
      </c>
      <c r="B2745" s="88" t="s">
        <v>196</v>
      </c>
      <c r="C2745" s="88">
        <v>39099.616999999998</v>
      </c>
      <c r="D2745" s="88">
        <v>39101.055999999997</v>
      </c>
      <c r="E2745" s="88">
        <v>1.4390000000000001</v>
      </c>
      <c r="F2745" s="88" t="s">
        <v>257</v>
      </c>
      <c r="G2745" s="88" t="s">
        <v>51</v>
      </c>
    </row>
    <row r="2746" spans="1:7" ht="15.75" hidden="1" customHeight="1">
      <c r="A2746" s="88" t="s">
        <v>386</v>
      </c>
      <c r="B2746" s="88" t="s">
        <v>196</v>
      </c>
      <c r="C2746" s="88">
        <v>39101.748</v>
      </c>
      <c r="D2746" s="88">
        <v>39105.597999999998</v>
      </c>
      <c r="E2746" s="88">
        <v>3.85</v>
      </c>
      <c r="F2746" s="88" t="s">
        <v>257</v>
      </c>
      <c r="G2746" s="88" t="s">
        <v>51</v>
      </c>
    </row>
    <row r="2747" spans="1:7" ht="15.75" hidden="1" customHeight="1">
      <c r="A2747" s="88" t="s">
        <v>386</v>
      </c>
      <c r="B2747" s="88" t="s">
        <v>196</v>
      </c>
      <c r="C2747" s="88">
        <v>39106.391000000003</v>
      </c>
      <c r="D2747" s="88">
        <v>39108.135999999999</v>
      </c>
      <c r="E2747" s="88">
        <v>1.7450000000000001</v>
      </c>
      <c r="F2747" s="88" t="s">
        <v>257</v>
      </c>
      <c r="G2747" s="88" t="s">
        <v>51</v>
      </c>
    </row>
    <row r="2748" spans="1:7" ht="15.75" hidden="1" customHeight="1">
      <c r="A2748" s="88" t="s">
        <v>386</v>
      </c>
      <c r="B2748" s="88" t="s">
        <v>196</v>
      </c>
      <c r="C2748" s="88">
        <v>39110.512999999999</v>
      </c>
      <c r="D2748" s="88">
        <v>39111.713000000003</v>
      </c>
      <c r="E2748" s="88">
        <v>1.2</v>
      </c>
      <c r="F2748" s="88" t="s">
        <v>257</v>
      </c>
      <c r="G2748" s="88" t="s">
        <v>51</v>
      </c>
    </row>
    <row r="2749" spans="1:7" ht="15.75" hidden="1" customHeight="1">
      <c r="A2749" s="88" t="s">
        <v>386</v>
      </c>
      <c r="B2749" s="88" t="s">
        <v>196</v>
      </c>
      <c r="C2749" s="88">
        <v>39111.800999999999</v>
      </c>
      <c r="D2749" s="88">
        <v>39113.4</v>
      </c>
      <c r="E2749" s="88">
        <v>1.599</v>
      </c>
      <c r="F2749" s="88" t="s">
        <v>257</v>
      </c>
      <c r="G2749" s="88" t="s">
        <v>51</v>
      </c>
    </row>
    <row r="2750" spans="1:7" ht="15.75" hidden="1" customHeight="1">
      <c r="A2750" s="88" t="s">
        <v>386</v>
      </c>
      <c r="B2750" s="88" t="s">
        <v>196</v>
      </c>
      <c r="C2750" s="88">
        <v>39113.591</v>
      </c>
      <c r="D2750" s="88">
        <v>39115.790999999997</v>
      </c>
      <c r="E2750" s="88">
        <v>2.2000000000000002</v>
      </c>
      <c r="F2750" s="88" t="s">
        <v>257</v>
      </c>
      <c r="G2750" s="88" t="s">
        <v>51</v>
      </c>
    </row>
    <row r="2751" spans="1:7" ht="15.75" hidden="1" customHeight="1">
      <c r="A2751" s="88" t="s">
        <v>386</v>
      </c>
      <c r="B2751" s="88" t="s">
        <v>196</v>
      </c>
      <c r="C2751" s="88">
        <v>39118.480000000003</v>
      </c>
      <c r="D2751" s="88">
        <v>39119.879000000001</v>
      </c>
      <c r="E2751" s="88">
        <v>1.399</v>
      </c>
      <c r="F2751" s="88" t="s">
        <v>257</v>
      </c>
      <c r="G2751" s="88" t="s">
        <v>51</v>
      </c>
    </row>
    <row r="2752" spans="1:7" ht="15.75" hidden="1" customHeight="1">
      <c r="A2752" s="88" t="s">
        <v>386</v>
      </c>
      <c r="B2752" s="88" t="s">
        <v>196</v>
      </c>
      <c r="C2752" s="88">
        <v>39419.902999999998</v>
      </c>
      <c r="D2752" s="88">
        <v>39420.387999999999</v>
      </c>
      <c r="E2752" s="88">
        <v>0.48499999999999999</v>
      </c>
      <c r="F2752" s="88" t="s">
        <v>257</v>
      </c>
      <c r="G2752" s="88" t="s">
        <v>51</v>
      </c>
    </row>
    <row r="2753" spans="1:7" ht="15.75" hidden="1" customHeight="1">
      <c r="A2753" s="88" t="s">
        <v>386</v>
      </c>
      <c r="B2753" s="88" t="s">
        <v>196</v>
      </c>
      <c r="C2753" s="88">
        <v>39437.508000000002</v>
      </c>
      <c r="D2753" s="88">
        <v>39437.930999999997</v>
      </c>
      <c r="E2753" s="88">
        <v>0.42299999999999999</v>
      </c>
      <c r="F2753" s="88" t="s">
        <v>257</v>
      </c>
      <c r="G2753" s="88" t="s">
        <v>51</v>
      </c>
    </row>
    <row r="2754" spans="1:7" ht="15.75" hidden="1" customHeight="1">
      <c r="A2754" s="88" t="s">
        <v>386</v>
      </c>
      <c r="B2754" s="88" t="s">
        <v>196</v>
      </c>
      <c r="C2754" s="88">
        <v>39439.396000000001</v>
      </c>
      <c r="D2754" s="88">
        <v>39439.800999999999</v>
      </c>
      <c r="E2754" s="88">
        <v>0.40500000000000003</v>
      </c>
      <c r="F2754" s="88" t="s">
        <v>257</v>
      </c>
      <c r="G2754" s="88" t="s">
        <v>51</v>
      </c>
    </row>
    <row r="2755" spans="1:7" ht="15.75" hidden="1" customHeight="1">
      <c r="A2755" s="88" t="s">
        <v>386</v>
      </c>
      <c r="B2755" s="88" t="s">
        <v>196</v>
      </c>
      <c r="C2755" s="88">
        <v>39440.470999999998</v>
      </c>
      <c r="D2755" s="88">
        <v>39441.023999999998</v>
      </c>
      <c r="E2755" s="88">
        <v>0.55300000000000005</v>
      </c>
      <c r="F2755" s="88" t="s">
        <v>257</v>
      </c>
      <c r="G2755" s="88" t="s">
        <v>51</v>
      </c>
    </row>
    <row r="2756" spans="1:7" ht="15.75" hidden="1" customHeight="1">
      <c r="A2756" s="88" t="s">
        <v>386</v>
      </c>
      <c r="B2756" s="88" t="s">
        <v>196</v>
      </c>
      <c r="C2756" s="88">
        <v>39462.353999999999</v>
      </c>
      <c r="D2756" s="88">
        <v>39463.050000000003</v>
      </c>
      <c r="E2756" s="88">
        <v>0.69599999999999995</v>
      </c>
      <c r="F2756" s="88" t="s">
        <v>257</v>
      </c>
      <c r="G2756" s="88" t="s">
        <v>51</v>
      </c>
    </row>
    <row r="2757" spans="1:7" ht="15.75" hidden="1" customHeight="1">
      <c r="A2757" s="88" t="s">
        <v>386</v>
      </c>
      <c r="B2757" s="88" t="s">
        <v>196</v>
      </c>
      <c r="C2757" s="88">
        <v>39470.154000000002</v>
      </c>
      <c r="D2757" s="88">
        <v>39472.654999999999</v>
      </c>
      <c r="E2757" s="88">
        <v>2.5009999999999999</v>
      </c>
      <c r="F2757" s="88" t="s">
        <v>257</v>
      </c>
      <c r="G2757" s="88" t="s">
        <v>51</v>
      </c>
    </row>
    <row r="2758" spans="1:7" ht="15.75" hidden="1" customHeight="1">
      <c r="A2758" s="88" t="s">
        <v>386</v>
      </c>
      <c r="B2758" s="88" t="s">
        <v>196</v>
      </c>
      <c r="C2758" s="88">
        <v>39473.135999999999</v>
      </c>
      <c r="D2758" s="88">
        <v>39474.271999999997</v>
      </c>
      <c r="E2758" s="88">
        <v>1.1359999999999999</v>
      </c>
      <c r="F2758" s="88" t="s">
        <v>257</v>
      </c>
      <c r="G2758" s="88" t="s">
        <v>51</v>
      </c>
    </row>
    <row r="2759" spans="1:7" ht="15.75" hidden="1" customHeight="1">
      <c r="A2759" s="88" t="s">
        <v>386</v>
      </c>
      <c r="B2759" s="88" t="s">
        <v>196</v>
      </c>
      <c r="C2759" s="88">
        <v>39478.023000000001</v>
      </c>
      <c r="D2759" s="88">
        <v>39479.508000000002</v>
      </c>
      <c r="E2759" s="88">
        <v>1.4850000000000001</v>
      </c>
      <c r="F2759" s="88" t="s">
        <v>257</v>
      </c>
      <c r="G2759" s="88" t="s">
        <v>51</v>
      </c>
    </row>
    <row r="2760" spans="1:7" ht="15.75" hidden="1" customHeight="1">
      <c r="A2760" s="88" t="s">
        <v>840</v>
      </c>
      <c r="B2760" s="88" t="s">
        <v>200</v>
      </c>
      <c r="C2760" s="88">
        <v>2340.0949999999998</v>
      </c>
      <c r="D2760" s="88">
        <v>2340.6869999999999</v>
      </c>
      <c r="E2760" s="88">
        <v>0.59199999999999997</v>
      </c>
      <c r="F2760" s="88" t="s">
        <v>257</v>
      </c>
      <c r="G2760" s="88" t="s">
        <v>51</v>
      </c>
    </row>
    <row r="2761" spans="1:7" ht="15.75" hidden="1" customHeight="1">
      <c r="A2761" s="88" t="s">
        <v>840</v>
      </c>
      <c r="B2761" s="88" t="s">
        <v>200</v>
      </c>
      <c r="C2761" s="88">
        <v>2366.268</v>
      </c>
      <c r="D2761" s="88">
        <v>2366.4160000000002</v>
      </c>
      <c r="E2761" s="88">
        <v>0.14799999999999999</v>
      </c>
      <c r="F2761" s="88" t="s">
        <v>257</v>
      </c>
      <c r="G2761" s="88" t="s">
        <v>51</v>
      </c>
    </row>
    <row r="2762" spans="1:7" ht="15.75" hidden="1" customHeight="1">
      <c r="A2762" s="88" t="s">
        <v>840</v>
      </c>
      <c r="B2762" s="88" t="s">
        <v>200</v>
      </c>
      <c r="C2762" s="88">
        <v>2370.2550000000001</v>
      </c>
      <c r="D2762" s="88">
        <v>2372.1060000000002</v>
      </c>
      <c r="E2762" s="88">
        <v>1.851</v>
      </c>
      <c r="F2762" s="88" t="s">
        <v>254</v>
      </c>
      <c r="G2762" s="88" t="s">
        <v>51</v>
      </c>
    </row>
    <row r="2763" spans="1:7" ht="15.75" hidden="1" customHeight="1">
      <c r="A2763" s="88" t="s">
        <v>840</v>
      </c>
      <c r="B2763" s="88" t="s">
        <v>200</v>
      </c>
      <c r="C2763" s="88">
        <v>2372.5970000000002</v>
      </c>
      <c r="D2763" s="88">
        <v>2373.85</v>
      </c>
      <c r="E2763" s="88">
        <v>1.2529999999999999</v>
      </c>
      <c r="F2763" s="88" t="s">
        <v>254</v>
      </c>
      <c r="G2763" s="88" t="s">
        <v>51</v>
      </c>
    </row>
    <row r="2764" spans="1:7" ht="15.75" hidden="1" customHeight="1">
      <c r="A2764" s="88" t="s">
        <v>840</v>
      </c>
      <c r="B2764" s="88" t="s">
        <v>200</v>
      </c>
      <c r="C2764" s="88">
        <v>2376.7759999999998</v>
      </c>
      <c r="D2764" s="88">
        <v>2377.46</v>
      </c>
      <c r="E2764" s="88">
        <v>0.68400000000000005</v>
      </c>
      <c r="F2764" s="88" t="s">
        <v>254</v>
      </c>
      <c r="G2764" s="88" t="s">
        <v>51</v>
      </c>
    </row>
    <row r="2765" spans="1:7" ht="15.75" hidden="1" customHeight="1">
      <c r="A2765" s="88" t="s">
        <v>840</v>
      </c>
      <c r="B2765" s="88" t="s">
        <v>200</v>
      </c>
      <c r="C2765" s="88">
        <v>2393.9569999999999</v>
      </c>
      <c r="D2765" s="88">
        <v>2394.5749999999998</v>
      </c>
      <c r="E2765" s="88">
        <v>0.61799999999999999</v>
      </c>
      <c r="F2765" s="88" t="s">
        <v>254</v>
      </c>
      <c r="G2765" s="88" t="s">
        <v>51</v>
      </c>
    </row>
    <row r="2766" spans="1:7" ht="15.75" hidden="1" customHeight="1">
      <c r="A2766" s="88" t="s">
        <v>840</v>
      </c>
      <c r="B2766" s="88" t="s">
        <v>200</v>
      </c>
      <c r="C2766" s="88">
        <v>2398.5</v>
      </c>
      <c r="D2766" s="88">
        <v>2399.6999999999998</v>
      </c>
      <c r="E2766" s="88">
        <v>1.2</v>
      </c>
      <c r="F2766" s="88" t="s">
        <v>255</v>
      </c>
      <c r="G2766" s="88" t="s">
        <v>51</v>
      </c>
    </row>
    <row r="2767" spans="1:7" ht="15.75" hidden="1" customHeight="1">
      <c r="A2767" s="88" t="s">
        <v>840</v>
      </c>
      <c r="B2767" s="88" t="s">
        <v>200</v>
      </c>
      <c r="C2767" s="88">
        <v>6325.22</v>
      </c>
      <c r="D2767" s="88">
        <v>6327.1989999999996</v>
      </c>
      <c r="E2767" s="88">
        <v>1.9790000000000001</v>
      </c>
      <c r="F2767" s="88" t="s">
        <v>254</v>
      </c>
      <c r="G2767" s="88" t="s">
        <v>51</v>
      </c>
    </row>
    <row r="2768" spans="1:7" ht="15.75" hidden="1" customHeight="1">
      <c r="A2768" s="88" t="s">
        <v>840</v>
      </c>
      <c r="B2768" s="88" t="s">
        <v>200</v>
      </c>
      <c r="C2768" s="88">
        <v>17719.778999999999</v>
      </c>
      <c r="D2768" s="88">
        <v>17721.117999999999</v>
      </c>
      <c r="E2768" s="88">
        <v>1.339</v>
      </c>
      <c r="F2768" s="88" t="s">
        <v>254</v>
      </c>
      <c r="G2768" s="88" t="s">
        <v>51</v>
      </c>
    </row>
    <row r="2769" spans="1:7" ht="15.75" hidden="1" customHeight="1">
      <c r="A2769" s="88" t="s">
        <v>840</v>
      </c>
      <c r="B2769" s="88" t="s">
        <v>200</v>
      </c>
      <c r="C2769" s="88">
        <v>17722.464</v>
      </c>
      <c r="D2769" s="88">
        <v>17723.234</v>
      </c>
      <c r="E2769" s="88">
        <v>0.77</v>
      </c>
      <c r="F2769" s="88" t="s">
        <v>254</v>
      </c>
      <c r="G2769" s="88" t="s">
        <v>51</v>
      </c>
    </row>
    <row r="2770" spans="1:7" ht="15.75" hidden="1" customHeight="1">
      <c r="A2770" s="88" t="s">
        <v>840</v>
      </c>
      <c r="B2770" s="88" t="s">
        <v>200</v>
      </c>
      <c r="C2770" s="88">
        <v>17724.106</v>
      </c>
      <c r="D2770" s="88">
        <v>17724.748</v>
      </c>
      <c r="E2770" s="88">
        <v>0.64200000000000002</v>
      </c>
      <c r="F2770" s="88" t="s">
        <v>254</v>
      </c>
      <c r="G2770" s="88" t="s">
        <v>51</v>
      </c>
    </row>
    <row r="2771" spans="1:7" ht="15.75" hidden="1" customHeight="1">
      <c r="A2771" s="88" t="s">
        <v>840</v>
      </c>
      <c r="B2771" s="88" t="s">
        <v>200</v>
      </c>
      <c r="C2771" s="88">
        <v>17725.63</v>
      </c>
      <c r="D2771" s="88">
        <v>17726.251</v>
      </c>
      <c r="E2771" s="88">
        <v>0.621</v>
      </c>
      <c r="F2771" s="88" t="s">
        <v>254</v>
      </c>
      <c r="G2771" s="88" t="s">
        <v>51</v>
      </c>
    </row>
    <row r="2772" spans="1:7" ht="15.75" hidden="1" customHeight="1">
      <c r="A2772" s="88" t="s">
        <v>840</v>
      </c>
      <c r="B2772" s="88" t="s">
        <v>200</v>
      </c>
      <c r="C2772" s="88">
        <v>17728.436000000002</v>
      </c>
      <c r="D2772" s="88">
        <v>17728.739000000001</v>
      </c>
      <c r="E2772" s="88">
        <v>0.30299999999999999</v>
      </c>
      <c r="F2772" s="88" t="s">
        <v>254</v>
      </c>
      <c r="G2772" s="88" t="s">
        <v>51</v>
      </c>
    </row>
    <row r="2773" spans="1:7" ht="15.75" hidden="1" customHeight="1">
      <c r="A2773" s="88" t="s">
        <v>840</v>
      </c>
      <c r="B2773" s="88" t="s">
        <v>200</v>
      </c>
      <c r="C2773" s="88">
        <v>17733.416000000001</v>
      </c>
      <c r="D2773" s="88">
        <v>17735.178</v>
      </c>
      <c r="E2773" s="88">
        <v>1.762</v>
      </c>
      <c r="F2773" s="88" t="s">
        <v>255</v>
      </c>
      <c r="G2773" s="88" t="s">
        <v>51</v>
      </c>
    </row>
    <row r="2774" spans="1:7" ht="15.75" hidden="1" customHeight="1">
      <c r="A2774" s="88" t="s">
        <v>840</v>
      </c>
      <c r="B2774" s="88" t="s">
        <v>200</v>
      </c>
      <c r="C2774" s="88">
        <v>17735.974999999999</v>
      </c>
      <c r="D2774" s="88">
        <v>17738.496999999999</v>
      </c>
      <c r="E2774" s="88">
        <v>2.5219999999999998</v>
      </c>
      <c r="F2774" s="88" t="s">
        <v>254</v>
      </c>
      <c r="G2774" s="88" t="s">
        <v>51</v>
      </c>
    </row>
    <row r="2775" spans="1:7" ht="15.75" hidden="1" customHeight="1">
      <c r="A2775" s="88" t="s">
        <v>840</v>
      </c>
      <c r="B2775" s="88" t="s">
        <v>200</v>
      </c>
      <c r="C2775" s="88">
        <v>17746.793000000001</v>
      </c>
      <c r="D2775" s="88">
        <v>17747.975999999999</v>
      </c>
      <c r="E2775" s="88">
        <v>1.1830000000000001</v>
      </c>
      <c r="F2775" s="88" t="s">
        <v>254</v>
      </c>
      <c r="G2775" s="88" t="s">
        <v>51</v>
      </c>
    </row>
    <row r="2776" spans="1:7" ht="15.75" hidden="1" customHeight="1">
      <c r="A2776" s="88" t="s">
        <v>840</v>
      </c>
      <c r="B2776" s="88" t="s">
        <v>200</v>
      </c>
      <c r="C2776" s="88">
        <v>17748.235000000001</v>
      </c>
      <c r="D2776" s="88">
        <v>17749.169999999998</v>
      </c>
      <c r="E2776" s="88">
        <v>0.93500000000000005</v>
      </c>
      <c r="F2776" s="88" t="s">
        <v>254</v>
      </c>
      <c r="G2776" s="88" t="s">
        <v>51</v>
      </c>
    </row>
    <row r="2777" spans="1:7" ht="15.75" hidden="1" customHeight="1">
      <c r="A2777" s="88" t="s">
        <v>840</v>
      </c>
      <c r="B2777" s="88" t="s">
        <v>200</v>
      </c>
      <c r="C2777" s="88">
        <v>17755.53</v>
      </c>
      <c r="D2777" s="88">
        <v>17757.22</v>
      </c>
      <c r="E2777" s="88">
        <v>1.69</v>
      </c>
      <c r="F2777" s="88" t="s">
        <v>257</v>
      </c>
      <c r="G2777" s="88" t="s">
        <v>51</v>
      </c>
    </row>
    <row r="2778" spans="1:7" ht="15.75" hidden="1" customHeight="1">
      <c r="A2778" s="88" t="s">
        <v>840</v>
      </c>
      <c r="B2778" s="88" t="s">
        <v>200</v>
      </c>
      <c r="C2778" s="88">
        <v>24064.455999999998</v>
      </c>
      <c r="D2778" s="88">
        <v>24065.881000000001</v>
      </c>
      <c r="E2778" s="88">
        <v>1.425</v>
      </c>
      <c r="F2778" s="88" t="s">
        <v>254</v>
      </c>
      <c r="G2778" s="88" t="s">
        <v>51</v>
      </c>
    </row>
    <row r="2779" spans="1:7" ht="15.75" hidden="1" customHeight="1">
      <c r="A2779" s="88" t="s">
        <v>840</v>
      </c>
      <c r="B2779" s="88" t="s">
        <v>200</v>
      </c>
      <c r="C2779" s="88">
        <v>24109.414000000001</v>
      </c>
      <c r="D2779" s="88">
        <v>24110.594000000001</v>
      </c>
      <c r="E2779" s="88">
        <v>1.18</v>
      </c>
      <c r="F2779" s="88" t="s">
        <v>254</v>
      </c>
      <c r="G2779" s="88" t="s">
        <v>51</v>
      </c>
    </row>
    <row r="2780" spans="1:7" ht="15.75" hidden="1" customHeight="1">
      <c r="A2780" s="88" t="s">
        <v>840</v>
      </c>
      <c r="B2780" s="88" t="s">
        <v>200</v>
      </c>
      <c r="C2780" s="88">
        <v>30917.234</v>
      </c>
      <c r="D2780" s="88">
        <v>30918.420999999998</v>
      </c>
      <c r="E2780" s="88">
        <v>1.1870000000000001</v>
      </c>
      <c r="F2780" s="88" t="s">
        <v>254</v>
      </c>
      <c r="G2780" s="88" t="s">
        <v>51</v>
      </c>
    </row>
    <row r="2781" spans="1:7" ht="15.75" hidden="1" customHeight="1">
      <c r="A2781" s="88" t="s">
        <v>840</v>
      </c>
      <c r="B2781" s="88" t="s">
        <v>200</v>
      </c>
      <c r="C2781" s="88">
        <v>30957.363000000001</v>
      </c>
      <c r="D2781" s="88">
        <v>30958.02</v>
      </c>
      <c r="E2781" s="88">
        <v>0.65700000000000003</v>
      </c>
      <c r="F2781" s="88" t="s">
        <v>254</v>
      </c>
      <c r="G2781" s="88" t="s">
        <v>51</v>
      </c>
    </row>
    <row r="2782" spans="1:7" ht="15.75" customHeight="1">
      <c r="A2782" s="88" t="s">
        <v>200</v>
      </c>
      <c r="B2782" s="88" t="s">
        <v>200</v>
      </c>
      <c r="C2782" s="88">
        <v>2340.0949999999998</v>
      </c>
      <c r="D2782" s="88">
        <v>2340.6869999999999</v>
      </c>
      <c r="E2782" s="88">
        <v>0.59199999999999997</v>
      </c>
      <c r="F2782" s="88" t="s">
        <v>841</v>
      </c>
      <c r="G2782" s="88" t="s">
        <v>51</v>
      </c>
    </row>
    <row r="2783" spans="1:7" ht="15.75" customHeight="1">
      <c r="A2783" s="88" t="s">
        <v>200</v>
      </c>
      <c r="B2783" s="88" t="s">
        <v>200</v>
      </c>
      <c r="C2783" s="88">
        <v>2366.268</v>
      </c>
      <c r="D2783" s="88">
        <v>2366.4160000000002</v>
      </c>
      <c r="E2783" s="88">
        <v>0.14799999999999999</v>
      </c>
      <c r="F2783" s="88" t="s">
        <v>842</v>
      </c>
      <c r="G2783" s="88" t="s">
        <v>51</v>
      </c>
    </row>
    <row r="2784" spans="1:7" ht="15.75" customHeight="1">
      <c r="A2784" s="88" t="s">
        <v>200</v>
      </c>
      <c r="B2784" s="88" t="s">
        <v>200</v>
      </c>
      <c r="C2784" s="88">
        <v>2370.2550000000001</v>
      </c>
      <c r="D2784" s="88">
        <v>2372.1060000000002</v>
      </c>
      <c r="E2784" s="88">
        <v>1.851</v>
      </c>
      <c r="F2784" s="88" t="s">
        <v>843</v>
      </c>
      <c r="G2784" s="88" t="s">
        <v>51</v>
      </c>
    </row>
    <row r="2785" spans="1:7" ht="15.75" customHeight="1">
      <c r="A2785" s="88" t="s">
        <v>200</v>
      </c>
      <c r="B2785" s="88" t="s">
        <v>200</v>
      </c>
      <c r="C2785" s="88">
        <v>2372.5970000000002</v>
      </c>
      <c r="D2785" s="88">
        <v>2373.85</v>
      </c>
      <c r="E2785" s="88">
        <v>1.2529999999999999</v>
      </c>
      <c r="F2785" s="88" t="s">
        <v>844</v>
      </c>
      <c r="G2785" s="88" t="s">
        <v>51</v>
      </c>
    </row>
    <row r="2786" spans="1:7" ht="15.75" customHeight="1">
      <c r="A2786" s="88" t="s">
        <v>200</v>
      </c>
      <c r="B2786" s="88" t="s">
        <v>200</v>
      </c>
      <c r="C2786" s="88">
        <v>2376.7759999999998</v>
      </c>
      <c r="D2786" s="88">
        <v>2377.46</v>
      </c>
      <c r="E2786" s="88">
        <v>0.68400000000000005</v>
      </c>
      <c r="F2786" s="88" t="s">
        <v>845</v>
      </c>
      <c r="G2786" s="88" t="s">
        <v>51</v>
      </c>
    </row>
    <row r="2787" spans="1:7" ht="15.75" customHeight="1">
      <c r="A2787" s="88" t="s">
        <v>200</v>
      </c>
      <c r="B2787" s="88" t="s">
        <v>200</v>
      </c>
      <c r="C2787" s="88">
        <v>2393.9569999999999</v>
      </c>
      <c r="D2787" s="88">
        <v>2394.5749999999998</v>
      </c>
      <c r="E2787" s="88">
        <v>0.61799999999999999</v>
      </c>
      <c r="F2787" s="88" t="s">
        <v>846</v>
      </c>
      <c r="G2787" s="88" t="s">
        <v>51</v>
      </c>
    </row>
    <row r="2788" spans="1:7" ht="15.75" customHeight="1">
      <c r="A2788" s="88" t="s">
        <v>200</v>
      </c>
      <c r="B2788" s="88" t="s">
        <v>200</v>
      </c>
      <c r="C2788" s="88">
        <v>2398.5</v>
      </c>
      <c r="D2788" s="88">
        <v>2399.6999999999998</v>
      </c>
      <c r="E2788" s="88">
        <v>1.2</v>
      </c>
      <c r="F2788" s="88" t="s">
        <v>847</v>
      </c>
      <c r="G2788" s="88" t="s">
        <v>51</v>
      </c>
    </row>
    <row r="2789" spans="1:7" ht="15.75" customHeight="1">
      <c r="A2789" s="88" t="s">
        <v>200</v>
      </c>
      <c r="B2789" s="88" t="s">
        <v>200</v>
      </c>
      <c r="C2789" s="88">
        <v>6325.22</v>
      </c>
      <c r="D2789" s="88">
        <v>6327.1989999999996</v>
      </c>
      <c r="E2789" s="88">
        <v>1.9790000000000001</v>
      </c>
      <c r="F2789" s="88" t="s">
        <v>286</v>
      </c>
      <c r="G2789" s="88" t="s">
        <v>51</v>
      </c>
    </row>
    <row r="2790" spans="1:7" ht="15.75" customHeight="1">
      <c r="A2790" s="88" t="s">
        <v>200</v>
      </c>
      <c r="B2790" s="88" t="s">
        <v>200</v>
      </c>
      <c r="C2790" s="88">
        <v>17719.778999999999</v>
      </c>
      <c r="D2790" s="88">
        <v>17721.117999999999</v>
      </c>
      <c r="E2790" s="88">
        <v>1.339</v>
      </c>
      <c r="F2790" s="88" t="s">
        <v>848</v>
      </c>
      <c r="G2790" s="88" t="s">
        <v>51</v>
      </c>
    </row>
    <row r="2791" spans="1:7" ht="15.75" customHeight="1">
      <c r="A2791" s="88" t="s">
        <v>200</v>
      </c>
      <c r="B2791" s="88" t="s">
        <v>200</v>
      </c>
      <c r="C2791" s="88">
        <v>17722.464</v>
      </c>
      <c r="D2791" s="88">
        <v>17723.234</v>
      </c>
      <c r="E2791" s="88">
        <v>0.77</v>
      </c>
      <c r="F2791" s="88" t="s">
        <v>849</v>
      </c>
      <c r="G2791" s="88" t="s">
        <v>51</v>
      </c>
    </row>
    <row r="2792" spans="1:7" ht="15.75" customHeight="1">
      <c r="A2792" s="88" t="s">
        <v>200</v>
      </c>
      <c r="B2792" s="88" t="s">
        <v>200</v>
      </c>
      <c r="C2792" s="88">
        <v>17724.106</v>
      </c>
      <c r="D2792" s="88">
        <v>17724.748</v>
      </c>
      <c r="E2792" s="88">
        <v>0.64200000000000002</v>
      </c>
      <c r="F2792" s="88" t="s">
        <v>850</v>
      </c>
      <c r="G2792" s="88" t="s">
        <v>51</v>
      </c>
    </row>
    <row r="2793" spans="1:7" ht="15.75" customHeight="1">
      <c r="A2793" s="88" t="s">
        <v>200</v>
      </c>
      <c r="B2793" s="88" t="s">
        <v>200</v>
      </c>
      <c r="C2793" s="88">
        <v>17725.63</v>
      </c>
      <c r="D2793" s="88">
        <v>17726.251</v>
      </c>
      <c r="E2793" s="88">
        <v>0.621</v>
      </c>
      <c r="F2793" s="88" t="s">
        <v>851</v>
      </c>
      <c r="G2793" s="88" t="s">
        <v>51</v>
      </c>
    </row>
    <row r="2794" spans="1:7" ht="15.75" customHeight="1">
      <c r="A2794" s="88" t="s">
        <v>200</v>
      </c>
      <c r="B2794" s="88" t="s">
        <v>200</v>
      </c>
      <c r="C2794" s="88">
        <v>17728.436000000002</v>
      </c>
      <c r="D2794" s="88">
        <v>17728.739000000001</v>
      </c>
      <c r="E2794" s="88">
        <v>0.30299999999999999</v>
      </c>
      <c r="F2794" s="88" t="s">
        <v>852</v>
      </c>
      <c r="G2794" s="88" t="s">
        <v>51</v>
      </c>
    </row>
    <row r="2795" spans="1:7" ht="15.75" customHeight="1">
      <c r="A2795" s="88" t="s">
        <v>200</v>
      </c>
      <c r="B2795" s="88" t="s">
        <v>200</v>
      </c>
      <c r="C2795" s="88">
        <v>17733.416000000001</v>
      </c>
      <c r="D2795" s="88">
        <v>17735.178</v>
      </c>
      <c r="E2795" s="88">
        <v>1.762</v>
      </c>
      <c r="F2795" s="88" t="s">
        <v>286</v>
      </c>
      <c r="G2795" s="88" t="s">
        <v>51</v>
      </c>
    </row>
    <row r="2796" spans="1:7" ht="15.75" customHeight="1">
      <c r="A2796" s="88" t="s">
        <v>200</v>
      </c>
      <c r="B2796" s="88" t="s">
        <v>200</v>
      </c>
      <c r="C2796" s="88">
        <v>17735.974999999999</v>
      </c>
      <c r="D2796" s="88">
        <v>17738.496999999999</v>
      </c>
      <c r="E2796" s="88">
        <v>2.5219999999999998</v>
      </c>
      <c r="F2796" s="88" t="s">
        <v>853</v>
      </c>
      <c r="G2796" s="88" t="s">
        <v>51</v>
      </c>
    </row>
    <row r="2797" spans="1:7" ht="15.75" customHeight="1">
      <c r="A2797" s="88" t="s">
        <v>200</v>
      </c>
      <c r="B2797" s="88" t="s">
        <v>200</v>
      </c>
      <c r="C2797" s="88">
        <v>17746.793000000001</v>
      </c>
      <c r="D2797" s="88">
        <v>17747.975999999999</v>
      </c>
      <c r="E2797" s="88">
        <v>1.1830000000000001</v>
      </c>
      <c r="F2797" s="88" t="s">
        <v>854</v>
      </c>
      <c r="G2797" s="88" t="s">
        <v>51</v>
      </c>
    </row>
    <row r="2798" spans="1:7" ht="15.75" customHeight="1">
      <c r="A2798" s="88" t="s">
        <v>200</v>
      </c>
      <c r="B2798" s="88" t="s">
        <v>200</v>
      </c>
      <c r="C2798" s="88">
        <v>17748.235000000001</v>
      </c>
      <c r="D2798" s="88">
        <v>17749.169999999998</v>
      </c>
      <c r="E2798" s="88">
        <v>0.93500000000000005</v>
      </c>
      <c r="F2798" s="88" t="s">
        <v>855</v>
      </c>
      <c r="G2798" s="88" t="s">
        <v>51</v>
      </c>
    </row>
    <row r="2799" spans="1:7" ht="15.75" customHeight="1">
      <c r="A2799" s="88" t="s">
        <v>200</v>
      </c>
      <c r="B2799" s="88" t="s">
        <v>200</v>
      </c>
      <c r="C2799" s="88">
        <v>17755.53</v>
      </c>
      <c r="D2799" s="88">
        <v>17757.22</v>
      </c>
      <c r="E2799" s="88">
        <v>1.69</v>
      </c>
      <c r="F2799" s="88" t="s">
        <v>856</v>
      </c>
      <c r="G2799" s="88" t="s">
        <v>51</v>
      </c>
    </row>
    <row r="2800" spans="1:7" ht="15.75" customHeight="1">
      <c r="A2800" s="88" t="s">
        <v>200</v>
      </c>
      <c r="B2800" s="88" t="s">
        <v>200</v>
      </c>
      <c r="C2800" s="88">
        <v>24064.455999999998</v>
      </c>
      <c r="D2800" s="88">
        <v>24065.881000000001</v>
      </c>
      <c r="E2800" s="88">
        <v>1.425</v>
      </c>
      <c r="F2800" s="88" t="s">
        <v>857</v>
      </c>
      <c r="G2800" s="88" t="s">
        <v>51</v>
      </c>
    </row>
    <row r="2801" spans="1:7" ht="15.75" customHeight="1">
      <c r="A2801" s="88" t="s">
        <v>200</v>
      </c>
      <c r="B2801" s="88" t="s">
        <v>200</v>
      </c>
      <c r="C2801" s="88">
        <v>24109.414000000001</v>
      </c>
      <c r="D2801" s="88">
        <v>24110.594000000001</v>
      </c>
      <c r="E2801" s="88">
        <v>1.18</v>
      </c>
      <c r="F2801" s="88" t="s">
        <v>858</v>
      </c>
      <c r="G2801" s="88" t="s">
        <v>51</v>
      </c>
    </row>
    <row r="2802" spans="1:7" ht="15.75" customHeight="1">
      <c r="A2802" s="88" t="s">
        <v>200</v>
      </c>
      <c r="B2802" s="88" t="s">
        <v>200</v>
      </c>
      <c r="C2802" s="88">
        <v>30917.234</v>
      </c>
      <c r="D2802" s="88">
        <v>30918.420999999998</v>
      </c>
      <c r="E2802" s="88">
        <v>1.1870000000000001</v>
      </c>
      <c r="F2802" s="88" t="s">
        <v>859</v>
      </c>
      <c r="G2802" s="88" t="s">
        <v>51</v>
      </c>
    </row>
    <row r="2803" spans="1:7" ht="15.75" customHeight="1">
      <c r="A2803" s="88" t="s">
        <v>200</v>
      </c>
      <c r="B2803" s="88" t="s">
        <v>200</v>
      </c>
      <c r="C2803" s="88">
        <v>30957.363000000001</v>
      </c>
      <c r="D2803" s="88">
        <v>30958.02</v>
      </c>
      <c r="E2803" s="88">
        <v>0.65700000000000003</v>
      </c>
      <c r="F2803" s="88" t="s">
        <v>860</v>
      </c>
      <c r="G2803" s="88" t="s">
        <v>51</v>
      </c>
    </row>
  </sheetData>
  <autoFilter ref="A1:G2803" xr:uid="{00000000-0009-0000-0000-000003000000}">
    <filterColumn colId="0">
      <filters>
        <filter val="CHI"/>
        <filter val="FA1"/>
        <filter val="FA2"/>
        <filter val="MA1"/>
        <filter val="MA2"/>
        <filter val="MC1"/>
        <filter val="UC1"/>
        <filter val="vcm@CHI"/>
        <filter val="vcm@FA1"/>
        <filter val="vcm@FA2"/>
        <filter val="vcm@MA1"/>
        <filter val="vcm@MA2"/>
        <filter val="vcm@UC1"/>
      </filters>
    </filterColumn>
  </autoFilter>
  <mergeCells count="2">
    <mergeCell ref="S82:W83"/>
    <mergeCell ref="I102:S102"/>
  </mergeCells>
  <pageMargins left="0.7" right="0.7" top="0.75" bottom="0.75" header="0" footer="0"/>
  <pageSetup paperSize="9" orientation="portrait"/>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R1016"/>
  <sheetViews>
    <sheetView workbookViewId="0"/>
  </sheetViews>
  <sheetFormatPr defaultColWidth="12.625" defaultRowHeight="15" customHeight="1"/>
  <cols>
    <col min="1" max="1" width="50.875" customWidth="1"/>
    <col min="2" max="2" width="7.625" customWidth="1"/>
    <col min="3" max="3" width="9.375" customWidth="1"/>
    <col min="4" max="4" width="15.375" customWidth="1"/>
    <col min="5" max="5" width="18.875" customWidth="1"/>
    <col min="6" max="6" width="14.625" customWidth="1"/>
    <col min="7" max="7" width="14.125" customWidth="1"/>
    <col min="8" max="8" width="12.125" customWidth="1"/>
    <col min="9" max="9" width="9.375" customWidth="1"/>
    <col min="10" max="10" width="15.625" customWidth="1"/>
    <col min="11" max="11" width="9.375" customWidth="1"/>
    <col min="12" max="13" width="11.125" customWidth="1"/>
    <col min="14" max="14" width="9.375" customWidth="1"/>
    <col min="15" max="15" width="13.75" customWidth="1"/>
    <col min="16" max="16" width="10.625" customWidth="1"/>
    <col min="17" max="17" width="9.625" customWidth="1"/>
    <col min="18" max="18" width="17.125" customWidth="1"/>
    <col min="19" max="19" width="11.625" customWidth="1"/>
    <col min="20" max="20" width="9.375" customWidth="1"/>
    <col min="21" max="21" width="12.875" customWidth="1"/>
    <col min="22" max="22" width="20.5" customWidth="1"/>
    <col min="23" max="23" width="13.75" customWidth="1"/>
    <col min="24" max="24" width="16.875" customWidth="1"/>
    <col min="25" max="25" width="3" customWidth="1"/>
    <col min="26" max="26" width="9.375" customWidth="1"/>
    <col min="27" max="27" width="15.625" customWidth="1"/>
    <col min="28" max="28" width="17.375" customWidth="1"/>
    <col min="29" max="44" width="9.375" customWidth="1"/>
  </cols>
  <sheetData>
    <row r="2" spans="1:29">
      <c r="A2" s="129" t="s">
        <v>0</v>
      </c>
      <c r="B2" s="129" t="s">
        <v>1</v>
      </c>
      <c r="C2" s="129" t="s">
        <v>5</v>
      </c>
      <c r="D2" s="129" t="s">
        <v>861</v>
      </c>
      <c r="E2" s="1" t="s">
        <v>862</v>
      </c>
      <c r="F2" s="1" t="s">
        <v>3</v>
      </c>
      <c r="G2" s="1" t="s">
        <v>863</v>
      </c>
      <c r="H2" s="4" t="s">
        <v>864</v>
      </c>
      <c r="I2" s="4" t="s">
        <v>865</v>
      </c>
      <c r="J2" s="4" t="s">
        <v>866</v>
      </c>
      <c r="K2" s="4" t="s">
        <v>867</v>
      </c>
      <c r="L2" s="4" t="s">
        <v>868</v>
      </c>
      <c r="M2" s="4" t="s">
        <v>869</v>
      </c>
      <c r="N2" s="88"/>
      <c r="O2" s="88"/>
      <c r="P2" s="88"/>
      <c r="Q2" s="88"/>
      <c r="R2" s="88"/>
      <c r="S2" s="88"/>
      <c r="T2" s="88"/>
      <c r="U2" s="88"/>
      <c r="V2" s="88"/>
      <c r="W2" s="88"/>
      <c r="X2" s="88"/>
      <c r="Y2" s="88"/>
      <c r="Z2" s="88"/>
      <c r="AA2" s="88"/>
      <c r="AB2" s="88"/>
      <c r="AC2" s="88"/>
    </row>
    <row r="3" spans="1:29">
      <c r="A3" s="108" t="s">
        <v>26</v>
      </c>
      <c r="B3" s="108" t="s">
        <v>12</v>
      </c>
      <c r="C3" s="108" t="s">
        <v>27</v>
      </c>
      <c r="D3" s="91">
        <f t="shared" ref="D3:D105" si="0">E3-AVERAGE($E$3:$E$101)</f>
        <v>-10.436025175979804</v>
      </c>
      <c r="E3" s="19">
        <v>7</v>
      </c>
      <c r="F3" s="108">
        <v>0.3258426966292135</v>
      </c>
      <c r="G3" s="202" t="s">
        <v>29</v>
      </c>
      <c r="H3" s="203" t="s">
        <v>30</v>
      </c>
      <c r="I3" s="204">
        <f t="shared" ref="I3:I105" si="1">E3*$W$4+$W$5</f>
        <v>0.2809481353708187</v>
      </c>
      <c r="J3" s="108">
        <f t="shared" ref="J3:J105" si="2">F3-I3</f>
        <v>4.4894561258394805E-2</v>
      </c>
      <c r="K3" s="108">
        <f t="shared" ref="K3:K105" si="3">J3/STDEV(I$3:I$101)</f>
        <v>0.38981466095564954</v>
      </c>
      <c r="L3" s="108">
        <f t="shared" ref="L3:L105" si="4">SQRT(ABS(K3))</f>
        <v>0.62435139221086833</v>
      </c>
      <c r="M3" s="108">
        <f t="shared" ref="M3:M105" si="5">1/COUNT($E$3:$E$101)+1/(COUNT($E$3:$E$101)-1)*((E3-AVERAGE($E$3:$E$101))/STDEV($E$3:$E$101))^2</f>
        <v>2.2203326772145773E-2</v>
      </c>
      <c r="N3" s="88"/>
      <c r="O3" s="88"/>
      <c r="P3" s="88"/>
      <c r="Q3" s="88"/>
      <c r="R3" s="88"/>
      <c r="S3" s="88"/>
      <c r="T3" s="88"/>
      <c r="U3" s="88"/>
      <c r="V3" s="560" t="s">
        <v>870</v>
      </c>
      <c r="W3" s="561"/>
      <c r="X3" s="88"/>
      <c r="Y3" s="88"/>
      <c r="Z3" s="88"/>
      <c r="AA3" s="88"/>
      <c r="AB3" s="88"/>
      <c r="AC3" s="88"/>
    </row>
    <row r="4" spans="1:29">
      <c r="A4" s="108" t="s">
        <v>31</v>
      </c>
      <c r="B4" s="108" t="s">
        <v>20</v>
      </c>
      <c r="C4" s="108" t="s">
        <v>27</v>
      </c>
      <c r="D4" s="91">
        <f t="shared" si="0"/>
        <v>-10.436025175979804</v>
      </c>
      <c r="E4" s="19">
        <v>7</v>
      </c>
      <c r="F4" s="108">
        <v>0.125</v>
      </c>
      <c r="G4" s="202" t="s">
        <v>29</v>
      </c>
      <c r="H4" s="203" t="s">
        <v>30</v>
      </c>
      <c r="I4" s="204">
        <f t="shared" si="1"/>
        <v>0.2809481353708187</v>
      </c>
      <c r="J4" s="108">
        <f t="shared" si="2"/>
        <v>-0.1559481353708187</v>
      </c>
      <c r="K4" s="108">
        <f t="shared" si="3"/>
        <v>-1.3540809356918302</v>
      </c>
      <c r="L4" s="108">
        <f t="shared" si="4"/>
        <v>1.1636498337953003</v>
      </c>
      <c r="M4" s="108">
        <f t="shared" si="5"/>
        <v>2.2203326772145773E-2</v>
      </c>
      <c r="N4" s="88"/>
      <c r="O4" s="88"/>
      <c r="P4" s="88"/>
      <c r="Q4" s="88"/>
      <c r="R4" s="88"/>
      <c r="S4" s="88"/>
      <c r="T4" s="88"/>
      <c r="U4" s="88"/>
      <c r="V4" s="205" t="s">
        <v>165</v>
      </c>
      <c r="W4" s="159">
        <f>SLOPE(F3:F101,E3:E101)</f>
        <v>1.201843001218493E-2</v>
      </c>
      <c r="X4" s="88"/>
      <c r="Y4" s="88"/>
      <c r="Z4" s="88"/>
      <c r="AA4" s="88"/>
      <c r="AB4" s="88"/>
      <c r="AC4" s="88"/>
    </row>
    <row r="5" spans="1:29">
      <c r="A5" s="108" t="s">
        <v>32</v>
      </c>
      <c r="B5" s="108" t="s">
        <v>12</v>
      </c>
      <c r="C5" s="108" t="s">
        <v>27</v>
      </c>
      <c r="D5" s="91">
        <f t="shared" si="0"/>
        <v>-9.4360251759798039</v>
      </c>
      <c r="E5" s="19">
        <v>8</v>
      </c>
      <c r="F5" s="108">
        <v>0.25316455696202528</v>
      </c>
      <c r="G5" s="202" t="s">
        <v>29</v>
      </c>
      <c r="H5" s="203" t="s">
        <v>30</v>
      </c>
      <c r="I5" s="204">
        <f t="shared" si="1"/>
        <v>0.29296656538300364</v>
      </c>
      <c r="J5" s="108">
        <f t="shared" si="2"/>
        <v>-3.9802008420978363E-2</v>
      </c>
      <c r="K5" s="108">
        <f t="shared" si="3"/>
        <v>-0.34559657078899225</v>
      </c>
      <c r="L5" s="108">
        <f t="shared" si="4"/>
        <v>0.58787462165753701</v>
      </c>
      <c r="M5" s="108">
        <f t="shared" si="5"/>
        <v>1.9995113808066057E-2</v>
      </c>
      <c r="N5" s="88"/>
      <c r="O5" s="88"/>
      <c r="P5" s="88"/>
      <c r="Q5" s="88"/>
      <c r="R5" s="88"/>
      <c r="S5" s="88"/>
      <c r="T5" s="88"/>
      <c r="U5" s="88"/>
      <c r="V5" s="206" t="s">
        <v>166</v>
      </c>
      <c r="W5" s="207">
        <f>INTERCEPT(F3:F101,E3:E101)</f>
        <v>0.1968191252855242</v>
      </c>
      <c r="X5" s="88"/>
      <c r="Y5" s="88"/>
      <c r="Z5" s="88"/>
      <c r="AA5" s="88"/>
      <c r="AB5" s="88"/>
      <c r="AC5" s="88"/>
    </row>
    <row r="6" spans="1:29">
      <c r="A6" s="108" t="s">
        <v>33</v>
      </c>
      <c r="B6" s="108" t="s">
        <v>20</v>
      </c>
      <c r="C6" s="108" t="s">
        <v>27</v>
      </c>
      <c r="D6" s="91">
        <f t="shared" si="0"/>
        <v>-8.4360251759798039</v>
      </c>
      <c r="E6" s="19">
        <v>9</v>
      </c>
      <c r="F6" s="108">
        <v>0.36206896551724138</v>
      </c>
      <c r="G6" s="202" t="s">
        <v>29</v>
      </c>
      <c r="H6" s="203" t="s">
        <v>30</v>
      </c>
      <c r="I6" s="204">
        <f t="shared" si="1"/>
        <v>0.30498499539518859</v>
      </c>
      <c r="J6" s="108">
        <f t="shared" si="2"/>
        <v>5.7083970122052796E-2</v>
      </c>
      <c r="K6" s="108">
        <f t="shared" si="3"/>
        <v>0.49565399093792284</v>
      </c>
      <c r="L6" s="108">
        <f t="shared" si="4"/>
        <v>0.7040269816831759</v>
      </c>
      <c r="M6" s="108">
        <f t="shared" si="5"/>
        <v>1.800914393666872E-2</v>
      </c>
      <c r="N6" s="88"/>
      <c r="O6" s="88"/>
      <c r="P6" s="88"/>
      <c r="Q6" s="88"/>
      <c r="R6" s="88"/>
      <c r="S6" s="88"/>
      <c r="T6" s="88"/>
      <c r="U6" s="88"/>
      <c r="V6" s="88"/>
      <c r="W6" s="88"/>
      <c r="X6" s="88"/>
      <c r="Y6" s="88"/>
      <c r="Z6" s="88"/>
      <c r="AA6" s="88"/>
      <c r="AB6" s="88"/>
      <c r="AC6" s="88"/>
    </row>
    <row r="7" spans="1:29">
      <c r="A7" s="108" t="s">
        <v>34</v>
      </c>
      <c r="B7" s="108" t="s">
        <v>20</v>
      </c>
      <c r="C7" s="108" t="s">
        <v>27</v>
      </c>
      <c r="D7" s="91">
        <f t="shared" si="0"/>
        <v>-7.4360251759798039</v>
      </c>
      <c r="E7" s="19">
        <v>10</v>
      </c>
      <c r="F7" s="108">
        <v>0.23529411764705879</v>
      </c>
      <c r="G7" s="202" t="s">
        <v>29</v>
      </c>
      <c r="H7" s="203" t="s">
        <v>30</v>
      </c>
      <c r="I7" s="204">
        <f t="shared" si="1"/>
        <v>0.31700342540737347</v>
      </c>
      <c r="J7" s="108">
        <f t="shared" si="2"/>
        <v>-8.1709307760314681E-2</v>
      </c>
      <c r="K7" s="108">
        <f t="shared" si="3"/>
        <v>-0.70947315685264667</v>
      </c>
      <c r="L7" s="108">
        <f t="shared" si="4"/>
        <v>0.84230229540981705</v>
      </c>
      <c r="M7" s="108">
        <f t="shared" si="5"/>
        <v>1.6245417157953759E-2</v>
      </c>
      <c r="N7" s="88"/>
      <c r="O7" s="88"/>
      <c r="P7" s="88"/>
      <c r="Q7" s="88"/>
      <c r="R7" s="88"/>
      <c r="S7" s="88"/>
      <c r="T7" s="88"/>
      <c r="U7" s="88"/>
      <c r="V7" s="88"/>
      <c r="W7" s="88"/>
      <c r="X7" s="88"/>
      <c r="Y7" s="88"/>
      <c r="Z7" s="88"/>
      <c r="AA7" s="88"/>
      <c r="AB7" s="88"/>
      <c r="AC7" s="88"/>
    </row>
    <row r="8" spans="1:29">
      <c r="A8" s="108" t="s">
        <v>35</v>
      </c>
      <c r="B8" s="108" t="s">
        <v>20</v>
      </c>
      <c r="C8" s="108" t="s">
        <v>27</v>
      </c>
      <c r="D8" s="91">
        <f t="shared" si="0"/>
        <v>-5.4360251759798039</v>
      </c>
      <c r="E8" s="19">
        <v>12</v>
      </c>
      <c r="F8" s="108">
        <v>0.33333333333333331</v>
      </c>
      <c r="G8" s="202" t="s">
        <v>29</v>
      </c>
      <c r="H8" s="203" t="s">
        <v>30</v>
      </c>
      <c r="I8" s="204">
        <f t="shared" si="1"/>
        <v>0.34104028543174336</v>
      </c>
      <c r="J8" s="108">
        <f t="shared" si="2"/>
        <v>-7.706952098410047E-3</v>
      </c>
      <c r="K8" s="108">
        <f t="shared" si="3"/>
        <v>-6.69186385841197E-2</v>
      </c>
      <c r="L8" s="108">
        <f t="shared" si="4"/>
        <v>0.25868637108305437</v>
      </c>
      <c r="M8" s="108">
        <f t="shared" si="5"/>
        <v>1.3384692878570973E-2</v>
      </c>
      <c r="N8" s="88"/>
      <c r="O8" s="88"/>
      <c r="P8" s="88"/>
      <c r="Q8" s="88"/>
      <c r="R8" s="88"/>
      <c r="S8" s="88"/>
      <c r="T8" s="88"/>
      <c r="U8" s="88"/>
      <c r="V8" s="562" t="s">
        <v>871</v>
      </c>
      <c r="W8" s="563"/>
      <c r="X8" s="561"/>
      <c r="Y8" s="88"/>
      <c r="Z8" s="562" t="s">
        <v>872</v>
      </c>
      <c r="AA8" s="563"/>
      <c r="AB8" s="561"/>
      <c r="AC8" s="88"/>
    </row>
    <row r="9" spans="1:29" ht="19.5">
      <c r="A9" s="108" t="s">
        <v>36</v>
      </c>
      <c r="B9" s="108" t="s">
        <v>20</v>
      </c>
      <c r="C9" s="108" t="s">
        <v>27</v>
      </c>
      <c r="D9" s="91">
        <f t="shared" si="0"/>
        <v>-4.4360251759798039</v>
      </c>
      <c r="E9" s="19">
        <v>13</v>
      </c>
      <c r="F9" s="108">
        <v>0.40952380952380951</v>
      </c>
      <c r="G9" s="202" t="s">
        <v>29</v>
      </c>
      <c r="H9" s="203" t="s">
        <v>30</v>
      </c>
      <c r="I9" s="204">
        <f t="shared" si="1"/>
        <v>0.35305871544392831</v>
      </c>
      <c r="J9" s="108">
        <f t="shared" si="2"/>
        <v>5.6465094079881206E-2</v>
      </c>
      <c r="K9" s="108">
        <f t="shared" si="3"/>
        <v>0.49028035663143804</v>
      </c>
      <c r="L9" s="108">
        <f t="shared" si="4"/>
        <v>0.70020022610067623</v>
      </c>
      <c r="M9" s="108">
        <f t="shared" si="5"/>
        <v>1.2287695377903144E-2</v>
      </c>
      <c r="N9" s="88"/>
      <c r="O9" s="88"/>
      <c r="P9" s="88"/>
      <c r="Q9" s="88"/>
      <c r="R9" s="88"/>
      <c r="S9" s="88"/>
      <c r="T9" s="88"/>
      <c r="U9" s="88"/>
      <c r="V9" s="208" t="s">
        <v>873</v>
      </c>
      <c r="W9" s="209" t="s">
        <v>874</v>
      </c>
      <c r="X9" s="159"/>
      <c r="Y9" s="88"/>
      <c r="Z9" s="564" t="s">
        <v>875</v>
      </c>
      <c r="AA9" s="565"/>
      <c r="AB9" s="566"/>
      <c r="AC9" s="88"/>
    </row>
    <row r="10" spans="1:29" ht="19.5">
      <c r="A10" s="108" t="s">
        <v>37</v>
      </c>
      <c r="B10" s="108" t="s">
        <v>12</v>
      </c>
      <c r="C10" s="108" t="s">
        <v>27</v>
      </c>
      <c r="D10" s="91">
        <f t="shared" si="0"/>
        <v>-3.4360251759798039</v>
      </c>
      <c r="E10" s="19">
        <v>14</v>
      </c>
      <c r="F10" s="108">
        <v>0.43103448275862072</v>
      </c>
      <c r="G10" s="202" t="s">
        <v>29</v>
      </c>
      <c r="H10" s="203" t="s">
        <v>30</v>
      </c>
      <c r="I10" s="204">
        <f t="shared" si="1"/>
        <v>0.36507714545611325</v>
      </c>
      <c r="J10" s="108">
        <f t="shared" si="2"/>
        <v>6.5957337302507468E-2</v>
      </c>
      <c r="K10" s="108">
        <f t="shared" si="3"/>
        <v>0.5727004865941675</v>
      </c>
      <c r="L10" s="108">
        <f t="shared" si="4"/>
        <v>0.75676977119475874</v>
      </c>
      <c r="M10" s="108">
        <f t="shared" si="5"/>
        <v>1.1412940969917695E-2</v>
      </c>
      <c r="N10" s="88"/>
      <c r="O10" s="88"/>
      <c r="P10" s="88"/>
      <c r="Q10" s="88"/>
      <c r="R10" s="88"/>
      <c r="S10" s="88"/>
      <c r="T10" s="88"/>
      <c r="U10" s="88"/>
      <c r="V10" s="208" t="s">
        <v>876</v>
      </c>
      <c r="W10" s="209" t="s">
        <v>877</v>
      </c>
      <c r="X10" s="159"/>
      <c r="Y10" s="88"/>
      <c r="Z10" s="567" t="s">
        <v>878</v>
      </c>
      <c r="AA10" s="568"/>
      <c r="AB10" s="569"/>
      <c r="AC10" s="88"/>
    </row>
    <row r="11" spans="1:29">
      <c r="A11" s="108" t="s">
        <v>38</v>
      </c>
      <c r="B11" s="108" t="s">
        <v>20</v>
      </c>
      <c r="C11" s="108" t="s">
        <v>27</v>
      </c>
      <c r="D11" s="91">
        <f t="shared" si="0"/>
        <v>-2.4360251759798039</v>
      </c>
      <c r="E11" s="19">
        <v>15</v>
      </c>
      <c r="F11" s="108">
        <v>0.2105263157894737</v>
      </c>
      <c r="G11" s="202" t="s">
        <v>29</v>
      </c>
      <c r="H11" s="203" t="s">
        <v>30</v>
      </c>
      <c r="I11" s="204">
        <f t="shared" si="1"/>
        <v>0.37709557546829814</v>
      </c>
      <c r="J11" s="108">
        <f t="shared" si="2"/>
        <v>-0.16656925967882444</v>
      </c>
      <c r="K11" s="108">
        <f t="shared" si="3"/>
        <v>-1.446303019058752</v>
      </c>
      <c r="L11" s="108">
        <f t="shared" si="4"/>
        <v>1.2026233903673884</v>
      </c>
      <c r="M11" s="108">
        <f t="shared" si="5"/>
        <v>1.0760429654614621E-2</v>
      </c>
      <c r="N11" s="88"/>
      <c r="O11" s="88"/>
      <c r="P11" s="88"/>
      <c r="Q11" s="88"/>
      <c r="R11" s="88"/>
      <c r="S11" s="88"/>
      <c r="T11" s="88"/>
      <c r="U11" s="88"/>
      <c r="V11" s="125" t="s">
        <v>879</v>
      </c>
      <c r="W11" s="88"/>
      <c r="X11" s="159"/>
      <c r="Y11" s="88"/>
      <c r="Z11" s="125" t="s">
        <v>880</v>
      </c>
      <c r="AA11" s="88"/>
      <c r="AB11" s="159"/>
      <c r="AC11" s="88"/>
    </row>
    <row r="12" spans="1:29">
      <c r="A12" s="108" t="s">
        <v>39</v>
      </c>
      <c r="B12" s="108" t="s">
        <v>12</v>
      </c>
      <c r="C12" s="108" t="s">
        <v>27</v>
      </c>
      <c r="D12" s="91">
        <f t="shared" si="0"/>
        <v>-0.43602517597980395</v>
      </c>
      <c r="E12" s="19">
        <v>17</v>
      </c>
      <c r="F12" s="108">
        <v>0.26724137931034481</v>
      </c>
      <c r="G12" s="202" t="s">
        <v>29</v>
      </c>
      <c r="H12" s="203" t="s">
        <v>30</v>
      </c>
      <c r="I12" s="204">
        <f t="shared" si="1"/>
        <v>0.40113243549266803</v>
      </c>
      <c r="J12" s="108">
        <f t="shared" si="2"/>
        <v>-0.13389105618232322</v>
      </c>
      <c r="K12" s="108">
        <f t="shared" si="3"/>
        <v>-1.1625616824787808</v>
      </c>
      <c r="L12" s="108">
        <f t="shared" si="4"/>
        <v>1.0782215368275578</v>
      </c>
      <c r="M12" s="108">
        <f t="shared" si="5"/>
        <v>1.0122136302055608E-2</v>
      </c>
      <c r="N12" s="88"/>
      <c r="O12" s="88"/>
      <c r="P12" s="88"/>
      <c r="Q12" s="88"/>
      <c r="R12" s="88"/>
      <c r="S12" s="88"/>
      <c r="T12" s="88"/>
      <c r="U12" s="88"/>
      <c r="V12" s="125" t="s">
        <v>881</v>
      </c>
      <c r="W12" s="88"/>
      <c r="X12" s="159"/>
      <c r="Y12" s="88"/>
      <c r="Z12" s="125" t="s">
        <v>881</v>
      </c>
      <c r="AA12" s="88"/>
      <c r="AB12" s="159"/>
      <c r="AC12" s="88"/>
    </row>
    <row r="13" spans="1:29">
      <c r="A13" s="28" t="s">
        <v>40</v>
      </c>
      <c r="B13" s="28" t="s">
        <v>20</v>
      </c>
      <c r="C13" s="28" t="s">
        <v>41</v>
      </c>
      <c r="D13" s="210">
        <f t="shared" si="0"/>
        <v>-14.436025175979804</v>
      </c>
      <c r="E13" s="28">
        <v>3</v>
      </c>
      <c r="F13" s="28">
        <v>0.66153846153846152</v>
      </c>
      <c r="G13" s="28" t="s">
        <v>29</v>
      </c>
      <c r="H13" s="29" t="s">
        <v>16</v>
      </c>
      <c r="I13" s="28">
        <f t="shared" si="1"/>
        <v>0.23287441532207898</v>
      </c>
      <c r="J13" s="28">
        <f t="shared" si="2"/>
        <v>0.42866404621638254</v>
      </c>
      <c r="K13" s="28">
        <f t="shared" si="3"/>
        <v>3.7220439437632376</v>
      </c>
      <c r="L13" s="28">
        <f t="shared" si="4"/>
        <v>1.9292599471722927</v>
      </c>
      <c r="M13" s="28">
        <f t="shared" si="5"/>
        <v>3.32586095552884E-2</v>
      </c>
      <c r="N13" s="88"/>
      <c r="O13" s="88"/>
      <c r="P13" s="88"/>
      <c r="Q13" s="88"/>
      <c r="R13" s="88"/>
      <c r="S13" s="88"/>
      <c r="T13" s="88"/>
      <c r="U13" s="88"/>
      <c r="V13" s="211"/>
      <c r="W13" s="212" t="s">
        <v>882</v>
      </c>
      <c r="X13" s="213" t="s">
        <v>883</v>
      </c>
      <c r="Y13" s="88"/>
      <c r="Z13" s="211"/>
      <c r="AA13" s="212" t="s">
        <v>883</v>
      </c>
      <c r="AB13" s="214" t="s">
        <v>882</v>
      </c>
      <c r="AC13" s="88"/>
    </row>
    <row r="14" spans="1:29">
      <c r="A14" s="28" t="s">
        <v>43</v>
      </c>
      <c r="B14" s="28" t="s">
        <v>20</v>
      </c>
      <c r="C14" s="28" t="s">
        <v>41</v>
      </c>
      <c r="D14" s="210">
        <f t="shared" si="0"/>
        <v>-14.436025175979804</v>
      </c>
      <c r="E14" s="28">
        <v>3</v>
      </c>
      <c r="F14" s="28">
        <v>0.5</v>
      </c>
      <c r="G14" s="28" t="s">
        <v>29</v>
      </c>
      <c r="H14" s="29" t="s">
        <v>16</v>
      </c>
      <c r="I14" s="28">
        <f t="shared" si="1"/>
        <v>0.23287441532207898</v>
      </c>
      <c r="J14" s="28">
        <f t="shared" si="2"/>
        <v>0.26712558467792102</v>
      </c>
      <c r="K14" s="28">
        <f t="shared" si="3"/>
        <v>2.3194228054591433</v>
      </c>
      <c r="L14" s="28">
        <f t="shared" si="4"/>
        <v>1.5229651359959437</v>
      </c>
      <c r="M14" s="28">
        <f t="shared" si="5"/>
        <v>3.32586095552884E-2</v>
      </c>
      <c r="N14" s="88"/>
      <c r="O14" s="88"/>
      <c r="P14" s="88"/>
      <c r="Q14" s="88"/>
      <c r="R14" s="88"/>
      <c r="S14" s="88"/>
      <c r="T14" s="88"/>
      <c r="U14" s="88"/>
      <c r="V14" s="215" t="s">
        <v>884</v>
      </c>
      <c r="W14" s="216">
        <v>6.6778043494498266E-3</v>
      </c>
      <c r="X14" s="217">
        <v>-1.4309580748821008E-2</v>
      </c>
      <c r="Y14" s="88"/>
      <c r="Z14" s="215" t="s">
        <v>884</v>
      </c>
      <c r="AA14" s="216">
        <v>0.32176137883464112</v>
      </c>
      <c r="AB14" s="217">
        <v>0.4318147410192899</v>
      </c>
      <c r="AC14" s="88"/>
    </row>
    <row r="15" spans="1:29">
      <c r="A15" s="28" t="s">
        <v>44</v>
      </c>
      <c r="B15" s="28" t="s">
        <v>12</v>
      </c>
      <c r="C15" s="28" t="s">
        <v>41</v>
      </c>
      <c r="D15" s="210">
        <f t="shared" si="0"/>
        <v>-14.436025175979804</v>
      </c>
      <c r="E15" s="28">
        <v>3</v>
      </c>
      <c r="F15" s="28">
        <v>0.63157894736842102</v>
      </c>
      <c r="G15" s="28" t="s">
        <v>29</v>
      </c>
      <c r="H15" s="29" t="s">
        <v>16</v>
      </c>
      <c r="I15" s="28">
        <f t="shared" si="1"/>
        <v>0.23287441532207898</v>
      </c>
      <c r="J15" s="28">
        <f t="shared" si="2"/>
        <v>0.39870453204634204</v>
      </c>
      <c r="K15" s="28">
        <f t="shared" si="3"/>
        <v>3.4619086950552096</v>
      </c>
      <c r="L15" s="28">
        <f t="shared" si="4"/>
        <v>1.8606205134457723</v>
      </c>
      <c r="M15" s="28">
        <f t="shared" si="5"/>
        <v>3.32586095552884E-2</v>
      </c>
      <c r="N15" s="88"/>
      <c r="O15" s="88"/>
      <c r="P15" s="88"/>
      <c r="Q15" s="88"/>
      <c r="R15" s="88"/>
      <c r="S15" s="88"/>
      <c r="T15" s="88"/>
      <c r="U15" s="88"/>
      <c r="V15" s="215" t="s">
        <v>885</v>
      </c>
      <c r="W15" s="216">
        <v>1.4850071923480736E-2</v>
      </c>
      <c r="X15" s="217">
        <v>3.0791493410546909E-2</v>
      </c>
      <c r="Y15" s="88"/>
      <c r="Z15" s="215" t="s">
        <v>885</v>
      </c>
      <c r="AA15" s="216">
        <v>3.510346968453916E-2</v>
      </c>
      <c r="AB15" s="217">
        <v>2.7414924980579333E-2</v>
      </c>
      <c r="AC15" s="88"/>
    </row>
    <row r="16" spans="1:29">
      <c r="A16" s="31" t="s">
        <v>48</v>
      </c>
      <c r="B16" s="36"/>
      <c r="C16" s="36" t="s">
        <v>47</v>
      </c>
      <c r="D16" s="218">
        <f t="shared" si="0"/>
        <v>-6.2909418344273824</v>
      </c>
      <c r="E16" s="36">
        <v>11.145083341552422</v>
      </c>
      <c r="F16" s="36">
        <v>0</v>
      </c>
      <c r="G16" s="38" t="s">
        <v>29</v>
      </c>
      <c r="H16" s="39" t="s">
        <v>30</v>
      </c>
      <c r="I16" s="32">
        <f t="shared" si="1"/>
        <v>0.33076552940594017</v>
      </c>
      <c r="J16" s="38">
        <f t="shared" si="2"/>
        <v>-0.33076552940594017</v>
      </c>
      <c r="K16" s="38">
        <f t="shared" si="3"/>
        <v>-2.8720016208440526</v>
      </c>
      <c r="L16" s="38">
        <f t="shared" si="4"/>
        <v>1.694698091355523</v>
      </c>
      <c r="M16" s="38">
        <f t="shared" si="5"/>
        <v>1.4498750770050564E-2</v>
      </c>
      <c r="N16" s="88"/>
      <c r="O16" s="88"/>
      <c r="P16" s="88"/>
      <c r="Q16" s="88"/>
      <c r="R16" s="88"/>
      <c r="S16" s="88"/>
      <c r="T16" s="88"/>
      <c r="U16" s="88"/>
      <c r="V16" s="219" t="s">
        <v>886</v>
      </c>
      <c r="W16" s="88">
        <v>60</v>
      </c>
      <c r="X16" s="159">
        <v>28</v>
      </c>
      <c r="Y16" s="88"/>
      <c r="Z16" s="219" t="s">
        <v>886</v>
      </c>
      <c r="AA16" s="88">
        <v>28</v>
      </c>
      <c r="AB16" s="159">
        <v>60</v>
      </c>
      <c r="AC16" s="88"/>
    </row>
    <row r="17" spans="1:29">
      <c r="A17" s="31" t="s">
        <v>49</v>
      </c>
      <c r="B17" s="36"/>
      <c r="C17" s="36" t="s">
        <v>47</v>
      </c>
      <c r="D17" s="218">
        <f t="shared" si="0"/>
        <v>-5.9950546660675847</v>
      </c>
      <c r="E17" s="36">
        <v>11.440970509912219</v>
      </c>
      <c r="F17" s="36">
        <v>0.38297872340425532</v>
      </c>
      <c r="G17" s="38" t="s">
        <v>29</v>
      </c>
      <c r="H17" s="39" t="s">
        <v>30</v>
      </c>
      <c r="I17" s="32">
        <f t="shared" si="1"/>
        <v>0.33432162863037596</v>
      </c>
      <c r="J17" s="38">
        <f t="shared" si="2"/>
        <v>4.8657094773879361E-2</v>
      </c>
      <c r="K17" s="38">
        <f t="shared" si="3"/>
        <v>0.42248433598000734</v>
      </c>
      <c r="L17" s="38">
        <f t="shared" si="4"/>
        <v>0.64998795064216952</v>
      </c>
      <c r="M17" s="38">
        <f t="shared" si="5"/>
        <v>1.4094794089072923E-2</v>
      </c>
      <c r="N17" s="88"/>
      <c r="O17" s="88"/>
      <c r="P17" s="88"/>
      <c r="Q17" s="88"/>
      <c r="R17" s="88"/>
      <c r="S17" s="88"/>
      <c r="T17" s="88"/>
      <c r="U17" s="88"/>
      <c r="V17" s="219" t="s">
        <v>887</v>
      </c>
      <c r="W17" s="88">
        <v>1.9854936808955E-2</v>
      </c>
      <c r="X17" s="159"/>
      <c r="Y17" s="88"/>
      <c r="Z17" s="219" t="s">
        <v>888</v>
      </c>
      <c r="AA17" s="88">
        <v>27</v>
      </c>
      <c r="AB17" s="159">
        <v>59</v>
      </c>
      <c r="AC17" s="88"/>
    </row>
    <row r="18" spans="1:29">
      <c r="A18" s="31" t="s">
        <v>50</v>
      </c>
      <c r="B18" s="36"/>
      <c r="C18" s="36" t="s">
        <v>47</v>
      </c>
      <c r="D18" s="218">
        <f t="shared" si="0"/>
        <v>-5.8635492579076747</v>
      </c>
      <c r="E18" s="36">
        <v>11.572475918072129</v>
      </c>
      <c r="F18" s="36">
        <v>0.375</v>
      </c>
      <c r="G18" s="38" t="s">
        <v>29</v>
      </c>
      <c r="H18" s="39" t="s">
        <v>30</v>
      </c>
      <c r="I18" s="32">
        <f t="shared" si="1"/>
        <v>0.33590211717456964</v>
      </c>
      <c r="J18" s="38">
        <f t="shared" si="2"/>
        <v>3.9097882825430363E-2</v>
      </c>
      <c r="K18" s="38">
        <f t="shared" si="3"/>
        <v>0.33948272375262289</v>
      </c>
      <c r="L18" s="38">
        <f t="shared" si="4"/>
        <v>0.58265145992490475</v>
      </c>
      <c r="M18" s="38">
        <f t="shared" si="5"/>
        <v>1.3921503310169045E-2</v>
      </c>
      <c r="N18" s="88"/>
      <c r="O18" s="88"/>
      <c r="P18" s="88"/>
      <c r="Q18" s="88"/>
      <c r="R18" s="88"/>
      <c r="S18" s="88"/>
      <c r="T18" s="88"/>
      <c r="U18" s="88"/>
      <c r="V18" s="219" t="s">
        <v>889</v>
      </c>
      <c r="W18" s="88">
        <v>0</v>
      </c>
      <c r="X18" s="159"/>
      <c r="Y18" s="88"/>
      <c r="Z18" s="215" t="s">
        <v>20</v>
      </c>
      <c r="AA18" s="220">
        <v>1.2804510575683272</v>
      </c>
      <c r="AB18" s="159"/>
      <c r="AC18" s="88"/>
    </row>
    <row r="19" spans="1:29">
      <c r="A19" s="31" t="s">
        <v>51</v>
      </c>
      <c r="B19" s="36"/>
      <c r="C19" s="36" t="s">
        <v>47</v>
      </c>
      <c r="D19" s="218">
        <f t="shared" si="0"/>
        <v>-5.7320438497477628</v>
      </c>
      <c r="E19" s="36">
        <v>11.703981326232041</v>
      </c>
      <c r="F19" s="36">
        <v>0.30303030303030304</v>
      </c>
      <c r="G19" s="38" t="s">
        <v>29</v>
      </c>
      <c r="H19" s="39" t="s">
        <v>30</v>
      </c>
      <c r="I19" s="32">
        <f t="shared" si="1"/>
        <v>0.33748260571876332</v>
      </c>
      <c r="J19" s="38">
        <f t="shared" si="2"/>
        <v>-3.4452302688460279E-2</v>
      </c>
      <c r="K19" s="38">
        <f t="shared" si="3"/>
        <v>-0.29914564961100465</v>
      </c>
      <c r="L19" s="38">
        <f t="shared" si="4"/>
        <v>0.54694208981482184</v>
      </c>
      <c r="M19" s="38">
        <f t="shared" si="5"/>
        <v>1.375205593049769E-2</v>
      </c>
      <c r="N19" s="88"/>
      <c r="O19" s="88"/>
      <c r="P19" s="88"/>
      <c r="Q19" s="88"/>
      <c r="R19" s="88"/>
      <c r="S19" s="88"/>
      <c r="T19" s="88"/>
      <c r="U19" s="88"/>
      <c r="V19" s="219" t="s">
        <v>888</v>
      </c>
      <c r="W19" s="88">
        <v>86</v>
      </c>
      <c r="X19" s="159"/>
      <c r="Y19" s="88"/>
      <c r="Z19" s="215" t="s">
        <v>890</v>
      </c>
      <c r="AA19" s="216">
        <v>0.21204945119086513</v>
      </c>
      <c r="AB19" s="159"/>
      <c r="AC19" s="88"/>
    </row>
    <row r="20" spans="1:29">
      <c r="A20" s="31" t="s">
        <v>52</v>
      </c>
      <c r="B20" s="36"/>
      <c r="C20" s="36" t="s">
        <v>47</v>
      </c>
      <c r="D20" s="218">
        <f t="shared" si="0"/>
        <v>-5.7320438497477628</v>
      </c>
      <c r="E20" s="36">
        <v>11.703981326232041</v>
      </c>
      <c r="F20" s="36">
        <v>0.10606060606060606</v>
      </c>
      <c r="G20" s="38" t="s">
        <v>29</v>
      </c>
      <c r="H20" s="39" t="s">
        <v>30</v>
      </c>
      <c r="I20" s="32">
        <f t="shared" si="1"/>
        <v>0.33748260571876332</v>
      </c>
      <c r="J20" s="38">
        <f t="shared" si="2"/>
        <v>-0.23142199965815724</v>
      </c>
      <c r="K20" s="38">
        <f t="shared" si="3"/>
        <v>-2.0094124055517835</v>
      </c>
      <c r="L20" s="38">
        <f t="shared" si="4"/>
        <v>1.4175374441445219</v>
      </c>
      <c r="M20" s="38">
        <f t="shared" si="5"/>
        <v>1.375205593049769E-2</v>
      </c>
      <c r="N20" s="88"/>
      <c r="O20" s="88"/>
      <c r="P20" s="88"/>
      <c r="Q20" s="88"/>
      <c r="R20" s="88"/>
      <c r="S20" s="88"/>
      <c r="T20" s="88"/>
      <c r="U20" s="88"/>
      <c r="V20" s="215" t="s">
        <v>891</v>
      </c>
      <c r="W20" s="216">
        <v>0.65078477129468026</v>
      </c>
      <c r="X20" s="159"/>
      <c r="Y20" s="88"/>
      <c r="Z20" s="221" t="s">
        <v>892</v>
      </c>
      <c r="AA20" s="222">
        <v>1.6753972850413434</v>
      </c>
      <c r="AB20" s="223"/>
      <c r="AC20" s="88"/>
    </row>
    <row r="21" spans="1:29" ht="15.75" customHeight="1">
      <c r="A21" s="31" t="s">
        <v>55</v>
      </c>
      <c r="B21" s="36"/>
      <c r="C21" s="36" t="s">
        <v>47</v>
      </c>
      <c r="D21" s="218">
        <f t="shared" si="0"/>
        <v>18.563974824020196</v>
      </c>
      <c r="E21" s="36">
        <v>36</v>
      </c>
      <c r="F21" s="36">
        <v>0.80246913580246915</v>
      </c>
      <c r="G21" s="38" t="s">
        <v>29</v>
      </c>
      <c r="H21" s="39" t="s">
        <v>30</v>
      </c>
      <c r="I21" s="32">
        <f t="shared" si="1"/>
        <v>0.62948260572418169</v>
      </c>
      <c r="J21" s="38">
        <f t="shared" si="2"/>
        <v>0.17298653007828746</v>
      </c>
      <c r="K21" s="38">
        <f t="shared" si="3"/>
        <v>1.5020234897551807</v>
      </c>
      <c r="L21" s="38">
        <f t="shared" si="4"/>
        <v>1.2255706792164949</v>
      </c>
      <c r="M21" s="38">
        <f t="shared" si="5"/>
        <v>4.8395846442879267E-2</v>
      </c>
      <c r="N21" s="88"/>
      <c r="O21" s="88"/>
      <c r="P21" s="88"/>
      <c r="Q21" s="88"/>
      <c r="R21" s="88"/>
      <c r="S21" s="88"/>
      <c r="T21" s="88"/>
      <c r="U21" s="88"/>
      <c r="V21" s="219"/>
      <c r="W21" s="88"/>
      <c r="X21" s="159"/>
      <c r="Y21" s="88"/>
      <c r="Z21" s="224"/>
      <c r="AA21" s="225"/>
      <c r="AB21" s="226"/>
      <c r="AC21" s="88"/>
    </row>
    <row r="22" spans="1:29" ht="15.75" customHeight="1">
      <c r="A22" s="31" t="s">
        <v>53</v>
      </c>
      <c r="B22" s="36"/>
      <c r="C22" s="36" t="s">
        <v>47</v>
      </c>
      <c r="D22" s="218">
        <f t="shared" si="0"/>
        <v>-5.4360251759798039</v>
      </c>
      <c r="E22" s="36">
        <v>12</v>
      </c>
      <c r="F22" s="36">
        <v>0.41666666666666669</v>
      </c>
      <c r="G22" s="38" t="s">
        <v>29</v>
      </c>
      <c r="H22" s="39" t="s">
        <v>30</v>
      </c>
      <c r="I22" s="32">
        <f t="shared" si="1"/>
        <v>0.34104028543174336</v>
      </c>
      <c r="J22" s="38">
        <f t="shared" si="2"/>
        <v>7.5626381234923323E-2</v>
      </c>
      <c r="K22" s="38">
        <f t="shared" si="3"/>
        <v>0.65665575816005628</v>
      </c>
      <c r="L22" s="38">
        <f t="shared" si="4"/>
        <v>0.8103429879748798</v>
      </c>
      <c r="M22" s="38">
        <f t="shared" si="5"/>
        <v>1.3384692878570973E-2</v>
      </c>
      <c r="N22" s="88"/>
      <c r="O22" s="88"/>
      <c r="P22" s="88"/>
      <c r="Q22" s="88"/>
      <c r="R22" s="88"/>
      <c r="S22" s="88"/>
      <c r="T22" s="88"/>
      <c r="U22" s="88"/>
      <c r="V22" s="219"/>
      <c r="W22" s="88"/>
      <c r="X22" s="159"/>
      <c r="Y22" s="88"/>
      <c r="Z22" s="224"/>
      <c r="AA22" s="225"/>
      <c r="AB22" s="226"/>
      <c r="AC22" s="88"/>
    </row>
    <row r="23" spans="1:29" ht="15.75" customHeight="1">
      <c r="A23" s="31" t="s">
        <v>54</v>
      </c>
      <c r="B23" s="36"/>
      <c r="C23" s="36" t="s">
        <v>47</v>
      </c>
      <c r="D23" s="218">
        <f t="shared" si="0"/>
        <v>6.5639748240201961</v>
      </c>
      <c r="E23" s="36">
        <v>24</v>
      </c>
      <c r="F23" s="36">
        <v>0.765625</v>
      </c>
      <c r="G23" s="38" t="s">
        <v>29</v>
      </c>
      <c r="H23" s="39" t="s">
        <v>30</v>
      </c>
      <c r="I23" s="32">
        <f t="shared" si="1"/>
        <v>0.48526144557796252</v>
      </c>
      <c r="J23" s="38">
        <f t="shared" si="2"/>
        <v>0.28036355442203748</v>
      </c>
      <c r="K23" s="38">
        <f t="shared" si="3"/>
        <v>2.4343666771197436</v>
      </c>
      <c r="L23" s="38">
        <f t="shared" si="4"/>
        <v>1.5602457104955436</v>
      </c>
      <c r="M23" s="38">
        <f t="shared" si="5"/>
        <v>1.4888766987593949E-2</v>
      </c>
      <c r="N23" s="88"/>
      <c r="O23" s="88"/>
      <c r="P23" s="88"/>
      <c r="Q23" s="88"/>
      <c r="R23" s="88"/>
      <c r="S23" s="88"/>
      <c r="T23" s="88"/>
      <c r="U23" s="88"/>
      <c r="V23" s="219"/>
      <c r="W23" s="88"/>
      <c r="X23" s="159"/>
      <c r="Y23" s="88"/>
      <c r="Z23" s="224"/>
      <c r="AA23" s="225"/>
      <c r="AB23" s="226"/>
      <c r="AC23" s="88"/>
    </row>
    <row r="24" spans="1:29" ht="15.75" customHeight="1">
      <c r="A24" s="31" t="s">
        <v>45</v>
      </c>
      <c r="B24" s="36"/>
      <c r="C24" s="36" t="s">
        <v>47</v>
      </c>
      <c r="D24" s="218">
        <f t="shared" si="0"/>
        <v>-15.436025175979804</v>
      </c>
      <c r="E24" s="36">
        <v>2</v>
      </c>
      <c r="F24" s="36">
        <v>0.32</v>
      </c>
      <c r="G24" s="38" t="s">
        <v>29</v>
      </c>
      <c r="H24" s="39" t="s">
        <v>30</v>
      </c>
      <c r="I24" s="32">
        <f t="shared" si="1"/>
        <v>0.22085598530989406</v>
      </c>
      <c r="J24" s="38">
        <f t="shared" si="2"/>
        <v>9.9144014690105947E-2</v>
      </c>
      <c r="K24" s="38">
        <f t="shared" si="3"/>
        <v>0.8608568474422692</v>
      </c>
      <c r="L24" s="38">
        <f t="shared" si="4"/>
        <v>0.92782371571450428</v>
      </c>
      <c r="M24" s="38">
        <f t="shared" si="5"/>
        <v>3.6578037982780004E-2</v>
      </c>
      <c r="N24" s="88"/>
      <c r="O24" s="88"/>
      <c r="P24" s="88"/>
      <c r="Q24" s="88"/>
      <c r="R24" s="88"/>
      <c r="S24" s="88"/>
      <c r="T24" s="88"/>
      <c r="U24" s="88"/>
      <c r="V24" s="219"/>
      <c r="W24" s="88"/>
      <c r="X24" s="159"/>
      <c r="Y24" s="88"/>
      <c r="Z24" s="224"/>
      <c r="AA24" s="225"/>
      <c r="AB24" s="226"/>
      <c r="AC24" s="88"/>
    </row>
    <row r="25" spans="1:29" ht="15.75" customHeight="1">
      <c r="A25" s="53" t="s">
        <v>76</v>
      </c>
      <c r="B25" s="53" t="s">
        <v>12</v>
      </c>
      <c r="C25" s="53" t="s">
        <v>77</v>
      </c>
      <c r="D25" s="92">
        <f t="shared" si="0"/>
        <v>-15.436025175979804</v>
      </c>
      <c r="E25" s="53">
        <v>2</v>
      </c>
      <c r="F25" s="53">
        <v>3.8461538461538457E-2</v>
      </c>
      <c r="G25" s="227" t="s">
        <v>29</v>
      </c>
      <c r="H25" s="56" t="s">
        <v>16</v>
      </c>
      <c r="I25" s="228">
        <f t="shared" si="1"/>
        <v>0.22085598530989406</v>
      </c>
      <c r="J25" s="53">
        <f t="shared" si="2"/>
        <v>-0.1823944468483556</v>
      </c>
      <c r="K25" s="53">
        <f t="shared" si="3"/>
        <v>-1.5837114221734383</v>
      </c>
      <c r="L25" s="53">
        <f t="shared" si="4"/>
        <v>1.2584559675147313</v>
      </c>
      <c r="M25" s="53">
        <f t="shared" si="5"/>
        <v>3.6578037982780004E-2</v>
      </c>
      <c r="N25" s="88"/>
      <c r="O25" s="88"/>
      <c r="P25" s="88"/>
      <c r="Q25" s="88"/>
      <c r="R25" s="88"/>
      <c r="S25" s="88"/>
      <c r="T25" s="88"/>
      <c r="U25" s="88"/>
      <c r="V25" s="219" t="s">
        <v>893</v>
      </c>
      <c r="W25" s="88">
        <v>0.25846021894616505</v>
      </c>
      <c r="X25" s="159"/>
      <c r="Y25" s="88"/>
      <c r="Z25" s="216" t="s">
        <v>894</v>
      </c>
      <c r="AA25" s="216"/>
      <c r="AB25" s="216"/>
      <c r="AC25" s="88"/>
    </row>
    <row r="26" spans="1:29" ht="15.75" customHeight="1">
      <c r="A26" s="53" t="s">
        <v>78</v>
      </c>
      <c r="B26" s="53" t="s">
        <v>12</v>
      </c>
      <c r="C26" s="53" t="s">
        <v>77</v>
      </c>
      <c r="D26" s="92">
        <f t="shared" si="0"/>
        <v>-13.436025175979804</v>
      </c>
      <c r="E26" s="53">
        <v>4</v>
      </c>
      <c r="F26" s="53">
        <v>0.15584415584415581</v>
      </c>
      <c r="G26" s="227" t="s">
        <v>29</v>
      </c>
      <c r="H26" s="56" t="s">
        <v>16</v>
      </c>
      <c r="I26" s="228">
        <f t="shared" si="1"/>
        <v>0.24489284533426392</v>
      </c>
      <c r="J26" s="53">
        <f t="shared" si="2"/>
        <v>-8.9048689490108107E-2</v>
      </c>
      <c r="K26" s="53">
        <f t="shared" si="3"/>
        <v>-0.7732002213439727</v>
      </c>
      <c r="L26" s="53">
        <f t="shared" si="4"/>
        <v>0.87931804334039043</v>
      </c>
      <c r="M26" s="53">
        <f t="shared" si="5"/>
        <v>3.0161424220479183E-2</v>
      </c>
      <c r="N26" s="88"/>
      <c r="O26" s="88"/>
      <c r="P26" s="88"/>
      <c r="Q26" s="88"/>
      <c r="R26" s="88"/>
      <c r="S26" s="88"/>
      <c r="T26" s="88"/>
      <c r="U26" s="88"/>
      <c r="V26" s="219" t="s">
        <v>895</v>
      </c>
      <c r="W26" s="88">
        <v>1.662765449409072</v>
      </c>
      <c r="X26" s="159"/>
      <c r="Y26" s="88"/>
      <c r="Z26" s="570" t="s">
        <v>896</v>
      </c>
      <c r="AA26" s="568"/>
      <c r="AB26" s="88"/>
      <c r="AC26" s="88"/>
    </row>
    <row r="27" spans="1:29" ht="15.75" customHeight="1">
      <c r="A27" s="53" t="s">
        <v>79</v>
      </c>
      <c r="B27" s="53" t="s">
        <v>20</v>
      </c>
      <c r="C27" s="53" t="s">
        <v>77</v>
      </c>
      <c r="D27" s="92">
        <f t="shared" si="0"/>
        <v>-11.436025175979804</v>
      </c>
      <c r="E27" s="53">
        <v>6</v>
      </c>
      <c r="F27" s="229">
        <v>8.1081081081081086E-2</v>
      </c>
      <c r="G27" s="227" t="s">
        <v>29</v>
      </c>
      <c r="H27" s="56" t="s">
        <v>16</v>
      </c>
      <c r="I27" s="228">
        <f t="shared" si="1"/>
        <v>0.26892970535863381</v>
      </c>
      <c r="J27" s="53">
        <f t="shared" si="2"/>
        <v>-0.18784862427755272</v>
      </c>
      <c r="K27" s="53">
        <f t="shared" si="3"/>
        <v>-1.6310694598902424</v>
      </c>
      <c r="L27" s="53">
        <f t="shared" si="4"/>
        <v>1.2771332976201986</v>
      </c>
      <c r="M27" s="53">
        <f t="shared" si="5"/>
        <v>2.4633782828907866E-2</v>
      </c>
      <c r="N27" s="88"/>
      <c r="O27" s="88"/>
      <c r="P27" s="88"/>
      <c r="Q27" s="88"/>
      <c r="R27" s="88"/>
      <c r="S27" s="88"/>
      <c r="T27" s="88"/>
      <c r="U27" s="88"/>
      <c r="V27" s="215" t="s">
        <v>897</v>
      </c>
      <c r="W27" s="220">
        <v>0.51692043789233011</v>
      </c>
      <c r="X27" s="159"/>
      <c r="Y27" s="88"/>
      <c r="Z27" s="88"/>
      <c r="AA27" s="88"/>
      <c r="AB27" s="88"/>
      <c r="AC27" s="88"/>
    </row>
    <row r="28" spans="1:29" ht="15.75" customHeight="1">
      <c r="A28" s="53" t="s">
        <v>80</v>
      </c>
      <c r="B28" s="53" t="s">
        <v>20</v>
      </c>
      <c r="C28" s="53" t="s">
        <v>77</v>
      </c>
      <c r="D28" s="92">
        <f t="shared" si="0"/>
        <v>-10.436025175979804</v>
      </c>
      <c r="E28" s="53">
        <v>7</v>
      </c>
      <c r="F28" s="229">
        <v>5.3191489361702128E-2</v>
      </c>
      <c r="G28" s="227" t="s">
        <v>29</v>
      </c>
      <c r="H28" s="56" t="s">
        <v>16</v>
      </c>
      <c r="I28" s="228">
        <f t="shared" si="1"/>
        <v>0.2809481353708187</v>
      </c>
      <c r="J28" s="53">
        <f t="shared" si="2"/>
        <v>-0.22775664600911658</v>
      </c>
      <c r="K28" s="53">
        <f t="shared" si="3"/>
        <v>-1.9775865328862796</v>
      </c>
      <c r="L28" s="53">
        <f t="shared" si="4"/>
        <v>1.406266878258277</v>
      </c>
      <c r="M28" s="53">
        <f t="shared" si="5"/>
        <v>2.2203326772145773E-2</v>
      </c>
      <c r="N28" s="88"/>
      <c r="O28" s="88"/>
      <c r="P28" s="88"/>
      <c r="Q28" s="88"/>
      <c r="R28" s="88"/>
      <c r="S28" s="88"/>
      <c r="T28" s="88"/>
      <c r="U28" s="88"/>
      <c r="V28" s="221" t="s">
        <v>898</v>
      </c>
      <c r="W28" s="222">
        <v>1.987934206239018</v>
      </c>
      <c r="X28" s="223"/>
      <c r="Y28" s="88"/>
      <c r="Z28" s="88"/>
      <c r="AA28" s="88"/>
      <c r="AB28" s="88"/>
      <c r="AC28" s="88"/>
    </row>
    <row r="29" spans="1:29" ht="15.75" customHeight="1">
      <c r="A29" s="53" t="s">
        <v>81</v>
      </c>
      <c r="B29" s="53" t="s">
        <v>12</v>
      </c>
      <c r="C29" s="53" t="s">
        <v>77</v>
      </c>
      <c r="D29" s="92">
        <f t="shared" si="0"/>
        <v>-6.4360251759798039</v>
      </c>
      <c r="E29" s="53">
        <v>11</v>
      </c>
      <c r="F29" s="53">
        <v>0.41880341880341881</v>
      </c>
      <c r="G29" s="227" t="s">
        <v>29</v>
      </c>
      <c r="H29" s="56" t="s">
        <v>16</v>
      </c>
      <c r="I29" s="228">
        <f t="shared" si="1"/>
        <v>0.32902185541955842</v>
      </c>
      <c r="J29" s="53">
        <f t="shared" si="2"/>
        <v>8.9781563383860397E-2</v>
      </c>
      <c r="K29" s="53">
        <f t="shared" si="3"/>
        <v>0.77956368677070909</v>
      </c>
      <c r="L29" s="53">
        <f t="shared" si="4"/>
        <v>0.88292903835512682</v>
      </c>
      <c r="M29" s="53">
        <f t="shared" si="5"/>
        <v>1.4703933471921178E-2</v>
      </c>
      <c r="N29" s="88"/>
      <c r="O29" s="88"/>
      <c r="P29" s="88"/>
      <c r="Q29" s="88"/>
      <c r="R29" s="88"/>
      <c r="S29" s="88"/>
      <c r="T29" s="88"/>
      <c r="U29" s="88"/>
      <c r="V29" s="570" t="s">
        <v>899</v>
      </c>
      <c r="W29" s="568"/>
      <c r="X29" s="568"/>
      <c r="Y29" s="88"/>
      <c r="Z29" s="88"/>
      <c r="AA29" s="88"/>
      <c r="AB29" s="88"/>
      <c r="AC29" s="88"/>
    </row>
    <row r="30" spans="1:29" ht="15.75" customHeight="1">
      <c r="A30" s="53" t="s">
        <v>82</v>
      </c>
      <c r="B30" s="53" t="s">
        <v>12</v>
      </c>
      <c r="C30" s="53" t="s">
        <v>77</v>
      </c>
      <c r="D30" s="92">
        <f t="shared" si="0"/>
        <v>-3.4360251759798039</v>
      </c>
      <c r="E30" s="53">
        <v>14</v>
      </c>
      <c r="F30" s="229">
        <v>0.29166666666666669</v>
      </c>
      <c r="G30" s="227" t="s">
        <v>29</v>
      </c>
      <c r="H30" s="56" t="s">
        <v>16</v>
      </c>
      <c r="I30" s="228">
        <f t="shared" si="1"/>
        <v>0.36507714545611325</v>
      </c>
      <c r="J30" s="53">
        <f t="shared" si="2"/>
        <v>-7.3410478789446565E-2</v>
      </c>
      <c r="K30" s="53">
        <f t="shared" si="3"/>
        <v>-0.63741531485729885</v>
      </c>
      <c r="L30" s="53">
        <f t="shared" si="4"/>
        <v>0.79838293747881339</v>
      </c>
      <c r="M30" s="53">
        <f t="shared" si="5"/>
        <v>1.1412940969917695E-2</v>
      </c>
      <c r="N30" s="88"/>
      <c r="O30" s="88"/>
      <c r="P30" s="88"/>
      <c r="Q30" s="88"/>
      <c r="R30" s="88"/>
      <c r="S30" s="88"/>
      <c r="T30" s="88"/>
      <c r="U30" s="88"/>
      <c r="V30" s="555" t="s">
        <v>900</v>
      </c>
      <c r="W30" s="556"/>
      <c r="X30" s="556"/>
      <c r="Y30" s="88"/>
      <c r="Z30" s="88"/>
      <c r="AA30" s="88"/>
      <c r="AB30" s="88"/>
      <c r="AC30" s="88"/>
    </row>
    <row r="31" spans="1:29" ht="15.75" customHeight="1">
      <c r="A31" s="53" t="s">
        <v>83</v>
      </c>
      <c r="B31" s="53" t="s">
        <v>20</v>
      </c>
      <c r="C31" s="53" t="s">
        <v>77</v>
      </c>
      <c r="D31" s="92">
        <f t="shared" si="0"/>
        <v>4.5639748240201961</v>
      </c>
      <c r="E31" s="53">
        <v>22</v>
      </c>
      <c r="F31" s="53">
        <v>0.36082474226804118</v>
      </c>
      <c r="G31" s="227" t="s">
        <v>29</v>
      </c>
      <c r="H31" s="56" t="s">
        <v>16</v>
      </c>
      <c r="I31" s="228">
        <f t="shared" si="1"/>
        <v>0.46122458555359264</v>
      </c>
      <c r="J31" s="53">
        <f t="shared" si="2"/>
        <v>-0.10039984328555146</v>
      </c>
      <c r="K31" s="53">
        <f t="shared" si="3"/>
        <v>-0.87176107246263213</v>
      </c>
      <c r="L31" s="53">
        <f t="shared" si="4"/>
        <v>0.93368146198938329</v>
      </c>
      <c r="M31" s="53">
        <f t="shared" si="5"/>
        <v>1.2415657042599677E-2</v>
      </c>
      <c r="N31" s="88"/>
      <c r="O31" s="88"/>
      <c r="P31" s="88"/>
      <c r="Q31" s="88"/>
      <c r="R31" s="88"/>
      <c r="S31" s="88"/>
      <c r="T31" s="88"/>
      <c r="U31" s="88"/>
      <c r="V31" s="557"/>
      <c r="W31" s="542"/>
      <c r="X31" s="542"/>
      <c r="Y31" s="88" t="s">
        <v>901</v>
      </c>
      <c r="Z31" s="88"/>
      <c r="AA31" s="88"/>
      <c r="AB31" s="88"/>
      <c r="AC31" s="88"/>
    </row>
    <row r="32" spans="1:29" ht="15.75" customHeight="1">
      <c r="A32" s="53" t="s">
        <v>84</v>
      </c>
      <c r="B32" s="53" t="s">
        <v>20</v>
      </c>
      <c r="C32" s="53" t="s">
        <v>77</v>
      </c>
      <c r="D32" s="92">
        <f t="shared" si="0"/>
        <v>9.5639748240201961</v>
      </c>
      <c r="E32" s="53">
        <v>27</v>
      </c>
      <c r="F32" s="53">
        <v>0.48888888888888887</v>
      </c>
      <c r="G32" s="227" t="s">
        <v>29</v>
      </c>
      <c r="H32" s="56" t="s">
        <v>16</v>
      </c>
      <c r="I32" s="228">
        <f t="shared" si="1"/>
        <v>0.5213167356145173</v>
      </c>
      <c r="J32" s="53">
        <f t="shared" si="2"/>
        <v>-3.2427846725628429E-2</v>
      </c>
      <c r="K32" s="53">
        <f t="shared" si="3"/>
        <v>-0.28156751558651022</v>
      </c>
      <c r="L32" s="53">
        <f t="shared" si="4"/>
        <v>0.53062935801415112</v>
      </c>
      <c r="M32" s="53">
        <f t="shared" si="5"/>
        <v>2.0265255100203182E-2</v>
      </c>
      <c r="N32" s="88"/>
      <c r="O32" s="88"/>
      <c r="P32" s="88"/>
      <c r="Q32" s="88"/>
      <c r="R32" s="88"/>
      <c r="S32" s="88"/>
      <c r="T32" s="88"/>
      <c r="U32" s="88"/>
      <c r="V32" s="88"/>
      <c r="W32" s="88"/>
      <c r="X32" s="88"/>
      <c r="Y32" s="88"/>
      <c r="Z32" s="88"/>
      <c r="AA32" s="88"/>
      <c r="AB32" s="88"/>
      <c r="AC32" s="88"/>
    </row>
    <row r="33" spans="1:29" ht="15.75" customHeight="1">
      <c r="A33" s="53" t="s">
        <v>85</v>
      </c>
      <c r="B33" s="53" t="s">
        <v>20</v>
      </c>
      <c r="C33" s="53" t="s">
        <v>77</v>
      </c>
      <c r="D33" s="92">
        <f t="shared" si="0"/>
        <v>14.563974824020196</v>
      </c>
      <c r="E33" s="53">
        <v>32</v>
      </c>
      <c r="F33" s="53">
        <v>0.49557522123893799</v>
      </c>
      <c r="G33" s="227" t="s">
        <v>29</v>
      </c>
      <c r="H33" s="56" t="s">
        <v>16</v>
      </c>
      <c r="I33" s="228">
        <f t="shared" si="1"/>
        <v>0.58140888567544202</v>
      </c>
      <c r="J33" s="53">
        <f t="shared" si="2"/>
        <v>-8.5833664436504031E-2</v>
      </c>
      <c r="K33" s="53">
        <f t="shared" si="3"/>
        <v>-0.7452845035798249</v>
      </c>
      <c r="L33" s="53">
        <f t="shared" si="4"/>
        <v>0.86329861784890216</v>
      </c>
      <c r="M33" s="53">
        <f t="shared" si="5"/>
        <v>3.367093047486612E-2</v>
      </c>
      <c r="N33" s="88"/>
      <c r="O33" s="88"/>
      <c r="P33" s="88"/>
      <c r="Q33" s="88"/>
      <c r="R33" s="88"/>
      <c r="S33" s="88"/>
      <c r="T33" s="88"/>
      <c r="U33" s="88"/>
      <c r="V33" s="88"/>
      <c r="W33" s="88"/>
      <c r="X33" s="88"/>
      <c r="Y33" s="88"/>
      <c r="Z33" s="88"/>
      <c r="AA33" s="88"/>
      <c r="AB33" s="88"/>
      <c r="AC33" s="88"/>
    </row>
    <row r="34" spans="1:29" ht="15.75" customHeight="1">
      <c r="A34" s="53" t="s">
        <v>86</v>
      </c>
      <c r="B34" s="53" t="s">
        <v>12</v>
      </c>
      <c r="C34" s="53" t="s">
        <v>77</v>
      </c>
      <c r="D34" s="92">
        <f t="shared" si="0"/>
        <v>18.563974824020196</v>
      </c>
      <c r="E34" s="53">
        <v>36</v>
      </c>
      <c r="F34" s="53">
        <v>0.71176470588235297</v>
      </c>
      <c r="G34" s="227" t="s">
        <v>29</v>
      </c>
      <c r="H34" s="56" t="s">
        <v>16</v>
      </c>
      <c r="I34" s="228">
        <f t="shared" si="1"/>
        <v>0.62948260572418169</v>
      </c>
      <c r="J34" s="53">
        <f t="shared" si="2"/>
        <v>8.2282100158171279E-2</v>
      </c>
      <c r="K34" s="53">
        <f t="shared" si="3"/>
        <v>0.71444665181751155</v>
      </c>
      <c r="L34" s="53">
        <f t="shared" si="4"/>
        <v>0.84524946129383105</v>
      </c>
      <c r="M34" s="53">
        <f t="shared" si="5"/>
        <v>4.8395846442879267E-2</v>
      </c>
      <c r="Y34" s="88"/>
      <c r="Z34" s="88"/>
      <c r="AA34" s="88"/>
      <c r="AB34" s="88"/>
      <c r="AC34" s="88"/>
    </row>
    <row r="35" spans="1:29" ht="15.75" customHeight="1">
      <c r="A35" s="8" t="s">
        <v>17</v>
      </c>
      <c r="B35" s="12" t="s">
        <v>12</v>
      </c>
      <c r="C35" s="12" t="s">
        <v>18</v>
      </c>
      <c r="D35" s="94">
        <f t="shared" si="0"/>
        <v>6.5639748240201961</v>
      </c>
      <c r="E35" s="12">
        <v>24</v>
      </c>
      <c r="F35" s="12">
        <v>0.48717948717948717</v>
      </c>
      <c r="G35" s="230" t="s">
        <v>15</v>
      </c>
      <c r="H35" s="14" t="s">
        <v>16</v>
      </c>
      <c r="I35" s="231">
        <f t="shared" si="1"/>
        <v>0.48526144557796252</v>
      </c>
      <c r="J35" s="230">
        <f t="shared" si="2"/>
        <v>1.9180416015246449E-3</v>
      </c>
      <c r="K35" s="230">
        <f t="shared" si="3"/>
        <v>1.665414953704113E-2</v>
      </c>
      <c r="L35" s="230">
        <f t="shared" si="4"/>
        <v>0.12905095713337864</v>
      </c>
      <c r="M35" s="230">
        <f t="shared" si="5"/>
        <v>1.4888766987593949E-2</v>
      </c>
      <c r="N35" s="88"/>
      <c r="O35" s="88"/>
      <c r="P35" s="88"/>
      <c r="Q35" s="88"/>
      <c r="R35" s="88"/>
      <c r="S35" s="88"/>
      <c r="T35" s="88"/>
      <c r="U35" s="88"/>
      <c r="V35" s="88"/>
      <c r="W35" s="88"/>
      <c r="X35" s="88"/>
      <c r="Y35" s="88"/>
      <c r="Z35" s="88"/>
      <c r="AA35" s="88"/>
      <c r="AB35" s="88"/>
      <c r="AC35" s="88"/>
    </row>
    <row r="36" spans="1:29" ht="15.75" customHeight="1">
      <c r="A36" s="8" t="s">
        <v>11</v>
      </c>
      <c r="B36" s="8" t="s">
        <v>12</v>
      </c>
      <c r="C36" s="8" t="s">
        <v>13</v>
      </c>
      <c r="D36" s="94">
        <f t="shared" si="0"/>
        <v>30.563974824020196</v>
      </c>
      <c r="E36" s="12">
        <v>48</v>
      </c>
      <c r="F36" s="12">
        <v>0.51219512195121952</v>
      </c>
      <c r="G36" s="67" t="s">
        <v>15</v>
      </c>
      <c r="H36" s="14" t="s">
        <v>16</v>
      </c>
      <c r="I36" s="231">
        <f t="shared" si="1"/>
        <v>0.77370376587040091</v>
      </c>
      <c r="J36" s="230">
        <f t="shared" si="2"/>
        <v>-0.26150864391918138</v>
      </c>
      <c r="K36" s="230">
        <f t="shared" si="3"/>
        <v>-2.2706515112065095</v>
      </c>
      <c r="L36" s="230">
        <f t="shared" si="4"/>
        <v>1.5068681134082405</v>
      </c>
      <c r="M36" s="230">
        <f t="shared" si="5"/>
        <v>0.11390593124442694</v>
      </c>
      <c r="N36" s="88"/>
      <c r="O36" s="88"/>
      <c r="P36" s="88"/>
      <c r="Q36" s="88"/>
      <c r="R36" s="88"/>
      <c r="S36" s="88"/>
      <c r="T36" s="88"/>
      <c r="U36" s="88"/>
      <c r="V36" s="88"/>
      <c r="W36" s="88"/>
      <c r="X36" s="88"/>
      <c r="Y36" s="88"/>
      <c r="Z36" s="88"/>
      <c r="AA36" s="88"/>
      <c r="AB36" s="88"/>
      <c r="AC36" s="88"/>
    </row>
    <row r="37" spans="1:29" ht="15.75" customHeight="1">
      <c r="A37" s="8" t="s">
        <v>19</v>
      </c>
      <c r="B37" s="12" t="s">
        <v>20</v>
      </c>
      <c r="C37" s="12" t="s">
        <v>21</v>
      </c>
      <c r="D37" s="94">
        <f t="shared" si="0"/>
        <v>-0.43602517597980395</v>
      </c>
      <c r="E37" s="17">
        <v>17</v>
      </c>
      <c r="F37" s="12">
        <v>0.36842105263157893</v>
      </c>
      <c r="G37" s="230" t="s">
        <v>15</v>
      </c>
      <c r="H37" s="14" t="s">
        <v>16</v>
      </c>
      <c r="I37" s="231">
        <f t="shared" si="1"/>
        <v>0.40113243549266803</v>
      </c>
      <c r="J37" s="230">
        <f t="shared" si="2"/>
        <v>-3.27113828610891E-2</v>
      </c>
      <c r="K37" s="230">
        <f t="shared" si="3"/>
        <v>-0.28402942944456377</v>
      </c>
      <c r="L37" s="230">
        <f t="shared" si="4"/>
        <v>0.53294411474803227</v>
      </c>
      <c r="M37" s="230">
        <f t="shared" si="5"/>
        <v>1.0122136302055608E-2</v>
      </c>
      <c r="N37" s="88"/>
      <c r="O37" s="88"/>
      <c r="P37" s="88"/>
      <c r="Q37" s="88"/>
      <c r="R37" s="88"/>
      <c r="S37" s="88"/>
      <c r="T37" s="88"/>
      <c r="U37" s="88"/>
      <c r="V37" s="88"/>
      <c r="W37" s="88"/>
      <c r="X37" s="88"/>
      <c r="Y37" s="88"/>
      <c r="Z37" s="88"/>
      <c r="AA37" s="88"/>
      <c r="AB37" s="88"/>
      <c r="AC37" s="88"/>
    </row>
    <row r="38" spans="1:29" ht="15.75" customHeight="1">
      <c r="A38" s="8" t="s">
        <v>22</v>
      </c>
      <c r="B38" s="12" t="s">
        <v>12</v>
      </c>
      <c r="C38" s="12" t="s">
        <v>23</v>
      </c>
      <c r="D38" s="94">
        <f t="shared" si="0"/>
        <v>18.563974824020196</v>
      </c>
      <c r="E38" s="12">
        <v>36</v>
      </c>
      <c r="F38" s="232">
        <v>0.75384615384615383</v>
      </c>
      <c r="G38" s="230" t="s">
        <v>15</v>
      </c>
      <c r="H38" s="14" t="s">
        <v>16</v>
      </c>
      <c r="I38" s="231">
        <f t="shared" si="1"/>
        <v>0.62948260572418169</v>
      </c>
      <c r="J38" s="230">
        <f t="shared" si="2"/>
        <v>0.12436354812197215</v>
      </c>
      <c r="K38" s="230">
        <f t="shared" si="3"/>
        <v>1.0798353517118551</v>
      </c>
      <c r="L38" s="230">
        <f t="shared" si="4"/>
        <v>1.0391512650773491</v>
      </c>
      <c r="M38" s="230">
        <f t="shared" si="5"/>
        <v>4.8395846442879267E-2</v>
      </c>
      <c r="N38" s="88"/>
      <c r="O38" s="88"/>
      <c r="P38" s="88"/>
      <c r="Q38" s="88"/>
      <c r="R38" s="88"/>
      <c r="S38" s="88"/>
      <c r="T38" s="88"/>
      <c r="U38" s="88"/>
      <c r="V38" s="88"/>
      <c r="W38" s="88"/>
      <c r="X38" s="88"/>
      <c r="Y38" s="88"/>
      <c r="Z38" s="88"/>
      <c r="AA38" s="88"/>
      <c r="AB38" s="88"/>
      <c r="AC38" s="88"/>
    </row>
    <row r="39" spans="1:29" ht="15.75" customHeight="1">
      <c r="A39" s="137" t="s">
        <v>24</v>
      </c>
      <c r="B39" s="137" t="s">
        <v>12</v>
      </c>
      <c r="C39" s="137" t="s">
        <v>25</v>
      </c>
      <c r="D39" s="94">
        <f t="shared" si="0"/>
        <v>6.5639748240201961</v>
      </c>
      <c r="E39" s="233">
        <v>24</v>
      </c>
      <c r="F39" s="232">
        <v>0.48192771084337349</v>
      </c>
      <c r="G39" s="230" t="s">
        <v>15</v>
      </c>
      <c r="H39" s="14" t="s">
        <v>16</v>
      </c>
      <c r="I39" s="231">
        <f t="shared" si="1"/>
        <v>0.48526144557796252</v>
      </c>
      <c r="J39" s="230">
        <f t="shared" si="2"/>
        <v>-3.3337347345890334E-3</v>
      </c>
      <c r="K39" s="230">
        <f t="shared" si="3"/>
        <v>-2.8946461193824373E-2</v>
      </c>
      <c r="L39" s="230">
        <f t="shared" si="4"/>
        <v>0.17013659569247402</v>
      </c>
      <c r="M39" s="230">
        <f t="shared" si="5"/>
        <v>1.4888766987593949E-2</v>
      </c>
      <c r="N39" s="88"/>
      <c r="O39" s="88"/>
      <c r="P39" s="88"/>
      <c r="Q39" s="88"/>
      <c r="R39" s="88"/>
      <c r="S39" s="88"/>
      <c r="T39" s="88"/>
      <c r="U39" s="88"/>
      <c r="V39" s="88"/>
      <c r="W39" s="88"/>
      <c r="X39" s="88"/>
      <c r="Y39" s="88"/>
      <c r="Z39" s="88"/>
      <c r="AA39" s="88"/>
      <c r="AB39" s="88"/>
      <c r="AC39" s="88"/>
    </row>
    <row r="40" spans="1:29" ht="15.75" customHeight="1">
      <c r="A40" s="137" t="s">
        <v>58</v>
      </c>
      <c r="B40" s="137" t="s">
        <v>12</v>
      </c>
      <c r="C40" s="137" t="s">
        <v>59</v>
      </c>
      <c r="D40" s="234">
        <f t="shared" si="0"/>
        <v>-5.4360251759798039</v>
      </c>
      <c r="E40" s="137">
        <v>12</v>
      </c>
      <c r="F40" s="137">
        <v>0.34482758600000002</v>
      </c>
      <c r="G40" s="230" t="s">
        <v>15</v>
      </c>
      <c r="H40" s="14" t="s">
        <v>16</v>
      </c>
      <c r="I40" s="231">
        <f t="shared" si="1"/>
        <v>0.34104028543174336</v>
      </c>
      <c r="J40" s="230">
        <f t="shared" si="2"/>
        <v>3.7873005682566574E-3</v>
      </c>
      <c r="K40" s="230">
        <f t="shared" si="3"/>
        <v>3.2884724687582217E-2</v>
      </c>
      <c r="L40" s="230">
        <f t="shared" si="4"/>
        <v>0.18134145882169972</v>
      </c>
      <c r="M40" s="230">
        <f t="shared" si="5"/>
        <v>1.3384692878570973E-2</v>
      </c>
      <c r="N40" s="88"/>
      <c r="O40" s="88"/>
      <c r="P40" s="88"/>
      <c r="Q40" s="88"/>
      <c r="R40" s="88"/>
      <c r="S40" s="88"/>
      <c r="T40" s="88"/>
      <c r="U40" s="88"/>
      <c r="V40" s="88"/>
      <c r="W40" s="88"/>
      <c r="X40" s="88"/>
      <c r="Y40" s="88"/>
      <c r="Z40" s="88"/>
      <c r="AA40" s="88"/>
      <c r="AB40" s="88"/>
      <c r="AC40" s="88"/>
    </row>
    <row r="41" spans="1:29" ht="15.75" customHeight="1">
      <c r="A41" s="137" t="s">
        <v>60</v>
      </c>
      <c r="B41" s="137" t="s">
        <v>12</v>
      </c>
      <c r="C41" s="137" t="s">
        <v>59</v>
      </c>
      <c r="D41" s="234">
        <f t="shared" si="0"/>
        <v>6.5639748240201961</v>
      </c>
      <c r="E41" s="137">
        <v>24</v>
      </c>
      <c r="F41" s="137">
        <v>0.85333333333333339</v>
      </c>
      <c r="G41" s="67" t="s">
        <v>15</v>
      </c>
      <c r="H41" s="14" t="s">
        <v>16</v>
      </c>
      <c r="I41" s="231">
        <f t="shared" si="1"/>
        <v>0.48526144557796252</v>
      </c>
      <c r="J41" s="230">
        <f t="shared" si="2"/>
        <v>0.36807188775537086</v>
      </c>
      <c r="K41" s="230">
        <f t="shared" si="3"/>
        <v>3.195928729692989</v>
      </c>
      <c r="L41" s="230">
        <f t="shared" si="4"/>
        <v>1.7877160651772945</v>
      </c>
      <c r="M41" s="230">
        <f t="shared" si="5"/>
        <v>1.4888766987593949E-2</v>
      </c>
      <c r="N41" s="88"/>
      <c r="O41" s="88"/>
      <c r="P41" s="88"/>
      <c r="Q41" s="88"/>
      <c r="R41" s="88"/>
      <c r="S41" s="88"/>
      <c r="T41" s="88"/>
      <c r="U41" s="88"/>
      <c r="V41" s="88"/>
      <c r="W41" s="88"/>
      <c r="X41" s="88"/>
      <c r="Y41" s="88"/>
      <c r="Z41" s="88"/>
      <c r="AA41" s="88"/>
      <c r="AB41" s="88"/>
      <c r="AC41" s="88"/>
    </row>
    <row r="42" spans="1:29" ht="15.75" customHeight="1">
      <c r="A42" s="137" t="s">
        <v>56</v>
      </c>
      <c r="B42" s="137" t="s">
        <v>20</v>
      </c>
      <c r="C42" s="137" t="s">
        <v>57</v>
      </c>
      <c r="D42" s="234">
        <f t="shared" si="0"/>
        <v>-5.4360251759798039</v>
      </c>
      <c r="E42" s="137">
        <v>12</v>
      </c>
      <c r="F42" s="137">
        <v>6.3492063492063489E-2</v>
      </c>
      <c r="G42" s="67" t="s">
        <v>15</v>
      </c>
      <c r="H42" s="14" t="s">
        <v>16</v>
      </c>
      <c r="I42" s="231">
        <f t="shared" si="1"/>
        <v>0.34104028543174336</v>
      </c>
      <c r="J42" s="230">
        <f t="shared" si="2"/>
        <v>-0.27754822193967987</v>
      </c>
      <c r="K42" s="230">
        <f t="shared" si="3"/>
        <v>-2.4099214470890695</v>
      </c>
      <c r="L42" s="230">
        <f t="shared" si="4"/>
        <v>1.5523921692307874</v>
      </c>
      <c r="M42" s="230">
        <f t="shared" si="5"/>
        <v>1.3384692878570973E-2</v>
      </c>
      <c r="N42" s="88"/>
      <c r="O42" s="88"/>
      <c r="P42" s="88"/>
      <c r="Q42" s="88"/>
      <c r="R42" s="88"/>
      <c r="S42" s="88"/>
      <c r="T42" s="88"/>
      <c r="U42" s="88"/>
      <c r="V42" s="88"/>
      <c r="W42" s="88"/>
      <c r="X42" s="88"/>
      <c r="Y42" s="88"/>
      <c r="Z42" s="88"/>
      <c r="AA42" s="88"/>
      <c r="AB42" s="88"/>
      <c r="AC42" s="88"/>
    </row>
    <row r="43" spans="1:29" ht="15.75" customHeight="1">
      <c r="A43" s="46" t="s">
        <v>61</v>
      </c>
      <c r="B43" s="46" t="s">
        <v>12</v>
      </c>
      <c r="C43" s="46" t="s">
        <v>62</v>
      </c>
      <c r="D43" s="235">
        <f t="shared" si="0"/>
        <v>4.5639748240201961</v>
      </c>
      <c r="E43" s="46">
        <v>22</v>
      </c>
      <c r="F43" s="46">
        <v>0.41025641025641019</v>
      </c>
      <c r="G43" s="102" t="s">
        <v>15</v>
      </c>
      <c r="H43" s="49" t="s">
        <v>16</v>
      </c>
      <c r="I43" s="102">
        <f t="shared" si="1"/>
        <v>0.46122458555359264</v>
      </c>
      <c r="J43" s="46">
        <f t="shared" si="2"/>
        <v>-5.096817529718245E-2</v>
      </c>
      <c r="K43" s="46">
        <f t="shared" si="3"/>
        <v>-0.44255120032572226</v>
      </c>
      <c r="L43" s="46">
        <f t="shared" si="4"/>
        <v>0.66524521819079785</v>
      </c>
      <c r="M43" s="46">
        <f t="shared" si="5"/>
        <v>1.2415657042599677E-2</v>
      </c>
      <c r="N43" s="88"/>
      <c r="O43" s="88"/>
      <c r="P43" s="88"/>
      <c r="Q43" s="88"/>
      <c r="R43" s="88"/>
      <c r="S43" s="88"/>
      <c r="T43" s="88"/>
      <c r="U43" s="88"/>
      <c r="V43" s="88"/>
      <c r="W43" s="88"/>
      <c r="X43" s="88"/>
      <c r="Y43" s="88"/>
      <c r="Z43" s="88"/>
      <c r="AA43" s="88"/>
      <c r="AB43" s="88"/>
      <c r="AC43" s="88"/>
    </row>
    <row r="44" spans="1:29" ht="15.75" customHeight="1">
      <c r="A44" s="46" t="s">
        <v>65</v>
      </c>
      <c r="B44" s="46" t="s">
        <v>12</v>
      </c>
      <c r="C44" s="46" t="s">
        <v>62</v>
      </c>
      <c r="D44" s="235">
        <f t="shared" si="0"/>
        <v>5.5639748240201961</v>
      </c>
      <c r="E44" s="46">
        <v>23</v>
      </c>
      <c r="F44" s="46">
        <v>0.58666666666666667</v>
      </c>
      <c r="G44" s="102" t="s">
        <v>15</v>
      </c>
      <c r="H44" s="49" t="s">
        <v>16</v>
      </c>
      <c r="I44" s="102">
        <f t="shared" si="1"/>
        <v>0.47324301556577758</v>
      </c>
      <c r="J44" s="46">
        <f t="shared" si="2"/>
        <v>0.11342365110088909</v>
      </c>
      <c r="K44" s="46">
        <f t="shared" si="3"/>
        <v>0.98484539906217217</v>
      </c>
      <c r="L44" s="46">
        <f t="shared" si="4"/>
        <v>0.99239377218026326</v>
      </c>
      <c r="M44" s="46">
        <f t="shared" si="5"/>
        <v>1.3541090468755623E-2</v>
      </c>
      <c r="N44" s="88"/>
      <c r="O44" s="88"/>
      <c r="P44" s="88"/>
      <c r="Q44" s="88"/>
      <c r="R44" s="88"/>
      <c r="S44" s="88"/>
      <c r="T44" s="88"/>
      <c r="U44" s="88"/>
      <c r="V44" s="88"/>
      <c r="W44" s="88"/>
      <c r="X44" s="88"/>
      <c r="Y44" s="88"/>
      <c r="Z44" s="88"/>
      <c r="AA44" s="88"/>
      <c r="AB44" s="88"/>
      <c r="AC44" s="88"/>
    </row>
    <row r="45" spans="1:29" ht="15.75" customHeight="1">
      <c r="A45" s="46" t="s">
        <v>66</v>
      </c>
      <c r="B45" s="46" t="s">
        <v>12</v>
      </c>
      <c r="C45" s="46" t="s">
        <v>62</v>
      </c>
      <c r="D45" s="235">
        <f t="shared" si="0"/>
        <v>7.5639748240201961</v>
      </c>
      <c r="E45" s="46">
        <v>25</v>
      </c>
      <c r="F45" s="46">
        <v>0.484375</v>
      </c>
      <c r="G45" s="102" t="s">
        <v>15</v>
      </c>
      <c r="H45" s="49" t="s">
        <v>16</v>
      </c>
      <c r="I45" s="102">
        <f t="shared" si="1"/>
        <v>0.49727987559014747</v>
      </c>
      <c r="J45" s="46">
        <f t="shared" si="2"/>
        <v>-1.2904875590147469E-2</v>
      </c>
      <c r="K45" s="46">
        <f t="shared" si="3"/>
        <v>-0.11205165084239511</v>
      </c>
      <c r="L45" s="46">
        <f t="shared" si="4"/>
        <v>0.33474116992445835</v>
      </c>
      <c r="M45" s="46">
        <f t="shared" si="5"/>
        <v>1.6458686599114647E-2</v>
      </c>
      <c r="N45" s="88"/>
      <c r="O45" s="88"/>
      <c r="P45" s="88"/>
      <c r="Q45" s="88"/>
      <c r="R45" s="88"/>
      <c r="S45" s="88"/>
      <c r="T45" s="88"/>
      <c r="U45" s="88"/>
      <c r="V45" s="88"/>
      <c r="W45" s="88"/>
      <c r="X45" s="88"/>
      <c r="Y45" s="88"/>
      <c r="Z45" s="88"/>
      <c r="AA45" s="88"/>
      <c r="AB45" s="88"/>
      <c r="AC45" s="88"/>
    </row>
    <row r="46" spans="1:29" ht="15.75" customHeight="1">
      <c r="A46" s="8" t="s">
        <v>67</v>
      </c>
      <c r="B46" s="12" t="s">
        <v>12</v>
      </c>
      <c r="C46" s="12" t="s">
        <v>68</v>
      </c>
      <c r="D46" s="94">
        <f t="shared" si="0"/>
        <v>0.56397482402019605</v>
      </c>
      <c r="E46" s="12">
        <v>18</v>
      </c>
      <c r="F46" s="50">
        <v>0.47283813747228387</v>
      </c>
      <c r="G46" s="230" t="s">
        <v>15</v>
      </c>
      <c r="H46" s="14" t="s">
        <v>16</v>
      </c>
      <c r="I46" s="231">
        <f t="shared" si="1"/>
        <v>0.41315086550485292</v>
      </c>
      <c r="J46" s="236">
        <f t="shared" si="2"/>
        <v>5.9687271967430955E-2</v>
      </c>
      <c r="K46" s="230">
        <f t="shared" si="3"/>
        <v>0.51825818168567284</v>
      </c>
      <c r="L46" s="230">
        <f t="shared" si="4"/>
        <v>0.71990150832295996</v>
      </c>
      <c r="M46" s="230">
        <f t="shared" si="5"/>
        <v>1.0136354264799667E-2</v>
      </c>
      <c r="N46" s="88"/>
      <c r="O46" s="88"/>
      <c r="P46" s="88"/>
      <c r="Q46" s="88"/>
      <c r="R46" s="88"/>
      <c r="S46" s="88"/>
      <c r="T46" s="88"/>
      <c r="U46" s="88"/>
      <c r="V46" s="88"/>
      <c r="W46" s="88"/>
      <c r="X46" s="88"/>
      <c r="Y46" s="88"/>
      <c r="Z46" s="88"/>
      <c r="AA46" s="88"/>
      <c r="AB46" s="88"/>
      <c r="AC46" s="88"/>
    </row>
    <row r="47" spans="1:29" ht="15.75" customHeight="1">
      <c r="A47" s="8" t="s">
        <v>69</v>
      </c>
      <c r="B47" s="12" t="s">
        <v>20</v>
      </c>
      <c r="C47" s="12" t="s">
        <v>68</v>
      </c>
      <c r="D47" s="94">
        <f t="shared" si="0"/>
        <v>3.5639748240201961</v>
      </c>
      <c r="E47" s="12">
        <v>21</v>
      </c>
      <c r="F47" s="12">
        <v>0.34146341463414637</v>
      </c>
      <c r="G47" s="230" t="s">
        <v>15</v>
      </c>
      <c r="H47" s="14" t="s">
        <v>16</v>
      </c>
      <c r="I47" s="231">
        <f t="shared" si="1"/>
        <v>0.44920615554140775</v>
      </c>
      <c r="J47" s="230">
        <f t="shared" si="2"/>
        <v>-0.10774274090726138</v>
      </c>
      <c r="K47" s="230">
        <f t="shared" si="3"/>
        <v>-0.93551866506642811</v>
      </c>
      <c r="L47" s="230">
        <f t="shared" si="4"/>
        <v>0.96722213842861771</v>
      </c>
      <c r="M47" s="230">
        <f t="shared" si="5"/>
        <v>1.1512466709126109E-2</v>
      </c>
      <c r="N47" s="88"/>
      <c r="O47" s="88"/>
      <c r="P47" s="88"/>
      <c r="Q47" s="88"/>
      <c r="R47" s="88"/>
      <c r="S47" s="88"/>
      <c r="T47" s="88"/>
      <c r="U47" s="88"/>
      <c r="V47" s="88"/>
      <c r="W47" s="88"/>
      <c r="X47" s="88"/>
      <c r="Y47" s="88"/>
      <c r="Z47" s="88"/>
      <c r="AA47" s="88"/>
      <c r="AB47" s="88"/>
      <c r="AC47" s="88"/>
    </row>
    <row r="48" spans="1:29" ht="15.75" customHeight="1">
      <c r="A48" s="8" t="s">
        <v>72</v>
      </c>
      <c r="B48" s="12" t="s">
        <v>12</v>
      </c>
      <c r="C48" s="12" t="s">
        <v>68</v>
      </c>
      <c r="D48" s="94">
        <f t="shared" si="0"/>
        <v>6.5639748240201961</v>
      </c>
      <c r="E48" s="237">
        <v>24</v>
      </c>
      <c r="F48" s="12">
        <v>0.57446799999999998</v>
      </c>
      <c r="G48" s="230" t="s">
        <v>15</v>
      </c>
      <c r="H48" s="14" t="s">
        <v>16</v>
      </c>
      <c r="I48" s="231">
        <f t="shared" si="1"/>
        <v>0.48526144557796252</v>
      </c>
      <c r="J48" s="230">
        <f t="shared" si="2"/>
        <v>8.9206554422037454E-2</v>
      </c>
      <c r="K48" s="230">
        <f t="shared" si="3"/>
        <v>0.77457094561862672</v>
      </c>
      <c r="L48" s="230">
        <f t="shared" si="4"/>
        <v>0.8800971228328307</v>
      </c>
      <c r="M48" s="230">
        <f t="shared" si="5"/>
        <v>1.4888766987593949E-2</v>
      </c>
      <c r="N48" s="88"/>
      <c r="O48" s="88"/>
      <c r="P48" s="88"/>
      <c r="Q48" s="88"/>
      <c r="R48" s="88"/>
      <c r="S48" s="88"/>
      <c r="T48" s="88"/>
      <c r="U48" s="88"/>
      <c r="V48" s="88"/>
      <c r="W48" s="88"/>
      <c r="X48" s="88"/>
      <c r="Y48" s="88"/>
      <c r="Z48" s="88"/>
      <c r="AA48" s="88"/>
      <c r="AB48" s="88"/>
      <c r="AC48" s="88"/>
    </row>
    <row r="49" spans="1:39" ht="15.75" customHeight="1">
      <c r="A49" s="8" t="s">
        <v>70</v>
      </c>
      <c r="B49" s="12" t="s">
        <v>20</v>
      </c>
      <c r="C49" s="12" t="s">
        <v>68</v>
      </c>
      <c r="D49" s="94">
        <f t="shared" si="0"/>
        <v>6.5639748240201961</v>
      </c>
      <c r="E49" s="12">
        <v>24</v>
      </c>
      <c r="F49" s="12">
        <v>0.59868421052631582</v>
      </c>
      <c r="G49" s="230" t="s">
        <v>15</v>
      </c>
      <c r="H49" s="14" t="s">
        <v>16</v>
      </c>
      <c r="I49" s="231">
        <f t="shared" si="1"/>
        <v>0.48526144557796252</v>
      </c>
      <c r="J49" s="230">
        <f t="shared" si="2"/>
        <v>0.11342276494835329</v>
      </c>
      <c r="K49" s="230">
        <f t="shared" si="3"/>
        <v>0.98483770469473408</v>
      </c>
      <c r="L49" s="230">
        <f t="shared" si="4"/>
        <v>0.99238989550213286</v>
      </c>
      <c r="M49" s="230">
        <f t="shared" si="5"/>
        <v>1.4888766987593949E-2</v>
      </c>
      <c r="N49" s="88"/>
      <c r="O49" s="88"/>
      <c r="P49" s="88"/>
      <c r="Q49" s="88"/>
      <c r="R49" s="88"/>
      <c r="S49" s="88"/>
      <c r="T49" s="88"/>
      <c r="U49" s="88"/>
      <c r="V49" s="88"/>
      <c r="W49" s="88"/>
      <c r="X49" s="88"/>
      <c r="Y49" s="88"/>
      <c r="Z49" s="88"/>
      <c r="AA49" s="88"/>
      <c r="AB49" s="88"/>
      <c r="AC49" s="88"/>
    </row>
    <row r="50" spans="1:39" ht="15.75" customHeight="1">
      <c r="A50" s="8" t="s">
        <v>71</v>
      </c>
      <c r="B50" s="12" t="s">
        <v>20</v>
      </c>
      <c r="C50" s="12" t="s">
        <v>68</v>
      </c>
      <c r="D50" s="94">
        <f t="shared" si="0"/>
        <v>18.563974824020196</v>
      </c>
      <c r="E50" s="12">
        <v>36</v>
      </c>
      <c r="F50" s="12">
        <v>0.78749999999999998</v>
      </c>
      <c r="G50" s="230" t="s">
        <v>15</v>
      </c>
      <c r="H50" s="14" t="s">
        <v>16</v>
      </c>
      <c r="I50" s="231">
        <f t="shared" si="1"/>
        <v>0.62948260572418169</v>
      </c>
      <c r="J50" s="230">
        <f t="shared" si="2"/>
        <v>0.15801739427581829</v>
      </c>
      <c r="K50" s="230">
        <f t="shared" si="3"/>
        <v>1.3720480888585413</v>
      </c>
      <c r="L50" s="230">
        <f t="shared" si="4"/>
        <v>1.1713445645319491</v>
      </c>
      <c r="M50" s="230">
        <f t="shared" si="5"/>
        <v>4.8395846442879267E-2</v>
      </c>
      <c r="N50" s="88"/>
      <c r="O50" s="88"/>
      <c r="P50" s="88"/>
      <c r="Q50" s="88"/>
      <c r="R50" s="88"/>
      <c r="S50" s="88"/>
      <c r="T50" s="88"/>
      <c r="U50" s="88"/>
      <c r="V50" s="88"/>
      <c r="W50" s="88"/>
      <c r="X50" s="88"/>
      <c r="Y50" s="88"/>
      <c r="Z50" s="88"/>
      <c r="AA50" s="88"/>
      <c r="AB50" s="88"/>
      <c r="AC50" s="88"/>
    </row>
    <row r="51" spans="1:39" ht="15.75" customHeight="1">
      <c r="A51" s="8" t="s">
        <v>75</v>
      </c>
      <c r="B51" s="12" t="s">
        <v>12</v>
      </c>
      <c r="C51" s="12" t="s">
        <v>74</v>
      </c>
      <c r="D51" s="94">
        <f t="shared" si="0"/>
        <v>0.56397482402019605</v>
      </c>
      <c r="E51" s="12">
        <v>18</v>
      </c>
      <c r="F51" s="12">
        <v>0.46153846153846156</v>
      </c>
      <c r="G51" s="230" t="s">
        <v>15</v>
      </c>
      <c r="H51" s="14" t="s">
        <v>16</v>
      </c>
      <c r="I51" s="231">
        <f t="shared" si="1"/>
        <v>0.41315086550485292</v>
      </c>
      <c r="J51" s="230">
        <f t="shared" si="2"/>
        <v>4.8387596033608649E-2</v>
      </c>
      <c r="K51" s="230">
        <f t="shared" si="3"/>
        <v>0.42014430731903096</v>
      </c>
      <c r="L51" s="230">
        <f t="shared" si="4"/>
        <v>0.64818539579277079</v>
      </c>
      <c r="M51" s="230">
        <f t="shared" si="5"/>
        <v>1.0136354264799667E-2</v>
      </c>
      <c r="N51" s="88"/>
      <c r="O51" s="88"/>
      <c r="P51" s="88"/>
      <c r="Q51" s="88"/>
      <c r="R51" s="88"/>
      <c r="S51" s="88"/>
      <c r="T51" s="88"/>
      <c r="U51" s="88"/>
      <c r="V51" s="88"/>
      <c r="W51" s="88"/>
      <c r="X51" s="88"/>
      <c r="Y51" s="88"/>
      <c r="Z51" s="88"/>
      <c r="AA51" s="88"/>
      <c r="AB51" s="88"/>
      <c r="AC51" s="88"/>
    </row>
    <row r="52" spans="1:39" ht="15.75" customHeight="1">
      <c r="A52" s="8" t="s">
        <v>112</v>
      </c>
      <c r="B52" s="12" t="s">
        <v>12</v>
      </c>
      <c r="C52" s="12" t="s">
        <v>113</v>
      </c>
      <c r="D52" s="94">
        <f t="shared" si="0"/>
        <v>0.56397482402019605</v>
      </c>
      <c r="E52" s="12">
        <v>18</v>
      </c>
      <c r="F52" s="12">
        <v>0.45714285714285713</v>
      </c>
      <c r="G52" s="230" t="s">
        <v>15</v>
      </c>
      <c r="H52" s="14" t="s">
        <v>16</v>
      </c>
      <c r="I52" s="231">
        <f t="shared" si="1"/>
        <v>0.41315086550485292</v>
      </c>
      <c r="J52" s="230">
        <f t="shared" si="2"/>
        <v>4.3991991638004213E-2</v>
      </c>
      <c r="K52" s="230">
        <f t="shared" si="3"/>
        <v>0.38197774573252463</v>
      </c>
      <c r="L52" s="230">
        <f t="shared" si="4"/>
        <v>0.61804348207268123</v>
      </c>
      <c r="M52" s="230">
        <f t="shared" si="5"/>
        <v>1.0136354264799667E-2</v>
      </c>
    </row>
    <row r="53" spans="1:39" ht="15.75" customHeight="1">
      <c r="A53" s="8" t="s">
        <v>114</v>
      </c>
      <c r="B53" s="12" t="s">
        <v>20</v>
      </c>
      <c r="C53" s="12" t="s">
        <v>113</v>
      </c>
      <c r="D53" s="94">
        <f t="shared" si="0"/>
        <v>6.5639748240201961</v>
      </c>
      <c r="E53" s="12">
        <v>24</v>
      </c>
      <c r="F53" s="12">
        <v>0.40939597300000002</v>
      </c>
      <c r="G53" s="230" t="s">
        <v>15</v>
      </c>
      <c r="H53" s="14" t="s">
        <v>16</v>
      </c>
      <c r="I53" s="231">
        <f t="shared" si="1"/>
        <v>0.48526144557796252</v>
      </c>
      <c r="J53" s="230">
        <f t="shared" si="2"/>
        <v>-7.5865472577962501E-2</v>
      </c>
      <c r="K53" s="230">
        <f t="shared" si="3"/>
        <v>-0.65873176265173228</v>
      </c>
      <c r="L53" s="230">
        <f t="shared" si="4"/>
        <v>0.81162291900348171</v>
      </c>
      <c r="M53" s="230">
        <f t="shared" si="5"/>
        <v>1.4888766987593949E-2</v>
      </c>
      <c r="O53" s="558" t="s">
        <v>902</v>
      </c>
      <c r="P53" s="559"/>
      <c r="Q53" s="559"/>
      <c r="R53" s="558" t="s">
        <v>903</v>
      </c>
      <c r="S53" s="559"/>
      <c r="T53" s="6"/>
    </row>
    <row r="54" spans="1:39" ht="15.75" customHeight="1">
      <c r="A54" s="8" t="s">
        <v>115</v>
      </c>
      <c r="B54" s="12" t="s">
        <v>12</v>
      </c>
      <c r="C54" s="12" t="s">
        <v>113</v>
      </c>
      <c r="D54" s="94">
        <f t="shared" si="0"/>
        <v>8.5639748240201961</v>
      </c>
      <c r="E54" s="12">
        <v>26</v>
      </c>
      <c r="F54" s="12">
        <v>0.62406015037593987</v>
      </c>
      <c r="G54" s="230" t="s">
        <v>15</v>
      </c>
      <c r="H54" s="14" t="s">
        <v>16</v>
      </c>
      <c r="I54" s="231">
        <f t="shared" si="1"/>
        <v>0.50929830560233236</v>
      </c>
      <c r="J54" s="230">
        <f t="shared" si="2"/>
        <v>0.11476184477360751</v>
      </c>
      <c r="K54" s="230">
        <f t="shared" si="3"/>
        <v>0.9964647912157415</v>
      </c>
      <c r="L54" s="230">
        <f t="shared" si="4"/>
        <v>0.99823083062773688</v>
      </c>
      <c r="M54" s="230">
        <f t="shared" si="5"/>
        <v>1.8250849303317725E-2</v>
      </c>
      <c r="O54" s="19"/>
      <c r="P54" s="19" t="s">
        <v>3</v>
      </c>
      <c r="Q54" s="239" t="s">
        <v>866</v>
      </c>
      <c r="R54" s="19"/>
      <c r="S54" s="239" t="s">
        <v>866</v>
      </c>
      <c r="AA54" s="88"/>
      <c r="AB54" s="88"/>
      <c r="AC54" s="88"/>
      <c r="AD54" s="88"/>
      <c r="AE54" s="88"/>
      <c r="AF54" s="88"/>
      <c r="AG54" s="88"/>
      <c r="AH54" s="88"/>
      <c r="AI54" s="88"/>
      <c r="AJ54" s="88"/>
      <c r="AK54" s="88"/>
      <c r="AL54" s="88"/>
      <c r="AM54" s="88"/>
    </row>
    <row r="55" spans="1:39" ht="15.75" customHeight="1">
      <c r="A55" s="8" t="s">
        <v>110</v>
      </c>
      <c r="B55" s="8" t="s">
        <v>20</v>
      </c>
      <c r="C55" s="8" t="s">
        <v>111</v>
      </c>
      <c r="D55" s="94">
        <f t="shared" si="0"/>
        <v>-1.4360251759798039</v>
      </c>
      <c r="E55" s="12">
        <v>16</v>
      </c>
      <c r="F55" s="12">
        <v>0.32857142857142857</v>
      </c>
      <c r="G55" s="67" t="s">
        <v>15</v>
      </c>
      <c r="H55" s="14" t="s">
        <v>16</v>
      </c>
      <c r="I55" s="231">
        <f t="shared" si="1"/>
        <v>0.38911400548048308</v>
      </c>
      <c r="J55" s="230">
        <f t="shared" si="2"/>
        <v>-6.0542576909054513E-2</v>
      </c>
      <c r="K55" s="230">
        <f t="shared" si="3"/>
        <v>-0.52568470277168378</v>
      </c>
      <c r="L55" s="230">
        <f t="shared" si="4"/>
        <v>0.72504117315617589</v>
      </c>
      <c r="M55" s="230">
        <f t="shared" si="5"/>
        <v>1.0330161431993926E-2</v>
      </c>
      <c r="O55" s="239"/>
      <c r="P55" s="19"/>
      <c r="Q55" s="240"/>
      <c r="R55" s="239"/>
      <c r="S55" s="240"/>
      <c r="AA55" s="88"/>
      <c r="AB55" s="88"/>
      <c r="AC55" s="88"/>
      <c r="AD55" s="88"/>
      <c r="AE55" s="88"/>
      <c r="AF55" s="88"/>
      <c r="AG55" s="88"/>
      <c r="AH55" s="88"/>
      <c r="AI55" s="88"/>
      <c r="AJ55" s="88"/>
      <c r="AK55" s="88"/>
      <c r="AL55" s="88"/>
      <c r="AM55" s="88"/>
    </row>
    <row r="56" spans="1:39" ht="15.75" customHeight="1">
      <c r="A56" s="8" t="s">
        <v>73</v>
      </c>
      <c r="B56" s="8" t="s">
        <v>20</v>
      </c>
      <c r="C56" s="8" t="s">
        <v>74</v>
      </c>
      <c r="D56" s="94">
        <f t="shared" si="0"/>
        <v>-9.4360251759798039</v>
      </c>
      <c r="E56" s="241">
        <v>8</v>
      </c>
      <c r="F56" s="12">
        <v>0.4</v>
      </c>
      <c r="G56" s="67" t="s">
        <v>15</v>
      </c>
      <c r="H56" s="14" t="s">
        <v>16</v>
      </c>
      <c r="I56" s="231">
        <f t="shared" si="1"/>
        <v>0.29296656538300364</v>
      </c>
      <c r="J56" s="230">
        <f t="shared" si="2"/>
        <v>0.10703343461699638</v>
      </c>
      <c r="K56" s="230">
        <f t="shared" si="3"/>
        <v>0.92935983461340399</v>
      </c>
      <c r="L56" s="230">
        <f t="shared" si="4"/>
        <v>0.9640331086707572</v>
      </c>
      <c r="M56" s="230">
        <f t="shared" si="5"/>
        <v>1.9995113808066057E-2</v>
      </c>
      <c r="O56" s="239"/>
      <c r="P56" s="19"/>
      <c r="Q56" s="240"/>
      <c r="R56" s="239"/>
      <c r="S56" s="240"/>
      <c r="AA56" s="88"/>
      <c r="AB56" s="88"/>
      <c r="AC56" s="88"/>
      <c r="AD56" s="88"/>
      <c r="AE56" s="88"/>
      <c r="AF56" s="88"/>
      <c r="AG56" s="88"/>
      <c r="AH56" s="88"/>
      <c r="AI56" s="88"/>
      <c r="AJ56" s="88"/>
      <c r="AK56" s="88"/>
      <c r="AL56" s="88"/>
      <c r="AM56" s="88"/>
    </row>
    <row r="57" spans="1:39" ht="15.75" customHeight="1">
      <c r="A57" s="67" t="s">
        <v>116</v>
      </c>
      <c r="B57" s="67" t="s">
        <v>20</v>
      </c>
      <c r="C57" s="67" t="s">
        <v>117</v>
      </c>
      <c r="D57" s="90">
        <f t="shared" si="0"/>
        <v>-16.436025175979804</v>
      </c>
      <c r="E57" s="67">
        <v>1</v>
      </c>
      <c r="F57" s="67">
        <v>5.8823529411764712E-2</v>
      </c>
      <c r="G57" s="67" t="s">
        <v>15</v>
      </c>
      <c r="H57" s="68" t="s">
        <v>30</v>
      </c>
      <c r="I57" s="242">
        <f t="shared" si="1"/>
        <v>0.20883755529770914</v>
      </c>
      <c r="J57" s="67">
        <f t="shared" si="2"/>
        <v>-0.15001402588594442</v>
      </c>
      <c r="K57" s="67">
        <f t="shared" si="3"/>
        <v>-1.3025556994030487</v>
      </c>
      <c r="L57" s="67">
        <f t="shared" si="4"/>
        <v>1.1412956231419837</v>
      </c>
      <c r="M57" s="67">
        <f t="shared" si="5"/>
        <v>4.011970950295398E-2</v>
      </c>
      <c r="O57" s="239" t="s">
        <v>884</v>
      </c>
      <c r="P57" s="19">
        <v>0.4318147410192899</v>
      </c>
      <c r="Q57" s="220">
        <v>6.67780434944983E-3</v>
      </c>
      <c r="R57" s="239" t="s">
        <v>884</v>
      </c>
      <c r="S57" s="220">
        <v>-1.4309580748821008E-2</v>
      </c>
      <c r="AA57" s="88"/>
      <c r="AB57" s="88"/>
      <c r="AC57" s="88"/>
      <c r="AD57" s="88"/>
      <c r="AE57" s="88"/>
      <c r="AF57" s="88"/>
      <c r="AG57" s="88"/>
      <c r="AH57" s="88"/>
      <c r="AI57" s="88"/>
      <c r="AJ57" s="88"/>
      <c r="AK57" s="88"/>
      <c r="AL57" s="88"/>
      <c r="AM57" s="88"/>
    </row>
    <row r="58" spans="1:39" ht="15.75" customHeight="1">
      <c r="A58" s="67" t="s">
        <v>119</v>
      </c>
      <c r="B58" s="67" t="s">
        <v>12</v>
      </c>
      <c r="C58" s="67" t="s">
        <v>117</v>
      </c>
      <c r="D58" s="90">
        <f t="shared" si="0"/>
        <v>-13.436025175979804</v>
      </c>
      <c r="E58" s="67">
        <v>4</v>
      </c>
      <c r="F58" s="67">
        <v>0.1</v>
      </c>
      <c r="G58" s="67" t="s">
        <v>15</v>
      </c>
      <c r="H58" s="68" t="s">
        <v>30</v>
      </c>
      <c r="I58" s="242">
        <f t="shared" si="1"/>
        <v>0.24489284533426392</v>
      </c>
      <c r="J58" s="67">
        <f t="shared" si="2"/>
        <v>-0.14489284533426391</v>
      </c>
      <c r="K58" s="67">
        <f t="shared" si="3"/>
        <v>-1.2580890378634459</v>
      </c>
      <c r="L58" s="67">
        <f t="shared" si="4"/>
        <v>1.1216456828533001</v>
      </c>
      <c r="M58" s="67">
        <f t="shared" si="5"/>
        <v>3.0161424220479183E-2</v>
      </c>
      <c r="O58" s="19" t="s">
        <v>904</v>
      </c>
      <c r="P58" s="19">
        <v>2.1375579906589406E-2</v>
      </c>
      <c r="Q58" s="19">
        <v>1.5732170820477349E-2</v>
      </c>
      <c r="R58" s="19" t="s">
        <v>904</v>
      </c>
      <c r="S58" s="19">
        <v>3.3161667527942827E-2</v>
      </c>
      <c r="AA58" s="88"/>
      <c r="AB58" s="88"/>
      <c r="AC58" s="88"/>
      <c r="AD58" s="88"/>
      <c r="AE58" s="88"/>
      <c r="AF58" s="88"/>
      <c r="AG58" s="88"/>
      <c r="AH58" s="88"/>
      <c r="AI58" s="88"/>
      <c r="AJ58" s="88"/>
      <c r="AK58" s="88"/>
      <c r="AL58" s="88"/>
      <c r="AM58" s="88"/>
    </row>
    <row r="59" spans="1:39" ht="15.75" customHeight="1">
      <c r="A59" s="67" t="s">
        <v>120</v>
      </c>
      <c r="B59" s="67" t="s">
        <v>12</v>
      </c>
      <c r="C59" s="67" t="s">
        <v>117</v>
      </c>
      <c r="D59" s="90">
        <f t="shared" si="0"/>
        <v>-13.436025175979804</v>
      </c>
      <c r="E59" s="67">
        <v>4</v>
      </c>
      <c r="F59" s="243">
        <v>0.19480519480519479</v>
      </c>
      <c r="G59" s="67" t="s">
        <v>15</v>
      </c>
      <c r="H59" s="68" t="s">
        <v>30</v>
      </c>
      <c r="I59" s="242">
        <f t="shared" si="1"/>
        <v>0.24489284533426392</v>
      </c>
      <c r="J59" s="67">
        <f t="shared" si="2"/>
        <v>-5.0087650529069133E-2</v>
      </c>
      <c r="K59" s="67">
        <f t="shared" si="3"/>
        <v>-0.43490569819085151</v>
      </c>
      <c r="L59" s="67">
        <f t="shared" si="4"/>
        <v>0.65947380402169997</v>
      </c>
      <c r="M59" s="67">
        <f t="shared" si="5"/>
        <v>3.0161424220479183E-2</v>
      </c>
      <c r="O59" s="19" t="s">
        <v>905</v>
      </c>
      <c r="P59" s="19">
        <v>0.44971108703503071</v>
      </c>
      <c r="Q59" s="19">
        <v>9.3942113886642531E-3</v>
      </c>
      <c r="R59" s="19" t="s">
        <v>905</v>
      </c>
      <c r="S59" s="19">
        <v>-3.0901771132108624E-2</v>
      </c>
      <c r="AA59" s="88"/>
      <c r="AB59" s="88"/>
      <c r="AC59" s="88"/>
      <c r="AD59" s="88"/>
      <c r="AE59" s="88"/>
      <c r="AF59" s="88"/>
      <c r="AG59" s="88"/>
      <c r="AH59" s="88"/>
      <c r="AI59" s="88"/>
      <c r="AJ59" s="88"/>
      <c r="AK59" s="88"/>
      <c r="AL59" s="88"/>
      <c r="AM59" s="88"/>
    </row>
    <row r="60" spans="1:39" ht="15.75" customHeight="1">
      <c r="A60" s="67" t="s">
        <v>121</v>
      </c>
      <c r="B60" s="67" t="s">
        <v>12</v>
      </c>
      <c r="C60" s="67" t="s">
        <v>117</v>
      </c>
      <c r="D60" s="90">
        <f t="shared" si="0"/>
        <v>-9.5360251759798036</v>
      </c>
      <c r="E60" s="67">
        <v>7.9</v>
      </c>
      <c r="F60" s="243">
        <v>0.31818181818181818</v>
      </c>
      <c r="G60" s="67" t="s">
        <v>15</v>
      </c>
      <c r="H60" s="68" t="s">
        <v>30</v>
      </c>
      <c r="I60" s="242">
        <f t="shared" si="1"/>
        <v>0.29176472238178514</v>
      </c>
      <c r="J60" s="67">
        <f t="shared" si="2"/>
        <v>2.6417095800033041E-2</v>
      </c>
      <c r="K60" s="67">
        <f t="shared" si="3"/>
        <v>0.22937680988690407</v>
      </c>
      <c r="L60" s="67">
        <f t="shared" si="4"/>
        <v>0.47893299101952047</v>
      </c>
      <c r="M60" s="67">
        <f t="shared" si="5"/>
        <v>2.0205934165303321E-2</v>
      </c>
      <c r="O60" s="19" t="s">
        <v>906</v>
      </c>
      <c r="P60" s="19" t="e">
        <v>#N/A</v>
      </c>
      <c r="Q60" s="19" t="e">
        <v>#N/A</v>
      </c>
      <c r="R60" s="19" t="s">
        <v>906</v>
      </c>
      <c r="S60" s="19" t="e">
        <v>#N/A</v>
      </c>
      <c r="AA60" s="88"/>
      <c r="AB60" s="88"/>
      <c r="AC60" s="88"/>
      <c r="AD60" s="88"/>
      <c r="AE60" s="88"/>
      <c r="AF60" s="88"/>
      <c r="AG60" s="88"/>
      <c r="AH60" s="88"/>
      <c r="AI60" s="88"/>
      <c r="AJ60" s="88"/>
      <c r="AK60" s="88"/>
      <c r="AL60" s="88"/>
      <c r="AM60" s="88"/>
    </row>
    <row r="61" spans="1:39" ht="15.75" customHeight="1">
      <c r="A61" s="67" t="s">
        <v>122</v>
      </c>
      <c r="B61" s="67" t="s">
        <v>12</v>
      </c>
      <c r="C61" s="67" t="s">
        <v>117</v>
      </c>
      <c r="D61" s="90">
        <f t="shared" si="0"/>
        <v>-9.4360251759798039</v>
      </c>
      <c r="E61" s="67">
        <v>8</v>
      </c>
      <c r="F61" s="67">
        <v>0.22368421052631579</v>
      </c>
      <c r="G61" s="67" t="s">
        <v>15</v>
      </c>
      <c r="H61" s="68" t="s">
        <v>30</v>
      </c>
      <c r="I61" s="242">
        <f t="shared" si="1"/>
        <v>0.29296656538300364</v>
      </c>
      <c r="J61" s="67">
        <f t="shared" si="2"/>
        <v>-6.928235485668785E-2</v>
      </c>
      <c r="K61" s="67">
        <f t="shared" si="3"/>
        <v>-0.60157125744532591</v>
      </c>
      <c r="L61" s="67">
        <f t="shared" si="4"/>
        <v>0.7756102484143218</v>
      </c>
      <c r="M61" s="67">
        <f t="shared" si="5"/>
        <v>1.9995113808066057E-2</v>
      </c>
      <c r="O61" s="19" t="s">
        <v>907</v>
      </c>
      <c r="P61" s="19">
        <v>0.16557452998749334</v>
      </c>
      <c r="Q61" s="19">
        <v>0.12186087117479809</v>
      </c>
      <c r="R61" s="19" t="s">
        <v>907</v>
      </c>
      <c r="S61" s="19">
        <v>0.17547505067828562</v>
      </c>
      <c r="AA61" s="88"/>
      <c r="AB61" s="88"/>
      <c r="AC61" s="88"/>
      <c r="AD61" s="88"/>
      <c r="AE61" s="88"/>
      <c r="AF61" s="88"/>
      <c r="AG61" s="88"/>
      <c r="AH61" s="88"/>
      <c r="AI61" s="88"/>
      <c r="AJ61" s="88"/>
      <c r="AK61" s="88"/>
      <c r="AL61" s="88"/>
      <c r="AM61" s="88"/>
    </row>
    <row r="62" spans="1:39" ht="15.75" customHeight="1">
      <c r="A62" s="67" t="s">
        <v>123</v>
      </c>
      <c r="B62" s="67" t="s">
        <v>20</v>
      </c>
      <c r="C62" s="67" t="s">
        <v>117</v>
      </c>
      <c r="D62" s="90">
        <f t="shared" si="0"/>
        <v>-8.4360251759798039</v>
      </c>
      <c r="E62" s="67">
        <v>9</v>
      </c>
      <c r="F62" s="67">
        <v>6.8627450980392163E-2</v>
      </c>
      <c r="G62" s="67" t="s">
        <v>15</v>
      </c>
      <c r="H62" s="68" t="s">
        <v>30</v>
      </c>
      <c r="I62" s="242">
        <f t="shared" si="1"/>
        <v>0.30498499539518859</v>
      </c>
      <c r="J62" s="67">
        <f t="shared" si="2"/>
        <v>-0.23635754441479642</v>
      </c>
      <c r="K62" s="67">
        <f t="shared" si="3"/>
        <v>-2.0522672113904523</v>
      </c>
      <c r="L62" s="67">
        <f t="shared" si="4"/>
        <v>1.4325736321007909</v>
      </c>
      <c r="M62" s="67">
        <f t="shared" si="5"/>
        <v>1.800914393666872E-2</v>
      </c>
      <c r="O62" s="19" t="s">
        <v>908</v>
      </c>
      <c r="P62" s="19">
        <v>2.7414924980579333E-2</v>
      </c>
      <c r="Q62" s="19">
        <v>1.4850071923480736E-2</v>
      </c>
      <c r="R62" s="19" t="s">
        <v>908</v>
      </c>
      <c r="S62" s="19">
        <v>3.0791493410546909E-2</v>
      </c>
      <c r="AA62" s="88"/>
      <c r="AB62" s="88"/>
      <c r="AC62" s="88"/>
      <c r="AD62" s="88"/>
      <c r="AE62" s="88"/>
      <c r="AF62" s="88"/>
      <c r="AG62" s="88"/>
      <c r="AH62" s="88"/>
      <c r="AI62" s="88"/>
      <c r="AJ62" s="88"/>
      <c r="AK62" s="88"/>
      <c r="AL62" s="88"/>
      <c r="AM62" s="88"/>
    </row>
    <row r="63" spans="1:39" ht="15.75" customHeight="1">
      <c r="A63" s="67" t="s">
        <v>124</v>
      </c>
      <c r="B63" s="67" t="s">
        <v>12</v>
      </c>
      <c r="C63" s="67" t="s">
        <v>117</v>
      </c>
      <c r="D63" s="90">
        <f t="shared" si="0"/>
        <v>-8.4360251759798039</v>
      </c>
      <c r="E63" s="67">
        <v>9</v>
      </c>
      <c r="F63" s="67">
        <v>0.5494505494505495</v>
      </c>
      <c r="G63" s="67" t="s">
        <v>15</v>
      </c>
      <c r="H63" s="68" t="s">
        <v>30</v>
      </c>
      <c r="I63" s="242">
        <f t="shared" si="1"/>
        <v>0.30498499539518859</v>
      </c>
      <c r="J63" s="67">
        <f t="shared" si="2"/>
        <v>0.24446555405536091</v>
      </c>
      <c r="K63" s="67">
        <f t="shared" si="3"/>
        <v>2.1226681896040613</v>
      </c>
      <c r="L63" s="67">
        <f t="shared" si="4"/>
        <v>1.4569379498125723</v>
      </c>
      <c r="M63" s="67">
        <f t="shared" si="5"/>
        <v>1.800914393666872E-2</v>
      </c>
      <c r="O63" s="19" t="s">
        <v>909</v>
      </c>
      <c r="P63" s="19">
        <v>-0.20486139816615889</v>
      </c>
      <c r="Q63" s="19">
        <v>0.46904302792000863</v>
      </c>
      <c r="R63" s="19" t="s">
        <v>909</v>
      </c>
      <c r="S63" s="19">
        <v>1.3280400503506842</v>
      </c>
      <c r="AA63" s="88"/>
      <c r="AB63" s="88"/>
      <c r="AC63" s="88"/>
      <c r="AD63" s="88"/>
      <c r="AE63" s="88"/>
      <c r="AF63" s="88"/>
      <c r="AG63" s="88"/>
      <c r="AH63" s="88"/>
      <c r="AI63" s="88"/>
      <c r="AJ63" s="88"/>
      <c r="AK63" s="88"/>
      <c r="AL63" s="88"/>
      <c r="AM63" s="88"/>
    </row>
    <row r="64" spans="1:39" ht="15.75" customHeight="1">
      <c r="A64" s="67" t="s">
        <v>125</v>
      </c>
      <c r="B64" s="67" t="s">
        <v>20</v>
      </c>
      <c r="C64" s="67" t="s">
        <v>117</v>
      </c>
      <c r="D64" s="90">
        <f t="shared" si="0"/>
        <v>-8.2360251759798047</v>
      </c>
      <c r="E64" s="67">
        <v>9.1999999999999993</v>
      </c>
      <c r="F64" s="67">
        <v>0.37804878048780488</v>
      </c>
      <c r="G64" s="67" t="s">
        <v>15</v>
      </c>
      <c r="H64" s="68" t="s">
        <v>30</v>
      </c>
      <c r="I64" s="242">
        <f t="shared" si="1"/>
        <v>0.30738868139762554</v>
      </c>
      <c r="J64" s="67">
        <f t="shared" si="2"/>
        <v>7.066009909017934E-2</v>
      </c>
      <c r="K64" s="67">
        <f t="shared" si="3"/>
        <v>0.6135340628767223</v>
      </c>
      <c r="L64" s="67">
        <f t="shared" si="4"/>
        <v>0.7832841520653423</v>
      </c>
      <c r="M64" s="67">
        <f t="shared" si="5"/>
        <v>1.7638619133511141E-2</v>
      </c>
      <c r="O64" s="19" t="s">
        <v>910</v>
      </c>
      <c r="P64" s="19">
        <v>-9.0948531430092849E-2</v>
      </c>
      <c r="Q64" s="19">
        <v>-0.23817115927283081</v>
      </c>
      <c r="R64" s="19" t="s">
        <v>910</v>
      </c>
      <c r="S64" s="19">
        <v>0.96974287801455128</v>
      </c>
      <c r="AA64" s="88"/>
      <c r="AB64" s="88"/>
      <c r="AC64" s="88"/>
      <c r="AD64" s="88"/>
      <c r="AE64" s="88"/>
      <c r="AF64" s="88"/>
      <c r="AG64" s="88"/>
      <c r="AH64" s="88"/>
      <c r="AI64" s="88"/>
      <c r="AJ64" s="88"/>
      <c r="AK64" s="88"/>
      <c r="AL64" s="88"/>
      <c r="AM64" s="88"/>
    </row>
    <row r="65" spans="1:39" ht="15.75" customHeight="1">
      <c r="A65" s="67" t="s">
        <v>126</v>
      </c>
      <c r="B65" s="67" t="s">
        <v>12</v>
      </c>
      <c r="C65" s="67" t="s">
        <v>117</v>
      </c>
      <c r="D65" s="90">
        <f t="shared" si="0"/>
        <v>-4.8360251759798043</v>
      </c>
      <c r="E65" s="67">
        <v>12.6</v>
      </c>
      <c r="F65" s="67">
        <v>0.35</v>
      </c>
      <c r="G65" s="67" t="s">
        <v>15</v>
      </c>
      <c r="H65" s="68" t="s">
        <v>30</v>
      </c>
      <c r="I65" s="242">
        <f t="shared" si="1"/>
        <v>0.34825134343905428</v>
      </c>
      <c r="J65" s="67">
        <f t="shared" si="2"/>
        <v>1.7486565609456939E-3</v>
      </c>
      <c r="K65" s="67">
        <f t="shared" si="3"/>
        <v>1.5183397394388305E-2</v>
      </c>
      <c r="L65" s="67">
        <f t="shared" si="4"/>
        <v>0.12322092920599285</v>
      </c>
      <c r="M65" s="67">
        <f t="shared" si="5"/>
        <v>1.269982520704839E-2</v>
      </c>
      <c r="O65" s="19" t="s">
        <v>911</v>
      </c>
      <c r="P65" s="19">
        <v>0.72867647058823526</v>
      </c>
      <c r="Q65" s="19">
        <v>0.64672307733592571</v>
      </c>
      <c r="R65" s="19" t="s">
        <v>911</v>
      </c>
      <c r="S65" s="19">
        <v>0.76138073229793957</v>
      </c>
      <c r="AA65" s="88"/>
      <c r="AB65" s="88"/>
      <c r="AC65" s="88"/>
      <c r="AD65" s="88"/>
      <c r="AE65" s="88"/>
      <c r="AF65" s="88"/>
      <c r="AG65" s="88"/>
      <c r="AH65" s="88"/>
      <c r="AI65" s="88"/>
      <c r="AJ65" s="88"/>
      <c r="AK65" s="88"/>
      <c r="AL65" s="88"/>
      <c r="AM65" s="88"/>
    </row>
    <row r="66" spans="1:39" ht="15.75" customHeight="1">
      <c r="A66" s="67" t="s">
        <v>127</v>
      </c>
      <c r="B66" s="67" t="s">
        <v>20</v>
      </c>
      <c r="C66" s="67" t="s">
        <v>117</v>
      </c>
      <c r="D66" s="90">
        <f t="shared" si="0"/>
        <v>-4.4360251759798039</v>
      </c>
      <c r="E66" s="67">
        <v>13</v>
      </c>
      <c r="F66" s="243">
        <v>0.20224719101123589</v>
      </c>
      <c r="G66" s="67" t="s">
        <v>15</v>
      </c>
      <c r="H66" s="68" t="s">
        <v>30</v>
      </c>
      <c r="I66" s="242">
        <f t="shared" si="1"/>
        <v>0.35305871544392831</v>
      </c>
      <c r="J66" s="67">
        <f t="shared" si="2"/>
        <v>-0.15081152443269241</v>
      </c>
      <c r="K66" s="67">
        <f t="shared" si="3"/>
        <v>-1.3094802937614591</v>
      </c>
      <c r="L66" s="67">
        <f t="shared" si="4"/>
        <v>1.1443252569796138</v>
      </c>
      <c r="M66" s="67">
        <f t="shared" si="5"/>
        <v>1.2287695377903144E-2</v>
      </c>
      <c r="O66" s="19" t="s">
        <v>912</v>
      </c>
      <c r="P66" s="19">
        <v>5.8823529411764712E-2</v>
      </c>
      <c r="Q66" s="19">
        <v>-0.35140833816029504</v>
      </c>
      <c r="R66" s="19" t="s">
        <v>912</v>
      </c>
      <c r="S66" s="19">
        <v>-0.324030051149097</v>
      </c>
      <c r="AA66" s="88"/>
      <c r="AB66" s="88"/>
      <c r="AC66" s="88"/>
      <c r="AD66" s="88"/>
      <c r="AE66" s="88"/>
      <c r="AF66" s="88"/>
      <c r="AG66" s="88"/>
      <c r="AH66" s="88"/>
      <c r="AI66" s="88"/>
      <c r="AJ66" s="88"/>
      <c r="AK66" s="88"/>
      <c r="AL66" s="88"/>
      <c r="AM66" s="88"/>
    </row>
    <row r="67" spans="1:39" ht="15.75" customHeight="1">
      <c r="A67" s="67" t="s">
        <v>128</v>
      </c>
      <c r="B67" s="67" t="s">
        <v>12</v>
      </c>
      <c r="C67" s="67" t="s">
        <v>117</v>
      </c>
      <c r="D67" s="90">
        <f t="shared" si="0"/>
        <v>-4.3360251759798043</v>
      </c>
      <c r="E67" s="67">
        <v>13.1</v>
      </c>
      <c r="F67" s="67">
        <v>0.45070422535211269</v>
      </c>
      <c r="G67" s="67" t="s">
        <v>15</v>
      </c>
      <c r="H67" s="68" t="s">
        <v>30</v>
      </c>
      <c r="I67" s="242">
        <f t="shared" si="1"/>
        <v>0.35426055844514681</v>
      </c>
      <c r="J67" s="67">
        <f t="shared" si="2"/>
        <v>9.6443666906965875E-2</v>
      </c>
      <c r="K67" s="67">
        <f t="shared" si="3"/>
        <v>0.83741001722404862</v>
      </c>
      <c r="L67" s="67">
        <f t="shared" si="4"/>
        <v>0.91510109672322471</v>
      </c>
      <c r="M67" s="67">
        <f t="shared" si="5"/>
        <v>1.2190218997933893E-2</v>
      </c>
      <c r="O67" s="19" t="s">
        <v>913</v>
      </c>
      <c r="P67" s="19">
        <v>0.78749999999999998</v>
      </c>
      <c r="Q67" s="19">
        <v>0.29531473917563067</v>
      </c>
      <c r="R67" s="19" t="s">
        <v>913</v>
      </c>
      <c r="S67" s="19">
        <v>0.43735068114884257</v>
      </c>
      <c r="AA67" s="88"/>
      <c r="AB67" s="88"/>
      <c r="AC67" s="88"/>
      <c r="AD67" s="88"/>
      <c r="AE67" s="88"/>
      <c r="AF67" s="88"/>
      <c r="AG67" s="88"/>
      <c r="AH67" s="88"/>
      <c r="AI67" s="88"/>
      <c r="AJ67" s="88"/>
      <c r="AK67" s="88"/>
      <c r="AL67" s="88"/>
      <c r="AM67" s="88"/>
    </row>
    <row r="68" spans="1:39" ht="15.75" customHeight="1">
      <c r="A68" s="67" t="s">
        <v>129</v>
      </c>
      <c r="B68" s="67" t="s">
        <v>12</v>
      </c>
      <c r="C68" s="67" t="s">
        <v>117</v>
      </c>
      <c r="D68" s="90">
        <f t="shared" si="0"/>
        <v>-3.7360251759798047</v>
      </c>
      <c r="E68" s="67">
        <v>13.7</v>
      </c>
      <c r="F68" s="67">
        <v>0.47457627118644069</v>
      </c>
      <c r="G68" s="67" t="s">
        <v>15</v>
      </c>
      <c r="H68" s="68" t="s">
        <v>30</v>
      </c>
      <c r="I68" s="242">
        <f t="shared" si="1"/>
        <v>0.36147161645245773</v>
      </c>
      <c r="J68" s="67">
        <f t="shared" si="2"/>
        <v>0.11310465473398296</v>
      </c>
      <c r="K68" s="67">
        <f t="shared" si="3"/>
        <v>0.98207558781719995</v>
      </c>
      <c r="L68" s="67">
        <f t="shared" si="4"/>
        <v>0.99099726932883114</v>
      </c>
      <c r="M68" s="67">
        <f t="shared" si="5"/>
        <v>1.1652031767581681E-2</v>
      </c>
      <c r="O68" s="239" t="s">
        <v>914</v>
      </c>
      <c r="P68" s="19">
        <v>25.908884461157395</v>
      </c>
      <c r="Q68" s="220">
        <v>0.4006682609669896</v>
      </c>
      <c r="R68" s="239" t="s">
        <v>914</v>
      </c>
      <c r="S68" s="220">
        <v>-0.40066826096698821</v>
      </c>
      <c r="AA68" s="88"/>
      <c r="AB68" s="88"/>
      <c r="AC68" s="88"/>
      <c r="AD68" s="88"/>
      <c r="AE68" s="88"/>
      <c r="AF68" s="88"/>
      <c r="AG68" s="88"/>
      <c r="AH68" s="88"/>
      <c r="AI68" s="88"/>
      <c r="AJ68" s="88"/>
      <c r="AK68" s="88"/>
      <c r="AL68" s="88"/>
      <c r="AM68" s="88"/>
    </row>
    <row r="69" spans="1:39" ht="15.75" customHeight="1">
      <c r="A69" s="67" t="s">
        <v>130</v>
      </c>
      <c r="B69" s="67" t="s">
        <v>12</v>
      </c>
      <c r="C69" s="67" t="s">
        <v>117</v>
      </c>
      <c r="D69" s="90">
        <f t="shared" si="0"/>
        <v>-2.9360251759798039</v>
      </c>
      <c r="E69" s="67">
        <v>14.5</v>
      </c>
      <c r="F69" s="243">
        <v>0.35185185185185192</v>
      </c>
      <c r="G69" s="67" t="s">
        <v>15</v>
      </c>
      <c r="H69" s="68" t="s">
        <v>30</v>
      </c>
      <c r="I69" s="242">
        <f t="shared" si="1"/>
        <v>0.37108636046220567</v>
      </c>
      <c r="J69" s="67">
        <f t="shared" si="2"/>
        <v>-1.9234508610353751E-2</v>
      </c>
      <c r="K69" s="67">
        <f t="shared" si="3"/>
        <v>-0.16701117557288842</v>
      </c>
      <c r="L69" s="67">
        <f t="shared" si="4"/>
        <v>0.40867000816415244</v>
      </c>
      <c r="M69" s="67">
        <f t="shared" si="5"/>
        <v>1.1058904925680861E-2</v>
      </c>
      <c r="O69" s="244" t="s">
        <v>915</v>
      </c>
      <c r="P69" s="244">
        <v>60</v>
      </c>
      <c r="Q69" s="244">
        <v>60</v>
      </c>
      <c r="R69" s="244" t="s">
        <v>915</v>
      </c>
      <c r="S69" s="244">
        <v>28</v>
      </c>
      <c r="AA69" s="88"/>
      <c r="AB69" s="88"/>
      <c r="AC69" s="88"/>
      <c r="AD69" s="88"/>
      <c r="AE69" s="88"/>
      <c r="AF69" s="88"/>
      <c r="AG69" s="88"/>
      <c r="AH69" s="88"/>
      <c r="AI69" s="88"/>
      <c r="AJ69" s="88"/>
      <c r="AK69" s="88"/>
      <c r="AL69" s="88"/>
      <c r="AM69" s="88"/>
    </row>
    <row r="70" spans="1:39" ht="15.75" customHeight="1">
      <c r="A70" s="67" t="s">
        <v>131</v>
      </c>
      <c r="B70" s="67" t="s">
        <v>12</v>
      </c>
      <c r="C70" s="67" t="s">
        <v>117</v>
      </c>
      <c r="D70" s="90">
        <f t="shared" si="0"/>
        <v>-2.3360251759798043</v>
      </c>
      <c r="E70" s="67">
        <v>15.1</v>
      </c>
      <c r="F70" s="67">
        <v>0.44871794871794868</v>
      </c>
      <c r="G70" s="67" t="s">
        <v>15</v>
      </c>
      <c r="H70" s="68" t="s">
        <v>30</v>
      </c>
      <c r="I70" s="242">
        <f t="shared" si="1"/>
        <v>0.37829741846951664</v>
      </c>
      <c r="J70" s="67">
        <f t="shared" si="2"/>
        <v>7.0420530248432034E-2</v>
      </c>
      <c r="K70" s="67">
        <f t="shared" si="3"/>
        <v>0.61145391231497026</v>
      </c>
      <c r="L70" s="67">
        <f t="shared" si="4"/>
        <v>0.78195518561805721</v>
      </c>
      <c r="M70" s="67">
        <f t="shared" si="5"/>
        <v>1.0707401893181845E-2</v>
      </c>
      <c r="P70" s="19">
        <v>-1.5057364057031627E-183</v>
      </c>
      <c r="Q70" s="19">
        <v>-1.5057364057031627E-183</v>
      </c>
      <c r="S70" s="19">
        <v>-1.5057364057031627E-183</v>
      </c>
      <c r="AA70" s="88"/>
      <c r="AB70" s="88"/>
      <c r="AC70" s="88"/>
      <c r="AD70" s="88"/>
      <c r="AE70" s="88"/>
      <c r="AF70" s="88"/>
      <c r="AG70" s="88"/>
      <c r="AH70" s="88"/>
      <c r="AI70" s="88"/>
      <c r="AJ70" s="88"/>
      <c r="AK70" s="88"/>
      <c r="AL70" s="88"/>
      <c r="AM70" s="88"/>
    </row>
    <row r="71" spans="1:39" ht="15.75" customHeight="1">
      <c r="A71" s="67" t="s">
        <v>132</v>
      </c>
      <c r="B71" s="67" t="s">
        <v>12</v>
      </c>
      <c r="C71" s="67" t="s">
        <v>117</v>
      </c>
      <c r="D71" s="90">
        <f t="shared" si="0"/>
        <v>-1.9360251759798039</v>
      </c>
      <c r="E71" s="67">
        <v>15.5</v>
      </c>
      <c r="F71" s="67">
        <v>0.67272727272727273</v>
      </c>
      <c r="G71" s="67" t="s">
        <v>15</v>
      </c>
      <c r="H71" s="68" t="s">
        <v>30</v>
      </c>
      <c r="I71" s="242">
        <f t="shared" si="1"/>
        <v>0.38310479047439061</v>
      </c>
      <c r="J71" s="67">
        <f t="shared" si="2"/>
        <v>0.28962248225288212</v>
      </c>
      <c r="K71" s="67">
        <f t="shared" si="3"/>
        <v>2.5147609545561589</v>
      </c>
      <c r="L71" s="67">
        <f t="shared" si="4"/>
        <v>1.5857997838807265</v>
      </c>
      <c r="M71" s="67">
        <f t="shared" si="5"/>
        <v>1.0517515156718976E-2</v>
      </c>
      <c r="AA71" s="88"/>
      <c r="AB71" s="88"/>
      <c r="AC71" s="88"/>
      <c r="AD71" s="88"/>
      <c r="AE71" s="88"/>
      <c r="AF71" s="88"/>
      <c r="AG71" s="88"/>
      <c r="AH71" s="88"/>
      <c r="AI71" s="88"/>
      <c r="AJ71" s="88"/>
      <c r="AK71" s="88"/>
      <c r="AL71" s="88"/>
      <c r="AM71" s="88"/>
    </row>
    <row r="72" spans="1:39" ht="15.75" customHeight="1">
      <c r="A72" s="67" t="s">
        <v>133</v>
      </c>
      <c r="B72" s="67" t="s">
        <v>20</v>
      </c>
      <c r="C72" s="67" t="s">
        <v>117</v>
      </c>
      <c r="D72" s="90">
        <f t="shared" si="0"/>
        <v>-1.2360251759798047</v>
      </c>
      <c r="E72" s="67">
        <v>16.2</v>
      </c>
      <c r="F72" s="67">
        <v>0.51351351351351349</v>
      </c>
      <c r="G72" s="67" t="s">
        <v>15</v>
      </c>
      <c r="H72" s="68" t="s">
        <v>30</v>
      </c>
      <c r="I72" s="242">
        <f t="shared" si="1"/>
        <v>0.39151769148292004</v>
      </c>
      <c r="J72" s="67">
        <f t="shared" si="2"/>
        <v>0.12199582203059345</v>
      </c>
      <c r="K72" s="67">
        <f t="shared" si="3"/>
        <v>1.0592766399731577</v>
      </c>
      <c r="L72" s="67">
        <f t="shared" si="4"/>
        <v>1.029211659462308</v>
      </c>
      <c r="M72" s="67">
        <f t="shared" si="5"/>
        <v>1.0270776958591672E-2</v>
      </c>
      <c r="AA72" s="88"/>
      <c r="AB72" s="88"/>
      <c r="AC72" s="88"/>
      <c r="AD72" s="88"/>
      <c r="AE72" s="88"/>
      <c r="AF72" s="88"/>
      <c r="AG72" s="88"/>
      <c r="AH72" s="88"/>
      <c r="AI72" s="88"/>
      <c r="AJ72" s="88"/>
      <c r="AK72" s="88"/>
      <c r="AL72" s="88"/>
      <c r="AM72" s="88"/>
    </row>
    <row r="73" spans="1:39" ht="15.75" customHeight="1">
      <c r="A73" s="67" t="s">
        <v>134</v>
      </c>
      <c r="B73" s="67" t="s">
        <v>20</v>
      </c>
      <c r="C73" s="67" t="s">
        <v>117</v>
      </c>
      <c r="D73" s="90">
        <f t="shared" si="0"/>
        <v>-0.83602517597980253</v>
      </c>
      <c r="E73" s="67">
        <v>16.600000000000001</v>
      </c>
      <c r="F73" s="67">
        <v>0.41666666666666669</v>
      </c>
      <c r="G73" s="67" t="s">
        <v>15</v>
      </c>
      <c r="H73" s="68" t="s">
        <v>30</v>
      </c>
      <c r="I73" s="242">
        <f t="shared" si="1"/>
        <v>0.39632506348779406</v>
      </c>
      <c r="J73" s="67">
        <f t="shared" si="2"/>
        <v>2.0341603178872625E-2</v>
      </c>
      <c r="K73" s="67">
        <f t="shared" si="3"/>
        <v>0.17662395898754599</v>
      </c>
      <c r="L73" s="67">
        <f t="shared" si="4"/>
        <v>0.42026653327090652</v>
      </c>
      <c r="M73" s="67">
        <f t="shared" si="5"/>
        <v>1.017867718290905E-2</v>
      </c>
      <c r="AA73" s="88"/>
      <c r="AB73" s="88"/>
      <c r="AC73" s="88"/>
      <c r="AD73" s="88"/>
      <c r="AE73" s="88"/>
      <c r="AF73" s="88"/>
      <c r="AG73" s="88"/>
      <c r="AH73" s="88"/>
      <c r="AI73" s="88"/>
      <c r="AJ73" s="88"/>
      <c r="AK73" s="88"/>
      <c r="AL73" s="88"/>
      <c r="AM73" s="88"/>
    </row>
    <row r="74" spans="1:39" ht="15.75" customHeight="1">
      <c r="A74" s="67" t="s">
        <v>135</v>
      </c>
      <c r="B74" s="67" t="s">
        <v>12</v>
      </c>
      <c r="C74" s="67" t="s">
        <v>117</v>
      </c>
      <c r="D74" s="90">
        <f t="shared" si="0"/>
        <v>-0.43602517597980395</v>
      </c>
      <c r="E74" s="67">
        <v>17</v>
      </c>
      <c r="F74" s="67">
        <v>0.36936936936936943</v>
      </c>
      <c r="G74" s="67" t="s">
        <v>15</v>
      </c>
      <c r="H74" s="68" t="s">
        <v>30</v>
      </c>
      <c r="I74" s="242">
        <f t="shared" si="1"/>
        <v>0.40113243549266803</v>
      </c>
      <c r="J74" s="67">
        <f t="shared" si="2"/>
        <v>-3.17630661232986E-2</v>
      </c>
      <c r="K74" s="67">
        <f t="shared" si="3"/>
        <v>-0.27579529690693377</v>
      </c>
      <c r="L74" s="67">
        <f t="shared" si="4"/>
        <v>0.5251621624859637</v>
      </c>
      <c r="M74" s="67">
        <f t="shared" si="5"/>
        <v>1.0122136302055608E-2</v>
      </c>
      <c r="AA74" s="88"/>
      <c r="AB74" s="88"/>
      <c r="AC74" s="88"/>
      <c r="AD74" s="88"/>
      <c r="AE74" s="88"/>
      <c r="AF74" s="88"/>
      <c r="AG74" s="88"/>
      <c r="AH74" s="88"/>
      <c r="AI74" s="88"/>
      <c r="AJ74" s="88"/>
      <c r="AK74" s="88"/>
      <c r="AL74" s="88"/>
      <c r="AM74" s="88"/>
    </row>
    <row r="75" spans="1:39" ht="15.75" customHeight="1">
      <c r="A75" s="67" t="s">
        <v>136</v>
      </c>
      <c r="B75" s="67" t="s">
        <v>20</v>
      </c>
      <c r="C75" s="67" t="s">
        <v>117</v>
      </c>
      <c r="D75" s="90">
        <f t="shared" si="0"/>
        <v>2.5639748240201961</v>
      </c>
      <c r="E75" s="67">
        <v>20</v>
      </c>
      <c r="F75" s="67">
        <v>0.39534883720930231</v>
      </c>
      <c r="G75" s="67" t="s">
        <v>15</v>
      </c>
      <c r="H75" s="68" t="s">
        <v>30</v>
      </c>
      <c r="I75" s="242">
        <f t="shared" si="1"/>
        <v>0.4371877255292228</v>
      </c>
      <c r="J75" s="67">
        <f t="shared" si="2"/>
        <v>-4.1838888319920498E-2</v>
      </c>
      <c r="K75" s="67">
        <f t="shared" si="3"/>
        <v>-0.36328258051840095</v>
      </c>
      <c r="L75" s="67">
        <f t="shared" si="4"/>
        <v>0.60272927630769768</v>
      </c>
      <c r="M75" s="67">
        <f t="shared" si="5"/>
        <v>1.0831519468334917E-2</v>
      </c>
      <c r="AA75" s="88"/>
      <c r="AB75" s="88"/>
      <c r="AC75" s="88"/>
      <c r="AD75" s="88"/>
      <c r="AE75" s="88"/>
      <c r="AF75" s="88"/>
      <c r="AG75" s="88"/>
      <c r="AH75" s="88"/>
      <c r="AI75" s="88"/>
      <c r="AJ75" s="88"/>
      <c r="AK75" s="88"/>
      <c r="AL75" s="88"/>
      <c r="AM75" s="88"/>
    </row>
    <row r="76" spans="1:39" ht="15.75" customHeight="1">
      <c r="A76" s="67" t="s">
        <v>137</v>
      </c>
      <c r="B76" s="67" t="s">
        <v>20</v>
      </c>
      <c r="C76" s="67" t="s">
        <v>117</v>
      </c>
      <c r="D76" s="90">
        <f t="shared" si="0"/>
        <v>2.7639748240201953</v>
      </c>
      <c r="E76" s="67">
        <v>20.2</v>
      </c>
      <c r="F76" s="67">
        <v>0.51111111111111107</v>
      </c>
      <c r="G76" s="67" t="s">
        <v>15</v>
      </c>
      <c r="H76" s="68" t="s">
        <v>30</v>
      </c>
      <c r="I76" s="242">
        <f t="shared" si="1"/>
        <v>0.43959141153165981</v>
      </c>
      <c r="J76" s="67">
        <f t="shared" si="2"/>
        <v>7.1519699579451257E-2</v>
      </c>
      <c r="K76" s="67">
        <f t="shared" si="3"/>
        <v>0.62099788174231341</v>
      </c>
      <c r="L76" s="67">
        <f t="shared" si="4"/>
        <v>0.78803418818114324</v>
      </c>
      <c r="M76" s="67">
        <f t="shared" si="5"/>
        <v>1.0949929469078565E-2</v>
      </c>
      <c r="AA76" s="88"/>
      <c r="AB76" s="88"/>
      <c r="AC76" s="88"/>
      <c r="AD76" s="88"/>
      <c r="AE76" s="88"/>
      <c r="AF76" s="88"/>
      <c r="AG76" s="88"/>
      <c r="AH76" s="88"/>
      <c r="AI76" s="88"/>
      <c r="AJ76" s="88"/>
      <c r="AK76" s="88"/>
      <c r="AL76" s="88"/>
      <c r="AM76" s="88"/>
    </row>
    <row r="77" spans="1:39" ht="15.75" customHeight="1">
      <c r="A77" s="67" t="s">
        <v>138</v>
      </c>
      <c r="B77" s="67" t="s">
        <v>20</v>
      </c>
      <c r="C77" s="67" t="s">
        <v>117</v>
      </c>
      <c r="D77" s="90">
        <f t="shared" si="0"/>
        <v>6.0639748240201961</v>
      </c>
      <c r="E77" s="67">
        <v>23.5</v>
      </c>
      <c r="F77" s="67">
        <v>0.54347826086956519</v>
      </c>
      <c r="G77" s="67" t="s">
        <v>15</v>
      </c>
      <c r="H77" s="68" t="s">
        <v>30</v>
      </c>
      <c r="I77" s="242">
        <f t="shared" si="1"/>
        <v>0.47925223057187005</v>
      </c>
      <c r="J77" s="67">
        <f t="shared" si="2"/>
        <v>6.4226030297695136E-2</v>
      </c>
      <c r="K77" s="67">
        <f t="shared" si="3"/>
        <v>0.55766773353513488</v>
      </c>
      <c r="L77" s="67">
        <f t="shared" si="4"/>
        <v>0.74677154038911719</v>
      </c>
      <c r="M77" s="67">
        <f t="shared" si="5"/>
        <v>1.4187148341589489E-2</v>
      </c>
      <c r="AA77" s="88"/>
      <c r="AB77" s="88"/>
      <c r="AC77" s="88"/>
      <c r="AD77" s="88"/>
      <c r="AE77" s="88"/>
      <c r="AF77" s="88"/>
      <c r="AG77" s="88"/>
      <c r="AH77" s="88"/>
      <c r="AI77" s="88"/>
      <c r="AJ77" s="88"/>
      <c r="AK77" s="88"/>
      <c r="AL77" s="88"/>
      <c r="AM77" s="88"/>
    </row>
    <row r="78" spans="1:39" ht="15.75" customHeight="1">
      <c r="A78" s="67" t="s">
        <v>139</v>
      </c>
      <c r="B78" s="67" t="s">
        <v>20</v>
      </c>
      <c r="C78" s="67" t="s">
        <v>117</v>
      </c>
      <c r="D78" s="90">
        <f t="shared" si="0"/>
        <v>8.5639748240201961</v>
      </c>
      <c r="E78" s="67">
        <v>26</v>
      </c>
      <c r="F78" s="67">
        <v>0.61627906976744184</v>
      </c>
      <c r="G78" s="67" t="s">
        <v>15</v>
      </c>
      <c r="H78" s="68" t="s">
        <v>30</v>
      </c>
      <c r="I78" s="242">
        <f t="shared" si="1"/>
        <v>0.50929830560233236</v>
      </c>
      <c r="J78" s="67">
        <f t="shared" si="2"/>
        <v>0.10698076416510949</v>
      </c>
      <c r="K78" s="67">
        <f t="shared" si="3"/>
        <v>0.92890250272800035</v>
      </c>
      <c r="L78" s="67">
        <f t="shared" si="4"/>
        <v>0.96379588229458646</v>
      </c>
      <c r="M78" s="67">
        <f t="shared" si="5"/>
        <v>1.8250849303317725E-2</v>
      </c>
      <c r="AA78" s="88"/>
      <c r="AB78" s="88"/>
      <c r="AC78" s="88"/>
      <c r="AD78" s="88"/>
      <c r="AE78" s="88"/>
      <c r="AF78" s="88"/>
      <c r="AG78" s="88"/>
      <c r="AH78" s="88"/>
      <c r="AI78" s="88"/>
      <c r="AJ78" s="88"/>
      <c r="AK78" s="88"/>
      <c r="AL78" s="88"/>
      <c r="AM78" s="88"/>
    </row>
    <row r="79" spans="1:39" ht="15.75" customHeight="1">
      <c r="A79" s="67" t="s">
        <v>140</v>
      </c>
      <c r="B79" s="67" t="s">
        <v>12</v>
      </c>
      <c r="C79" s="67" t="s">
        <v>117</v>
      </c>
      <c r="D79" s="90">
        <f t="shared" si="0"/>
        <v>8.6639748240201975</v>
      </c>
      <c r="E79" s="67">
        <v>26.1</v>
      </c>
      <c r="F79" s="67">
        <v>0.73015873015873012</v>
      </c>
      <c r="G79" s="67" t="s">
        <v>15</v>
      </c>
      <c r="H79" s="68" t="s">
        <v>30</v>
      </c>
      <c r="I79" s="242">
        <f t="shared" si="1"/>
        <v>0.51050014860355097</v>
      </c>
      <c r="J79" s="67">
        <f t="shared" si="2"/>
        <v>0.21965858155517914</v>
      </c>
      <c r="K79" s="67">
        <f t="shared" si="3"/>
        <v>1.9072719076616409</v>
      </c>
      <c r="L79" s="67">
        <f t="shared" si="4"/>
        <v>1.3810401542539017</v>
      </c>
      <c r="M79" s="67">
        <f t="shared" si="5"/>
        <v>1.8442288943835566E-2</v>
      </c>
      <c r="AA79" s="88"/>
      <c r="AB79" s="88"/>
      <c r="AC79" s="88"/>
      <c r="AD79" s="88"/>
      <c r="AE79" s="88"/>
      <c r="AF79" s="88"/>
      <c r="AG79" s="88"/>
      <c r="AH79" s="88"/>
      <c r="AI79" s="88"/>
      <c r="AJ79" s="88"/>
      <c r="AK79" s="88"/>
      <c r="AL79" s="88"/>
      <c r="AM79" s="88"/>
    </row>
    <row r="80" spans="1:39" ht="15.75" customHeight="1">
      <c r="A80" s="67" t="s">
        <v>141</v>
      </c>
      <c r="B80" s="67" t="s">
        <v>12</v>
      </c>
      <c r="C80" s="67" t="s">
        <v>117</v>
      </c>
      <c r="D80" s="90">
        <f t="shared" si="0"/>
        <v>8.8639748240201968</v>
      </c>
      <c r="E80" s="67">
        <v>26.3</v>
      </c>
      <c r="F80" s="67">
        <v>0.72</v>
      </c>
      <c r="G80" s="67" t="s">
        <v>15</v>
      </c>
      <c r="H80" s="68" t="s">
        <v>30</v>
      </c>
      <c r="I80" s="242">
        <f t="shared" si="1"/>
        <v>0.51290383460598787</v>
      </c>
      <c r="J80" s="67">
        <f t="shared" si="2"/>
        <v>0.2070961653940121</v>
      </c>
      <c r="K80" s="67">
        <f t="shared" si="3"/>
        <v>1.7981937953160521</v>
      </c>
      <c r="L80" s="67">
        <f t="shared" si="4"/>
        <v>1.3409674848094013</v>
      </c>
      <c r="M80" s="67">
        <f t="shared" si="5"/>
        <v>1.8831835517651718E-2</v>
      </c>
      <c r="AA80" s="88"/>
      <c r="AB80" s="88"/>
      <c r="AC80" s="88"/>
      <c r="AD80" s="88"/>
      <c r="AE80" s="88"/>
      <c r="AF80" s="88"/>
      <c r="AG80" s="88"/>
      <c r="AH80" s="88"/>
      <c r="AI80" s="88"/>
      <c r="AJ80" s="88"/>
      <c r="AK80" s="88"/>
      <c r="AL80" s="88"/>
      <c r="AM80" s="88"/>
    </row>
    <row r="81" spans="1:44" ht="15.75" customHeight="1">
      <c r="A81" s="67" t="s">
        <v>142</v>
      </c>
      <c r="B81" s="67" t="s">
        <v>20</v>
      </c>
      <c r="C81" s="67" t="s">
        <v>117</v>
      </c>
      <c r="D81" s="90">
        <f t="shared" si="0"/>
        <v>10.163974824020197</v>
      </c>
      <c r="E81" s="67">
        <v>27.6</v>
      </c>
      <c r="F81" s="67">
        <v>0.55384615384615388</v>
      </c>
      <c r="G81" s="67" t="s">
        <v>15</v>
      </c>
      <c r="H81" s="68" t="s">
        <v>30</v>
      </c>
      <c r="I81" s="242">
        <f t="shared" si="1"/>
        <v>0.52852779362182822</v>
      </c>
      <c r="J81" s="67">
        <f t="shared" si="2"/>
        <v>2.5318360224325653E-2</v>
      </c>
      <c r="K81" s="67">
        <f t="shared" si="3"/>
        <v>0.21983660671041802</v>
      </c>
      <c r="L81" s="67">
        <f t="shared" si="4"/>
        <v>0.46886736579806665</v>
      </c>
      <c r="M81" s="67">
        <f t="shared" si="5"/>
        <v>2.1580575262821998E-2</v>
      </c>
      <c r="AA81" s="88"/>
      <c r="AB81" s="88"/>
      <c r="AC81" s="88"/>
      <c r="AD81" s="88"/>
      <c r="AE81" s="88"/>
      <c r="AF81" s="88"/>
      <c r="AG81" s="88"/>
      <c r="AH81" s="88"/>
      <c r="AI81" s="88"/>
      <c r="AJ81" s="88"/>
      <c r="AK81" s="88"/>
      <c r="AL81" s="88"/>
      <c r="AM81" s="88"/>
    </row>
    <row r="82" spans="1:44" ht="15.75" customHeight="1">
      <c r="A82" s="67" t="s">
        <v>143</v>
      </c>
      <c r="B82" s="67" t="s">
        <v>12</v>
      </c>
      <c r="C82" s="67" t="s">
        <v>117</v>
      </c>
      <c r="D82" s="90">
        <f t="shared" si="0"/>
        <v>11.663974824020197</v>
      </c>
      <c r="E82" s="67">
        <v>29.1</v>
      </c>
      <c r="F82" s="67">
        <v>0.62608695652173918</v>
      </c>
      <c r="G82" s="67" t="s">
        <v>15</v>
      </c>
      <c r="H82" s="68" t="s">
        <v>30</v>
      </c>
      <c r="I82" s="242">
        <f t="shared" si="1"/>
        <v>0.5465554386401057</v>
      </c>
      <c r="J82" s="67">
        <f t="shared" si="2"/>
        <v>7.9531517881633484E-2</v>
      </c>
      <c r="K82" s="67">
        <f t="shared" si="3"/>
        <v>0.69056364088021882</v>
      </c>
      <c r="L82" s="67">
        <f t="shared" si="4"/>
        <v>0.8310015889757485</v>
      </c>
      <c r="M82" s="67">
        <f t="shared" si="5"/>
        <v>2.5218908540343782E-2</v>
      </c>
      <c r="AA82" s="88"/>
      <c r="AB82" s="88"/>
      <c r="AC82" s="88"/>
      <c r="AD82" s="88"/>
      <c r="AE82" s="88"/>
      <c r="AF82" s="88"/>
      <c r="AG82" s="88"/>
      <c r="AH82" s="88"/>
      <c r="AI82" s="88"/>
      <c r="AJ82" s="88"/>
      <c r="AK82" s="88"/>
      <c r="AL82" s="88"/>
      <c r="AM82" s="88"/>
    </row>
    <row r="83" spans="1:44" ht="15.75" customHeight="1">
      <c r="A83" s="67" t="s">
        <v>144</v>
      </c>
      <c r="B83" s="67" t="s">
        <v>20</v>
      </c>
      <c r="C83" s="67" t="s">
        <v>117</v>
      </c>
      <c r="D83" s="90">
        <f t="shared" si="0"/>
        <v>15.063974824020196</v>
      </c>
      <c r="E83" s="67">
        <v>32.5</v>
      </c>
      <c r="F83" s="67">
        <v>0.63247863247863245</v>
      </c>
      <c r="G83" s="67" t="s">
        <v>15</v>
      </c>
      <c r="H83" s="68" t="s">
        <v>30</v>
      </c>
      <c r="I83" s="242">
        <f t="shared" si="1"/>
        <v>0.58741810068153444</v>
      </c>
      <c r="J83" s="67">
        <f t="shared" si="2"/>
        <v>4.5060531797098013E-2</v>
      </c>
      <c r="K83" s="67">
        <f t="shared" si="3"/>
        <v>0.39125576534468332</v>
      </c>
      <c r="L83" s="67">
        <f t="shared" si="4"/>
        <v>0.62550440873321056</v>
      </c>
      <c r="M83" s="67">
        <f t="shared" si="5"/>
        <v>3.5317082264770684E-2</v>
      </c>
      <c r="AA83" s="88"/>
      <c r="AB83" s="88"/>
      <c r="AC83" s="88"/>
      <c r="AD83" s="88"/>
      <c r="AE83" s="88"/>
      <c r="AF83" s="88"/>
      <c r="AG83" s="88"/>
      <c r="AH83" s="88"/>
      <c r="AI83" s="88"/>
      <c r="AJ83" s="88"/>
      <c r="AK83" s="88"/>
      <c r="AL83" s="88"/>
      <c r="AM83" s="88"/>
      <c r="AN83" s="88"/>
      <c r="AO83" s="88"/>
      <c r="AP83" s="88"/>
      <c r="AQ83" s="88"/>
      <c r="AR83" s="88"/>
    </row>
    <row r="84" spans="1:44" ht="15.75" customHeight="1">
      <c r="A84" s="67" t="s">
        <v>145</v>
      </c>
      <c r="B84" s="67" t="s">
        <v>20</v>
      </c>
      <c r="C84" s="67" t="s">
        <v>117</v>
      </c>
      <c r="D84" s="90">
        <f t="shared" si="0"/>
        <v>17.463974824020195</v>
      </c>
      <c r="E84" s="67">
        <v>34.9</v>
      </c>
      <c r="F84" s="67">
        <v>0.51249999999999996</v>
      </c>
      <c r="G84" s="67" t="s">
        <v>15</v>
      </c>
      <c r="H84" s="68" t="s">
        <v>30</v>
      </c>
      <c r="I84" s="242">
        <f t="shared" si="1"/>
        <v>0.61626233271077824</v>
      </c>
      <c r="J84" s="67">
        <f t="shared" si="2"/>
        <v>-0.10376233271077828</v>
      </c>
      <c r="K84" s="67">
        <f t="shared" si="3"/>
        <v>-0.90095720755163811</v>
      </c>
      <c r="L84" s="67">
        <f t="shared" si="4"/>
        <v>0.9491876566578592</v>
      </c>
      <c r="M84" s="67">
        <f t="shared" si="5"/>
        <v>4.3992016818847256E-2</v>
      </c>
      <c r="AA84" s="88"/>
      <c r="AB84" s="88"/>
      <c r="AC84" s="88"/>
      <c r="AD84" s="88"/>
      <c r="AE84" s="88"/>
      <c r="AF84" s="88"/>
      <c r="AG84" s="88"/>
      <c r="AH84" s="88"/>
      <c r="AI84" s="88"/>
      <c r="AJ84" s="88"/>
      <c r="AK84" s="88"/>
      <c r="AL84" s="88"/>
      <c r="AM84" s="88"/>
      <c r="AN84" s="88"/>
      <c r="AO84" s="88"/>
      <c r="AP84" s="88"/>
      <c r="AQ84" s="88"/>
      <c r="AR84" s="88"/>
    </row>
    <row r="85" spans="1:44" ht="15.75" customHeight="1">
      <c r="A85" s="67" t="s">
        <v>146</v>
      </c>
      <c r="B85" s="67" t="s">
        <v>12</v>
      </c>
      <c r="C85" s="67" t="s">
        <v>117</v>
      </c>
      <c r="D85" s="90">
        <f t="shared" si="0"/>
        <v>18.563974824020196</v>
      </c>
      <c r="E85" s="67">
        <v>36</v>
      </c>
      <c r="F85" s="67">
        <v>0.57777777777777772</v>
      </c>
      <c r="G85" s="67" t="s">
        <v>15</v>
      </c>
      <c r="H85" s="68" t="s">
        <v>30</v>
      </c>
      <c r="I85" s="242">
        <f t="shared" si="1"/>
        <v>0.62948260572418169</v>
      </c>
      <c r="J85" s="67">
        <f t="shared" si="2"/>
        <v>-5.1704827946403964E-2</v>
      </c>
      <c r="K85" s="67">
        <f t="shared" si="3"/>
        <v>-0.44894747628096776</v>
      </c>
      <c r="L85" s="67">
        <f t="shared" si="4"/>
        <v>0.6700354291236903</v>
      </c>
      <c r="M85" s="67">
        <f t="shared" si="5"/>
        <v>4.8395846442879267E-2</v>
      </c>
      <c r="AA85" s="88"/>
      <c r="AB85" s="88"/>
      <c r="AC85" s="88"/>
      <c r="AD85" s="88"/>
      <c r="AE85" s="88"/>
      <c r="AF85" s="88"/>
      <c r="AG85" s="88"/>
      <c r="AH85" s="88"/>
      <c r="AI85" s="88"/>
      <c r="AJ85" s="88"/>
      <c r="AK85" s="88"/>
      <c r="AL85" s="88"/>
      <c r="AM85" s="88"/>
      <c r="AN85" s="88"/>
      <c r="AO85" s="88"/>
      <c r="AP85" s="88"/>
      <c r="AQ85" s="88"/>
      <c r="AR85" s="88"/>
    </row>
    <row r="86" spans="1:44" ht="15.75" customHeight="1">
      <c r="A86" s="58" t="s">
        <v>87</v>
      </c>
      <c r="B86" s="58" t="s">
        <v>12</v>
      </c>
      <c r="C86" s="58" t="s">
        <v>88</v>
      </c>
      <c r="D86" s="93">
        <f t="shared" si="0"/>
        <v>-10.436025175979804</v>
      </c>
      <c r="E86" s="58">
        <v>7</v>
      </c>
      <c r="F86" s="58">
        <v>0.28169014084507038</v>
      </c>
      <c r="G86" s="245" t="s">
        <v>64</v>
      </c>
      <c r="H86" s="61" t="s">
        <v>16</v>
      </c>
      <c r="I86" s="246">
        <f t="shared" si="1"/>
        <v>0.2809481353708187</v>
      </c>
      <c r="J86" s="58">
        <f t="shared" si="2"/>
        <v>7.4200547425168351E-4</v>
      </c>
      <c r="K86" s="58">
        <f t="shared" si="3"/>
        <v>6.4427539609504545E-3</v>
      </c>
      <c r="L86" s="58">
        <f t="shared" si="4"/>
        <v>8.0266767475403261E-2</v>
      </c>
      <c r="M86" s="58">
        <f t="shared" si="5"/>
        <v>2.2203326772145773E-2</v>
      </c>
      <c r="AA86" s="88"/>
      <c r="AB86" s="88"/>
      <c r="AC86" s="88"/>
      <c r="AD86" s="88"/>
      <c r="AE86" s="88"/>
      <c r="AF86" s="88"/>
      <c r="AG86" s="88"/>
      <c r="AH86" s="88"/>
      <c r="AI86" s="88"/>
      <c r="AJ86" s="88"/>
      <c r="AK86" s="88"/>
      <c r="AL86" s="88"/>
      <c r="AM86" s="88"/>
      <c r="AN86" s="88"/>
      <c r="AO86" s="88"/>
      <c r="AP86" s="88"/>
      <c r="AQ86" s="88"/>
      <c r="AR86" s="88"/>
    </row>
    <row r="87" spans="1:44" ht="15.75" customHeight="1">
      <c r="A87" s="58" t="s">
        <v>89</v>
      </c>
      <c r="B87" s="58" t="s">
        <v>12</v>
      </c>
      <c r="C87" s="58" t="s">
        <v>88</v>
      </c>
      <c r="D87" s="93">
        <f t="shared" si="0"/>
        <v>-9.4360251759798039</v>
      </c>
      <c r="E87" s="58">
        <v>8</v>
      </c>
      <c r="F87" s="58">
        <v>0.2429906542056075</v>
      </c>
      <c r="G87" s="245" t="s">
        <v>64</v>
      </c>
      <c r="H87" s="61" t="s">
        <v>16</v>
      </c>
      <c r="I87" s="246">
        <f t="shared" si="1"/>
        <v>0.29296656538300364</v>
      </c>
      <c r="J87" s="58">
        <f t="shared" si="2"/>
        <v>-4.9975911177396137E-2</v>
      </c>
      <c r="K87" s="58">
        <f t="shared" si="3"/>
        <v>-0.43393547738309901</v>
      </c>
      <c r="L87" s="58">
        <f t="shared" si="4"/>
        <v>0.65873779106948083</v>
      </c>
      <c r="M87" s="58">
        <f t="shared" si="5"/>
        <v>1.9995113808066057E-2</v>
      </c>
      <c r="AA87" s="88"/>
      <c r="AB87" s="88"/>
      <c r="AC87" s="88"/>
      <c r="AD87" s="88"/>
      <c r="AE87" s="88"/>
      <c r="AF87" s="88"/>
      <c r="AG87" s="88"/>
      <c r="AH87" s="88"/>
      <c r="AI87" s="88"/>
      <c r="AJ87" s="88"/>
      <c r="AK87" s="88"/>
      <c r="AL87" s="88"/>
      <c r="AM87" s="88"/>
      <c r="AN87" s="88"/>
      <c r="AO87" s="88"/>
      <c r="AP87" s="88"/>
      <c r="AQ87" s="88"/>
      <c r="AR87" s="88"/>
    </row>
    <row r="88" spans="1:44" ht="15.75" customHeight="1">
      <c r="A88" s="58" t="s">
        <v>90</v>
      </c>
      <c r="B88" s="58" t="s">
        <v>20</v>
      </c>
      <c r="C88" s="58" t="s">
        <v>88</v>
      </c>
      <c r="D88" s="93">
        <f t="shared" si="0"/>
        <v>-2.4360251759798039</v>
      </c>
      <c r="E88" s="58">
        <v>15</v>
      </c>
      <c r="F88" s="58">
        <v>0.21875</v>
      </c>
      <c r="G88" s="245" t="s">
        <v>64</v>
      </c>
      <c r="H88" s="61" t="s">
        <v>16</v>
      </c>
      <c r="I88" s="246">
        <f t="shared" si="1"/>
        <v>0.37709557546829814</v>
      </c>
      <c r="J88" s="58">
        <f t="shared" si="2"/>
        <v>-0.15834557546829814</v>
      </c>
      <c r="K88" s="58">
        <f t="shared" si="3"/>
        <v>-1.3748976509589981</v>
      </c>
      <c r="L88" s="58">
        <f t="shared" si="4"/>
        <v>1.1725602973659812</v>
      </c>
      <c r="M88" s="58">
        <f t="shared" si="5"/>
        <v>1.0760429654614621E-2</v>
      </c>
      <c r="AA88" s="88"/>
      <c r="AB88" s="88"/>
      <c r="AC88" s="88"/>
      <c r="AD88" s="88"/>
      <c r="AE88" s="88"/>
      <c r="AF88" s="88"/>
      <c r="AG88" s="88"/>
      <c r="AH88" s="88"/>
      <c r="AI88" s="88"/>
      <c r="AJ88" s="88"/>
      <c r="AK88" s="88"/>
      <c r="AL88" s="88"/>
      <c r="AM88" s="88"/>
      <c r="AN88" s="88"/>
      <c r="AO88" s="88"/>
      <c r="AP88" s="88"/>
      <c r="AQ88" s="88"/>
      <c r="AR88" s="88"/>
    </row>
    <row r="89" spans="1:44" ht="15.75" customHeight="1">
      <c r="A89" s="58" t="s">
        <v>91</v>
      </c>
      <c r="B89" s="58" t="s">
        <v>12</v>
      </c>
      <c r="C89" s="58" t="s">
        <v>88</v>
      </c>
      <c r="D89" s="93">
        <f t="shared" si="0"/>
        <v>-2.4360251759798039</v>
      </c>
      <c r="E89" s="58">
        <v>15</v>
      </c>
      <c r="F89" s="58">
        <v>0.35789473684210532</v>
      </c>
      <c r="G89" s="245" t="s">
        <v>64</v>
      </c>
      <c r="H89" s="61" t="s">
        <v>16</v>
      </c>
      <c r="I89" s="246">
        <f t="shared" si="1"/>
        <v>0.37709557546829814</v>
      </c>
      <c r="J89" s="58">
        <f t="shared" si="2"/>
        <v>-1.9200838626192818E-2</v>
      </c>
      <c r="K89" s="58">
        <f t="shared" si="3"/>
        <v>-0.16671882271115682</v>
      </c>
      <c r="L89" s="58">
        <f t="shared" si="4"/>
        <v>0.40831216331522235</v>
      </c>
      <c r="M89" s="58">
        <f t="shared" si="5"/>
        <v>1.0760429654614621E-2</v>
      </c>
      <c r="AA89" s="88"/>
      <c r="AB89" s="88"/>
      <c r="AC89" s="88"/>
      <c r="AD89" s="88"/>
      <c r="AE89" s="88"/>
      <c r="AF89" s="88"/>
      <c r="AG89" s="88"/>
      <c r="AH89" s="88"/>
      <c r="AI89" s="88"/>
      <c r="AJ89" s="88"/>
      <c r="AK89" s="88"/>
      <c r="AL89" s="88"/>
      <c r="AM89" s="88"/>
      <c r="AN89" s="88"/>
      <c r="AO89" s="88"/>
      <c r="AP89" s="88"/>
      <c r="AQ89" s="88"/>
      <c r="AR89" s="88"/>
    </row>
    <row r="90" spans="1:44" ht="15.75" customHeight="1">
      <c r="A90" s="58" t="s">
        <v>92</v>
      </c>
      <c r="B90" s="58" t="s">
        <v>12</v>
      </c>
      <c r="C90" s="58" t="s">
        <v>88</v>
      </c>
      <c r="D90" s="93">
        <f t="shared" si="0"/>
        <v>-2.4360251759798039</v>
      </c>
      <c r="E90" s="58">
        <v>15</v>
      </c>
      <c r="F90" s="58">
        <v>0.2868217054263566</v>
      </c>
      <c r="G90" s="245" t="s">
        <v>64</v>
      </c>
      <c r="H90" s="61" t="s">
        <v>16</v>
      </c>
      <c r="I90" s="246">
        <f t="shared" si="1"/>
        <v>0.37709557546829814</v>
      </c>
      <c r="J90" s="58">
        <f t="shared" si="2"/>
        <v>-9.027387004194154E-2</v>
      </c>
      <c r="K90" s="58">
        <f t="shared" si="3"/>
        <v>-0.78383833268831959</v>
      </c>
      <c r="L90" s="58">
        <f t="shared" si="4"/>
        <v>0.88534644783176242</v>
      </c>
      <c r="M90" s="58">
        <f t="shared" si="5"/>
        <v>1.0760429654614621E-2</v>
      </c>
      <c r="AA90" s="88"/>
      <c r="AB90" s="88"/>
      <c r="AC90" s="88"/>
      <c r="AD90" s="88"/>
      <c r="AE90" s="88"/>
      <c r="AF90" s="88"/>
      <c r="AG90" s="88"/>
      <c r="AH90" s="88"/>
      <c r="AI90" s="88"/>
      <c r="AJ90" s="88"/>
      <c r="AK90" s="88"/>
      <c r="AL90" s="88"/>
      <c r="AM90" s="88"/>
      <c r="AN90" s="88"/>
      <c r="AO90" s="88"/>
      <c r="AP90" s="88"/>
      <c r="AQ90" s="88"/>
      <c r="AR90" s="88"/>
    </row>
    <row r="91" spans="1:44" ht="15.75" customHeight="1">
      <c r="A91" s="58" t="s">
        <v>93</v>
      </c>
      <c r="B91" s="58" t="s">
        <v>12</v>
      </c>
      <c r="C91" s="58" t="s">
        <v>88</v>
      </c>
      <c r="D91" s="93">
        <f t="shared" si="0"/>
        <v>-1.4360251759798039</v>
      </c>
      <c r="E91" s="58">
        <v>16</v>
      </c>
      <c r="F91" s="58">
        <v>0.37096774193548387</v>
      </c>
      <c r="G91" s="245" t="s">
        <v>64</v>
      </c>
      <c r="H91" s="61" t="s">
        <v>16</v>
      </c>
      <c r="I91" s="246">
        <f t="shared" si="1"/>
        <v>0.38911400548048308</v>
      </c>
      <c r="J91" s="58">
        <f t="shared" si="2"/>
        <v>-1.8146263544999208E-2</v>
      </c>
      <c r="K91" s="58">
        <f t="shared" si="3"/>
        <v>-0.15756206037280354</v>
      </c>
      <c r="L91" s="58">
        <f t="shared" si="4"/>
        <v>0.3969408776792881</v>
      </c>
      <c r="M91" s="58">
        <f t="shared" si="5"/>
        <v>1.0330161431993926E-2</v>
      </c>
      <c r="AA91" s="88"/>
      <c r="AB91" s="88"/>
      <c r="AC91" s="88"/>
      <c r="AD91" s="88"/>
      <c r="AE91" s="88"/>
      <c r="AF91" s="88"/>
      <c r="AG91" s="88"/>
      <c r="AH91" s="88"/>
      <c r="AI91" s="88"/>
      <c r="AJ91" s="88"/>
      <c r="AK91" s="88"/>
      <c r="AL91" s="88"/>
      <c r="AM91" s="88"/>
      <c r="AN91" s="88"/>
      <c r="AO91" s="88"/>
      <c r="AP91" s="88"/>
      <c r="AQ91" s="88"/>
      <c r="AR91" s="88"/>
    </row>
    <row r="92" spans="1:44" ht="15.75" customHeight="1">
      <c r="A92" s="58" t="s">
        <v>94</v>
      </c>
      <c r="B92" s="58" t="s">
        <v>20</v>
      </c>
      <c r="C92" s="58" t="s">
        <v>88</v>
      </c>
      <c r="D92" s="93">
        <f t="shared" si="0"/>
        <v>-1.4360251759798039</v>
      </c>
      <c r="E92" s="58">
        <v>16</v>
      </c>
      <c r="F92" s="58">
        <v>0.45238095238095238</v>
      </c>
      <c r="G92" s="245" t="s">
        <v>64</v>
      </c>
      <c r="H92" s="61" t="s">
        <v>16</v>
      </c>
      <c r="I92" s="246">
        <f t="shared" si="1"/>
        <v>0.38911400548048308</v>
      </c>
      <c r="J92" s="58">
        <f t="shared" si="2"/>
        <v>6.3266946900469301E-2</v>
      </c>
      <c r="K92" s="58">
        <f t="shared" si="3"/>
        <v>0.54934011524823445</v>
      </c>
      <c r="L92" s="58">
        <f t="shared" si="4"/>
        <v>0.74117482097561471</v>
      </c>
      <c r="M92" s="58">
        <f t="shared" si="5"/>
        <v>1.0330161431993926E-2</v>
      </c>
      <c r="AA92" s="88"/>
      <c r="AB92" s="88"/>
      <c r="AC92" s="88"/>
      <c r="AD92" s="88"/>
      <c r="AE92" s="88"/>
      <c r="AF92" s="88"/>
      <c r="AG92" s="88"/>
      <c r="AH92" s="88"/>
      <c r="AI92" s="88"/>
      <c r="AJ92" s="88"/>
      <c r="AK92" s="88"/>
      <c r="AL92" s="88"/>
      <c r="AM92" s="88"/>
      <c r="AN92" s="88"/>
      <c r="AO92" s="88"/>
      <c r="AP92" s="88"/>
      <c r="AQ92" s="88"/>
      <c r="AR92" s="88"/>
    </row>
    <row r="93" spans="1:44" ht="15.75" customHeight="1">
      <c r="A93" s="58" t="s">
        <v>95</v>
      </c>
      <c r="B93" s="58" t="s">
        <v>20</v>
      </c>
      <c r="C93" s="58" t="s">
        <v>88</v>
      </c>
      <c r="D93" s="93">
        <f t="shared" si="0"/>
        <v>-0.43602517597980395</v>
      </c>
      <c r="E93" s="58">
        <v>17</v>
      </c>
      <c r="F93" s="58">
        <v>0.5</v>
      </c>
      <c r="G93" s="245" t="s">
        <v>64</v>
      </c>
      <c r="H93" s="61" t="s">
        <v>16</v>
      </c>
      <c r="I93" s="246">
        <f t="shared" si="1"/>
        <v>0.40113243549266803</v>
      </c>
      <c r="J93" s="58">
        <f t="shared" si="2"/>
        <v>9.8867564507331973E-2</v>
      </c>
      <c r="K93" s="58">
        <f t="shared" si="3"/>
        <v>0.85845646015150334</v>
      </c>
      <c r="L93" s="58">
        <f t="shared" si="4"/>
        <v>0.92652925488162718</v>
      </c>
      <c r="M93" s="58">
        <f t="shared" si="5"/>
        <v>1.0122136302055608E-2</v>
      </c>
      <c r="AA93" s="88"/>
      <c r="AB93" s="88"/>
      <c r="AC93" s="88"/>
      <c r="AD93" s="88"/>
      <c r="AE93" s="88"/>
      <c r="AF93" s="88"/>
      <c r="AG93" s="88"/>
      <c r="AH93" s="88"/>
      <c r="AI93" s="88"/>
      <c r="AJ93" s="88"/>
      <c r="AK93" s="88"/>
      <c r="AL93" s="88"/>
      <c r="AM93" s="88"/>
      <c r="AN93" s="88"/>
      <c r="AO93" s="88"/>
      <c r="AP93" s="88"/>
      <c r="AQ93" s="88"/>
      <c r="AR93" s="88"/>
    </row>
    <row r="94" spans="1:44" ht="15.75" customHeight="1">
      <c r="A94" s="58" t="s">
        <v>96</v>
      </c>
      <c r="B94" s="58" t="s">
        <v>12</v>
      </c>
      <c r="C94" s="58" t="s">
        <v>88</v>
      </c>
      <c r="D94" s="93">
        <f t="shared" si="0"/>
        <v>0.56397482402019605</v>
      </c>
      <c r="E94" s="58">
        <v>18</v>
      </c>
      <c r="F94" s="58">
        <v>0.2808988764044944</v>
      </c>
      <c r="G94" s="245" t="s">
        <v>64</v>
      </c>
      <c r="H94" s="61" t="s">
        <v>16</v>
      </c>
      <c r="I94" s="246">
        <f t="shared" si="1"/>
        <v>0.41315086550485292</v>
      </c>
      <c r="J94" s="58">
        <f t="shared" si="2"/>
        <v>-0.13225198910035851</v>
      </c>
      <c r="K94" s="58">
        <f t="shared" si="3"/>
        <v>-1.1483298387781105</v>
      </c>
      <c r="L94" s="58">
        <f t="shared" si="4"/>
        <v>1.0716015298505832</v>
      </c>
      <c r="M94" s="58">
        <f t="shared" si="5"/>
        <v>1.0136354264799667E-2</v>
      </c>
      <c r="AA94" s="88"/>
      <c r="AB94" s="88"/>
      <c r="AC94" s="88"/>
      <c r="AD94" s="88"/>
      <c r="AE94" s="88"/>
      <c r="AF94" s="88"/>
      <c r="AG94" s="88"/>
      <c r="AH94" s="88"/>
      <c r="AI94" s="88"/>
      <c r="AJ94" s="88"/>
      <c r="AK94" s="88"/>
      <c r="AL94" s="88"/>
      <c r="AM94" s="88"/>
      <c r="AN94" s="88"/>
      <c r="AO94" s="88"/>
      <c r="AP94" s="88"/>
      <c r="AQ94" s="88"/>
      <c r="AR94" s="88"/>
    </row>
    <row r="95" spans="1:44" ht="15.75" customHeight="1">
      <c r="A95" s="58" t="s">
        <v>97</v>
      </c>
      <c r="B95" s="58" t="s">
        <v>20</v>
      </c>
      <c r="C95" s="58" t="s">
        <v>88</v>
      </c>
      <c r="D95" s="93">
        <f t="shared" si="0"/>
        <v>1.5639748240201961</v>
      </c>
      <c r="E95" s="58">
        <v>19</v>
      </c>
      <c r="F95" s="58">
        <v>0.25210084033613439</v>
      </c>
      <c r="G95" s="245" t="s">
        <v>64</v>
      </c>
      <c r="H95" s="61" t="s">
        <v>16</v>
      </c>
      <c r="I95" s="246">
        <f t="shared" si="1"/>
        <v>0.42516929551703786</v>
      </c>
      <c r="J95" s="58">
        <f t="shared" si="2"/>
        <v>-0.17306845518090347</v>
      </c>
      <c r="K95" s="58">
        <f t="shared" si="3"/>
        <v>-1.5027348366356237</v>
      </c>
      <c r="L95" s="58">
        <f t="shared" si="4"/>
        <v>1.2258608553321308</v>
      </c>
      <c r="M95" s="58">
        <f t="shared" si="5"/>
        <v>1.0372815320226103E-2</v>
      </c>
      <c r="AA95" s="88"/>
      <c r="AB95" s="88"/>
      <c r="AC95" s="88"/>
      <c r="AD95" s="88"/>
      <c r="AE95" s="88"/>
      <c r="AF95" s="88"/>
      <c r="AG95" s="88"/>
      <c r="AH95" s="88"/>
      <c r="AI95" s="88"/>
      <c r="AJ95" s="88"/>
      <c r="AK95" s="88"/>
      <c r="AL95" s="88"/>
      <c r="AM95" s="88"/>
      <c r="AN95" s="88"/>
      <c r="AO95" s="88"/>
      <c r="AP95" s="88"/>
      <c r="AQ95" s="88"/>
      <c r="AR95" s="88"/>
    </row>
    <row r="96" spans="1:44" ht="15.75" customHeight="1">
      <c r="A96" s="58" t="s">
        <v>98</v>
      </c>
      <c r="B96" s="58" t="s">
        <v>12</v>
      </c>
      <c r="C96" s="58" t="s">
        <v>88</v>
      </c>
      <c r="D96" s="93">
        <f t="shared" si="0"/>
        <v>5.5639748240201961</v>
      </c>
      <c r="E96" s="58">
        <v>23</v>
      </c>
      <c r="F96" s="58">
        <v>0.40145985401459849</v>
      </c>
      <c r="G96" s="245" t="s">
        <v>64</v>
      </c>
      <c r="H96" s="61" t="s">
        <v>16</v>
      </c>
      <c r="I96" s="246">
        <f t="shared" si="1"/>
        <v>0.47324301556577758</v>
      </c>
      <c r="J96" s="58">
        <f t="shared" si="2"/>
        <v>-7.1783161551179087E-2</v>
      </c>
      <c r="K96" s="58">
        <f t="shared" si="3"/>
        <v>-0.62328549378940934</v>
      </c>
      <c r="L96" s="58">
        <f t="shared" si="4"/>
        <v>0.7894843214335604</v>
      </c>
      <c r="M96" s="58">
        <f t="shared" si="5"/>
        <v>1.3541090468755623E-2</v>
      </c>
      <c r="AA96" s="88"/>
      <c r="AB96" s="88"/>
      <c r="AC96" s="88"/>
      <c r="AD96" s="88"/>
      <c r="AE96" s="88"/>
      <c r="AF96" s="88"/>
      <c r="AG96" s="88"/>
      <c r="AH96" s="88"/>
      <c r="AI96" s="88"/>
      <c r="AJ96" s="88"/>
      <c r="AK96" s="88"/>
      <c r="AL96" s="88"/>
      <c r="AM96" s="88"/>
      <c r="AN96" s="88"/>
      <c r="AO96" s="88"/>
      <c r="AP96" s="88"/>
      <c r="AQ96" s="88"/>
      <c r="AR96" s="88"/>
    </row>
    <row r="97" spans="1:44" ht="15.75" customHeight="1">
      <c r="A97" s="58" t="s">
        <v>99</v>
      </c>
      <c r="B97" s="58" t="s">
        <v>20</v>
      </c>
      <c r="C97" s="58" t="s">
        <v>88</v>
      </c>
      <c r="D97" s="93">
        <f t="shared" si="0"/>
        <v>6.5639748240201961</v>
      </c>
      <c r="E97" s="58">
        <v>24</v>
      </c>
      <c r="F97" s="58">
        <v>0.35483870967741937</v>
      </c>
      <c r="G97" s="245" t="s">
        <v>64</v>
      </c>
      <c r="H97" s="61" t="s">
        <v>16</v>
      </c>
      <c r="I97" s="246">
        <f t="shared" si="1"/>
        <v>0.48526144557796252</v>
      </c>
      <c r="J97" s="58">
        <f t="shared" si="2"/>
        <v>-0.13042273590054315</v>
      </c>
      <c r="K97" s="58">
        <f t="shared" si="3"/>
        <v>-1.1324466294115254</v>
      </c>
      <c r="L97" s="58">
        <f t="shared" si="4"/>
        <v>1.0641647567043016</v>
      </c>
      <c r="M97" s="58">
        <f t="shared" si="5"/>
        <v>1.4888766987593949E-2</v>
      </c>
      <c r="AA97" s="88"/>
      <c r="AB97" s="88"/>
      <c r="AC97" s="88"/>
      <c r="AD97" s="88"/>
      <c r="AE97" s="88"/>
      <c r="AF97" s="88"/>
      <c r="AG97" s="88"/>
      <c r="AH97" s="88"/>
      <c r="AI97" s="88"/>
      <c r="AJ97" s="88"/>
      <c r="AK97" s="88"/>
      <c r="AL97" s="88"/>
      <c r="AM97" s="88"/>
      <c r="AN97" s="88"/>
      <c r="AO97" s="88"/>
      <c r="AP97" s="88"/>
      <c r="AQ97" s="88"/>
      <c r="AR97" s="88"/>
    </row>
    <row r="98" spans="1:44" ht="15.75" customHeight="1">
      <c r="A98" s="58" t="s">
        <v>100</v>
      </c>
      <c r="B98" s="58" t="s">
        <v>12</v>
      </c>
      <c r="C98" s="58" t="s">
        <v>88</v>
      </c>
      <c r="D98" s="93">
        <f t="shared" si="0"/>
        <v>6.5639748240201961</v>
      </c>
      <c r="E98" s="58">
        <v>24</v>
      </c>
      <c r="F98" s="58">
        <v>0.5161290322580645</v>
      </c>
      <c r="G98" s="245" t="s">
        <v>64</v>
      </c>
      <c r="H98" s="61" t="s">
        <v>16</v>
      </c>
      <c r="I98" s="246">
        <f t="shared" si="1"/>
        <v>0.48526144557796252</v>
      </c>
      <c r="J98" s="58">
        <f t="shared" si="2"/>
        <v>3.0867586680101977E-2</v>
      </c>
      <c r="K98" s="58">
        <f t="shared" si="3"/>
        <v>0.26801994493204012</v>
      </c>
      <c r="L98" s="58">
        <f t="shared" si="4"/>
        <v>0.51770642736211048</v>
      </c>
      <c r="M98" s="58">
        <f t="shared" si="5"/>
        <v>1.4888766987593949E-2</v>
      </c>
      <c r="V98" s="19" t="s">
        <v>880</v>
      </c>
      <c r="AA98" s="88"/>
      <c r="AB98" s="88"/>
      <c r="AC98" s="88"/>
      <c r="AD98" s="88"/>
      <c r="AE98" s="88"/>
      <c r="AF98" s="88"/>
      <c r="AG98" s="88"/>
      <c r="AH98" s="88"/>
      <c r="AI98" s="88"/>
      <c r="AJ98" s="88"/>
      <c r="AK98" s="88"/>
      <c r="AL98" s="88"/>
      <c r="AM98" s="88"/>
      <c r="AN98" s="88"/>
      <c r="AO98" s="88"/>
      <c r="AP98" s="88"/>
      <c r="AQ98" s="88"/>
      <c r="AR98" s="88"/>
    </row>
    <row r="99" spans="1:44" ht="15.75" customHeight="1">
      <c r="A99" s="247" t="s">
        <v>101</v>
      </c>
      <c r="B99" s="247" t="s">
        <v>12</v>
      </c>
      <c r="C99" s="247" t="s">
        <v>88</v>
      </c>
      <c r="D99" s="248">
        <f t="shared" si="0"/>
        <v>12.563974824020196</v>
      </c>
      <c r="E99" s="247">
        <v>30</v>
      </c>
      <c r="F99" s="247">
        <v>0.34375</v>
      </c>
      <c r="G99" s="249" t="s">
        <v>64</v>
      </c>
      <c r="H99" s="250" t="s">
        <v>16</v>
      </c>
      <c r="I99" s="251">
        <f t="shared" si="1"/>
        <v>0.55737202565107213</v>
      </c>
      <c r="J99" s="247">
        <f t="shared" si="2"/>
        <v>-0.21362202565107213</v>
      </c>
      <c r="K99" s="247">
        <f t="shared" si="3"/>
        <v>-1.8548571401009202</v>
      </c>
      <c r="L99" s="247">
        <f t="shared" si="4"/>
        <v>1.361931400658976</v>
      </c>
      <c r="M99" s="247">
        <f t="shared" si="5"/>
        <v>2.7641931046953817E-2</v>
      </c>
      <c r="AA99" s="88"/>
      <c r="AB99" s="88"/>
      <c r="AC99" s="88"/>
      <c r="AD99" s="88"/>
      <c r="AE99" s="88"/>
      <c r="AF99" s="88"/>
      <c r="AG99" s="88"/>
      <c r="AH99" s="88"/>
      <c r="AI99" s="88"/>
      <c r="AJ99" s="88"/>
      <c r="AK99" s="88"/>
      <c r="AL99" s="88"/>
      <c r="AM99" s="88"/>
      <c r="AN99" s="88"/>
      <c r="AO99" s="88"/>
      <c r="AP99" s="88"/>
      <c r="AQ99" s="88"/>
      <c r="AR99" s="88"/>
    </row>
    <row r="100" spans="1:44" ht="15.75" customHeight="1">
      <c r="A100" s="252" t="s">
        <v>102</v>
      </c>
      <c r="B100" s="252" t="s">
        <v>20</v>
      </c>
      <c r="C100" s="252" t="s">
        <v>88</v>
      </c>
      <c r="D100" s="253">
        <f t="shared" si="0"/>
        <v>14.563974824020196</v>
      </c>
      <c r="E100" s="252">
        <v>32</v>
      </c>
      <c r="F100" s="252">
        <v>0.46464646464646459</v>
      </c>
      <c r="G100" s="254" t="s">
        <v>64</v>
      </c>
      <c r="H100" s="255" t="s">
        <v>16</v>
      </c>
      <c r="I100" s="256">
        <f t="shared" si="1"/>
        <v>0.58140888567544202</v>
      </c>
      <c r="J100" s="252">
        <f t="shared" si="2"/>
        <v>-0.11676242102897744</v>
      </c>
      <c r="K100" s="252">
        <f t="shared" si="3"/>
        <v>-1.0138355803011816</v>
      </c>
      <c r="L100" s="252">
        <f t="shared" si="4"/>
        <v>1.0068940263509272</v>
      </c>
      <c r="M100" s="257">
        <f t="shared" si="5"/>
        <v>3.367093047486612E-2</v>
      </c>
      <c r="V100" s="238"/>
      <c r="W100" s="238" t="s">
        <v>916</v>
      </c>
      <c r="X100" s="238" t="s">
        <v>917</v>
      </c>
      <c r="AA100" s="88"/>
      <c r="AB100" s="88"/>
      <c r="AC100" s="88"/>
      <c r="AD100" s="88"/>
      <c r="AE100" s="88"/>
      <c r="AF100" s="88"/>
      <c r="AG100" s="88"/>
      <c r="AH100" s="88"/>
      <c r="AI100" s="88"/>
      <c r="AJ100" s="88"/>
      <c r="AK100" s="88"/>
      <c r="AL100" s="88"/>
      <c r="AM100" s="88"/>
      <c r="AN100" s="88"/>
      <c r="AO100" s="88"/>
      <c r="AP100" s="88"/>
      <c r="AQ100" s="88"/>
      <c r="AR100" s="88"/>
    </row>
    <row r="101" spans="1:44" ht="15.75" customHeight="1">
      <c r="A101" s="252" t="s">
        <v>103</v>
      </c>
      <c r="B101" s="252" t="s">
        <v>12</v>
      </c>
      <c r="C101" s="252" t="s">
        <v>88</v>
      </c>
      <c r="D101" s="253">
        <f t="shared" si="0"/>
        <v>14.563974824020196</v>
      </c>
      <c r="E101" s="252">
        <v>32</v>
      </c>
      <c r="F101" s="252">
        <v>0.22826086956521741</v>
      </c>
      <c r="G101" s="254" t="s">
        <v>64</v>
      </c>
      <c r="H101" s="255" t="s">
        <v>16</v>
      </c>
      <c r="I101" s="256">
        <f t="shared" si="1"/>
        <v>0.58140888567544202</v>
      </c>
      <c r="J101" s="252">
        <f t="shared" si="2"/>
        <v>-0.35314801611022462</v>
      </c>
      <c r="K101" s="252">
        <f t="shared" si="3"/>
        <v>-3.0663463526202985</v>
      </c>
      <c r="L101" s="252">
        <f t="shared" si="4"/>
        <v>1.7510986130484767</v>
      </c>
      <c r="M101" s="257">
        <f t="shared" si="5"/>
        <v>3.367093047486612E-2</v>
      </c>
      <c r="V101" s="19" t="s">
        <v>884</v>
      </c>
      <c r="W101" s="19">
        <v>0.32176137883464112</v>
      </c>
      <c r="X101" s="19">
        <v>0.4318147410192899</v>
      </c>
      <c r="AA101" s="88"/>
      <c r="AB101" s="88"/>
      <c r="AC101" s="88"/>
      <c r="AD101" s="88"/>
      <c r="AE101" s="88"/>
      <c r="AF101" s="88"/>
      <c r="AG101" s="88"/>
      <c r="AH101" s="88"/>
      <c r="AI101" s="88"/>
      <c r="AJ101" s="88"/>
      <c r="AK101" s="88"/>
      <c r="AL101" s="88"/>
      <c r="AM101" s="88"/>
      <c r="AN101" s="88"/>
      <c r="AO101" s="88"/>
      <c r="AP101" s="88"/>
      <c r="AQ101" s="88"/>
      <c r="AR101" s="88"/>
    </row>
    <row r="102" spans="1:44" ht="15.75" customHeight="1">
      <c r="A102" s="252" t="s">
        <v>104</v>
      </c>
      <c r="B102" s="258" t="s">
        <v>20</v>
      </c>
      <c r="C102" s="252" t="s">
        <v>88</v>
      </c>
      <c r="D102" s="253">
        <f t="shared" si="0"/>
        <v>14.563974824020196</v>
      </c>
      <c r="E102" s="258">
        <v>32</v>
      </c>
      <c r="F102" s="258">
        <v>0.46808499999999997</v>
      </c>
      <c r="G102" s="254" t="s">
        <v>64</v>
      </c>
      <c r="H102" s="255" t="s">
        <v>16</v>
      </c>
      <c r="I102" s="256">
        <f t="shared" si="1"/>
        <v>0.58140888567544202</v>
      </c>
      <c r="J102" s="252">
        <f t="shared" si="2"/>
        <v>-0.11332388567544205</v>
      </c>
      <c r="K102" s="252">
        <f t="shared" si="3"/>
        <v>-0.98397914657176699</v>
      </c>
      <c r="L102" s="252">
        <f t="shared" si="4"/>
        <v>0.99195723021295978</v>
      </c>
      <c r="M102" s="257">
        <f t="shared" si="5"/>
        <v>3.367093047486612E-2</v>
      </c>
      <c r="V102" s="19"/>
      <c r="W102" s="19"/>
      <c r="X102" s="19"/>
      <c r="AA102" s="88"/>
      <c r="AB102" s="88"/>
      <c r="AC102" s="88"/>
      <c r="AD102" s="88"/>
      <c r="AE102" s="88"/>
      <c r="AF102" s="88"/>
      <c r="AG102" s="88"/>
      <c r="AH102" s="88"/>
      <c r="AI102" s="88"/>
      <c r="AJ102" s="88"/>
      <c r="AK102" s="88"/>
      <c r="AL102" s="88"/>
      <c r="AM102" s="88"/>
      <c r="AN102" s="88"/>
      <c r="AO102" s="88"/>
      <c r="AP102" s="88"/>
      <c r="AQ102" s="88"/>
      <c r="AR102" s="88"/>
    </row>
    <row r="103" spans="1:44" ht="15.75" customHeight="1">
      <c r="A103" s="252" t="s">
        <v>105</v>
      </c>
      <c r="B103" s="258" t="s">
        <v>12</v>
      </c>
      <c r="C103" s="252" t="s">
        <v>88</v>
      </c>
      <c r="D103" s="253">
        <f t="shared" si="0"/>
        <v>2.5639748240201961</v>
      </c>
      <c r="E103" s="258">
        <v>20</v>
      </c>
      <c r="F103" s="258">
        <v>0.227273</v>
      </c>
      <c r="G103" s="254" t="s">
        <v>64</v>
      </c>
      <c r="H103" s="255" t="s">
        <v>16</v>
      </c>
      <c r="I103" s="256">
        <f t="shared" si="1"/>
        <v>0.4371877255292228</v>
      </c>
      <c r="J103" s="252">
        <f t="shared" si="2"/>
        <v>-0.2099147255292228</v>
      </c>
      <c r="K103" s="252">
        <f t="shared" si="3"/>
        <v>-1.8226670507103193</v>
      </c>
      <c r="L103" s="252">
        <f t="shared" si="4"/>
        <v>1.350061869215748</v>
      </c>
      <c r="M103" s="257">
        <f t="shared" si="5"/>
        <v>1.0831519468334917E-2</v>
      </c>
      <c r="V103" s="19"/>
      <c r="W103" s="19"/>
      <c r="X103" s="19"/>
      <c r="AA103" s="88"/>
      <c r="AB103" s="88"/>
      <c r="AC103" s="88"/>
      <c r="AD103" s="88"/>
      <c r="AE103" s="88"/>
      <c r="AF103" s="88"/>
      <c r="AG103" s="88"/>
      <c r="AH103" s="88"/>
      <c r="AI103" s="88"/>
      <c r="AJ103" s="88"/>
      <c r="AK103" s="88"/>
      <c r="AL103" s="88"/>
      <c r="AM103" s="88"/>
      <c r="AN103" s="88"/>
      <c r="AO103" s="88"/>
      <c r="AP103" s="88"/>
      <c r="AQ103" s="88"/>
      <c r="AR103" s="88"/>
    </row>
    <row r="104" spans="1:44" ht="15.75" customHeight="1">
      <c r="A104" s="252" t="s">
        <v>106</v>
      </c>
      <c r="B104" s="258" t="s">
        <v>12</v>
      </c>
      <c r="C104" s="252" t="s">
        <v>88</v>
      </c>
      <c r="D104" s="253">
        <f t="shared" si="0"/>
        <v>30.563974824020196</v>
      </c>
      <c r="E104" s="258">
        <v>48</v>
      </c>
      <c r="F104" s="258">
        <v>0.65168499999999996</v>
      </c>
      <c r="G104" s="254" t="s">
        <v>64</v>
      </c>
      <c r="H104" s="255" t="s">
        <v>16</v>
      </c>
      <c r="I104" s="256">
        <f t="shared" si="1"/>
        <v>0.77370376587040091</v>
      </c>
      <c r="J104" s="252">
        <f t="shared" si="2"/>
        <v>-0.12201876587040095</v>
      </c>
      <c r="K104" s="252">
        <f t="shared" si="3"/>
        <v>-1.0594758588737301</v>
      </c>
      <c r="L104" s="252">
        <f t="shared" si="4"/>
        <v>1.0293084371915593</v>
      </c>
      <c r="M104" s="257">
        <f t="shared" si="5"/>
        <v>0.11390593124442694</v>
      </c>
      <c r="V104" s="19"/>
      <c r="W104" s="19"/>
      <c r="X104" s="19"/>
      <c r="AA104" s="88"/>
      <c r="AB104" s="88"/>
      <c r="AC104" s="88"/>
      <c r="AD104" s="88"/>
      <c r="AE104" s="88"/>
      <c r="AF104" s="88"/>
      <c r="AG104" s="88"/>
      <c r="AH104" s="88"/>
      <c r="AI104" s="88"/>
      <c r="AJ104" s="88"/>
      <c r="AK104" s="88"/>
      <c r="AL104" s="88"/>
      <c r="AM104" s="88"/>
      <c r="AN104" s="88"/>
      <c r="AO104" s="88"/>
      <c r="AP104" s="88"/>
      <c r="AQ104" s="88"/>
      <c r="AR104" s="88"/>
    </row>
    <row r="105" spans="1:44" ht="15.75" customHeight="1">
      <c r="A105" s="259" t="s">
        <v>107</v>
      </c>
      <c r="B105" s="260" t="s">
        <v>20</v>
      </c>
      <c r="C105" s="259" t="s">
        <v>88</v>
      </c>
      <c r="D105" s="261">
        <f t="shared" si="0"/>
        <v>17.563974824020196</v>
      </c>
      <c r="E105" s="260">
        <v>35</v>
      </c>
      <c r="F105" s="260">
        <v>0.69135800000000003</v>
      </c>
      <c r="G105" s="262" t="s">
        <v>64</v>
      </c>
      <c r="H105" s="263" t="s">
        <v>16</v>
      </c>
      <c r="I105" s="264">
        <f t="shared" si="1"/>
        <v>0.61746417571199674</v>
      </c>
      <c r="J105" s="259">
        <f t="shared" si="2"/>
        <v>7.3893824288003285E-2</v>
      </c>
      <c r="K105" s="259">
        <f t="shared" si="3"/>
        <v>0.64161215198774513</v>
      </c>
      <c r="L105" s="259">
        <f t="shared" si="4"/>
        <v>0.8010069612604781</v>
      </c>
      <c r="M105" s="265">
        <f t="shared" si="5"/>
        <v>4.4381252811852415E-2</v>
      </c>
      <c r="V105" s="19"/>
      <c r="W105" s="19"/>
      <c r="X105" s="19"/>
      <c r="AA105" s="88"/>
      <c r="AB105" s="88"/>
      <c r="AC105" s="88"/>
      <c r="AD105" s="88"/>
      <c r="AE105" s="88"/>
      <c r="AF105" s="88"/>
      <c r="AG105" s="88"/>
      <c r="AH105" s="88"/>
      <c r="AI105" s="88"/>
      <c r="AJ105" s="88"/>
      <c r="AK105" s="88"/>
      <c r="AL105" s="88"/>
      <c r="AM105" s="88"/>
      <c r="AN105" s="88"/>
      <c r="AO105" s="88"/>
      <c r="AP105" s="88"/>
      <c r="AQ105" s="88"/>
      <c r="AR105" s="88"/>
    </row>
    <row r="106" spans="1:44" ht="15.75" customHeight="1">
      <c r="A106" s="167"/>
      <c r="L106" s="266"/>
      <c r="V106" s="19"/>
      <c r="W106" s="19"/>
      <c r="X106" s="19"/>
      <c r="AA106" s="88"/>
      <c r="AB106" s="88"/>
      <c r="AC106" s="88"/>
      <c r="AD106" s="88"/>
      <c r="AE106" s="88"/>
      <c r="AF106" s="88"/>
      <c r="AG106" s="88"/>
      <c r="AH106" s="88"/>
      <c r="AI106" s="88"/>
      <c r="AJ106" s="88"/>
      <c r="AK106" s="88"/>
      <c r="AL106" s="88"/>
      <c r="AM106" s="88"/>
      <c r="AN106" s="88"/>
      <c r="AO106" s="88"/>
      <c r="AP106" s="88"/>
      <c r="AQ106" s="88"/>
      <c r="AR106" s="88"/>
    </row>
    <row r="107" spans="1:44" ht="15.75" customHeight="1">
      <c r="A107" s="167"/>
      <c r="L107" s="58"/>
      <c r="V107" s="19"/>
      <c r="W107" s="19"/>
      <c r="X107" s="19"/>
      <c r="AA107" s="88"/>
      <c r="AB107" s="88"/>
      <c r="AC107" s="88"/>
      <c r="AD107" s="88"/>
      <c r="AE107" s="88"/>
      <c r="AF107" s="88"/>
      <c r="AG107" s="88"/>
      <c r="AH107" s="88"/>
      <c r="AI107" s="88"/>
      <c r="AJ107" s="88"/>
      <c r="AK107" s="88"/>
      <c r="AL107" s="88"/>
      <c r="AM107" s="88"/>
      <c r="AN107" s="88"/>
      <c r="AO107" s="88"/>
      <c r="AP107" s="88"/>
      <c r="AQ107" s="88"/>
      <c r="AR107" s="88"/>
    </row>
    <row r="108" spans="1:44" ht="15.75" customHeight="1">
      <c r="A108" s="167"/>
      <c r="V108" s="19"/>
      <c r="W108" s="19"/>
      <c r="X108" s="19"/>
      <c r="AA108" s="88"/>
      <c r="AB108" s="88"/>
      <c r="AC108" s="88"/>
      <c r="AD108" s="88"/>
      <c r="AE108" s="88"/>
      <c r="AF108" s="88"/>
      <c r="AG108" s="88"/>
      <c r="AH108" s="88"/>
      <c r="AI108" s="88"/>
      <c r="AJ108" s="88"/>
      <c r="AK108" s="88"/>
      <c r="AL108" s="88"/>
      <c r="AM108" s="88"/>
      <c r="AN108" s="88"/>
      <c r="AO108" s="88"/>
      <c r="AP108" s="88"/>
      <c r="AQ108" s="88"/>
      <c r="AR108" s="88"/>
    </row>
    <row r="109" spans="1:44" ht="15.75" customHeight="1">
      <c r="A109" s="167"/>
      <c r="V109" s="19" t="s">
        <v>888</v>
      </c>
      <c r="W109" s="19">
        <v>27</v>
      </c>
      <c r="X109" s="19">
        <v>59</v>
      </c>
      <c r="AA109" s="88"/>
      <c r="AB109" s="88"/>
      <c r="AC109" s="88"/>
      <c r="AD109" s="88"/>
      <c r="AE109" s="88"/>
      <c r="AF109" s="88"/>
      <c r="AG109" s="88"/>
      <c r="AH109" s="88"/>
      <c r="AI109" s="88"/>
      <c r="AJ109" s="88"/>
      <c r="AK109" s="88"/>
      <c r="AL109" s="88"/>
      <c r="AM109" s="88"/>
      <c r="AN109" s="88"/>
      <c r="AO109" s="88"/>
      <c r="AP109" s="88"/>
      <c r="AQ109" s="88"/>
      <c r="AR109" s="88"/>
    </row>
    <row r="110" spans="1:44" ht="15.75" customHeight="1">
      <c r="A110" s="167"/>
      <c r="J110" s="19" t="s">
        <v>866</v>
      </c>
      <c r="K110" s="19" t="s">
        <v>918</v>
      </c>
      <c r="L110" s="19" t="s">
        <v>919</v>
      </c>
      <c r="M110" s="19" t="s">
        <v>920</v>
      </c>
      <c r="V110" s="19" t="s">
        <v>20</v>
      </c>
      <c r="W110" s="19">
        <v>1.2804510575683272</v>
      </c>
      <c r="X110" s="19"/>
      <c r="AA110" s="88"/>
      <c r="AB110" s="88"/>
      <c r="AC110" s="88"/>
      <c r="AD110" s="88"/>
      <c r="AE110" s="88"/>
      <c r="AF110" s="88"/>
      <c r="AG110" s="88"/>
      <c r="AH110" s="88"/>
      <c r="AI110" s="88"/>
      <c r="AJ110" s="88"/>
      <c r="AK110" s="88"/>
      <c r="AL110" s="88"/>
      <c r="AM110" s="88"/>
      <c r="AN110" s="88"/>
      <c r="AO110" s="88"/>
      <c r="AP110" s="88"/>
      <c r="AQ110" s="88"/>
      <c r="AR110" s="88"/>
    </row>
    <row r="111" spans="1:44" ht="15.75" customHeight="1">
      <c r="J111" s="58">
        <v>-0.35140833816029482</v>
      </c>
      <c r="K111" s="242">
        <f t="shared" ref="K111:K198" si="6">RANK(J111,J$111:J$198,1)</f>
        <v>1</v>
      </c>
      <c r="L111" s="267">
        <f t="shared" ref="L111:L198" si="7">(K111-0.5)/COUNT($K$111:$K$198)</f>
        <v>5.681818181818182E-3</v>
      </c>
      <c r="M111" s="19">
        <f t="shared" ref="M111:M198" si="8">NORMSINV(L111)</f>
        <v>-2.5313130908994506</v>
      </c>
      <c r="V111" s="19" t="s">
        <v>890</v>
      </c>
      <c r="W111" s="19">
        <v>0.21204945119086513</v>
      </c>
      <c r="X111" s="19"/>
      <c r="AA111" s="88"/>
      <c r="AB111" s="88"/>
      <c r="AC111" s="88"/>
      <c r="AD111" s="88"/>
      <c r="AE111" s="88"/>
      <c r="AF111" s="88"/>
      <c r="AG111" s="88"/>
      <c r="AH111" s="88"/>
      <c r="AI111" s="88"/>
      <c r="AJ111" s="88"/>
      <c r="AK111" s="88"/>
      <c r="AL111" s="88"/>
      <c r="AM111" s="88"/>
      <c r="AN111" s="88"/>
      <c r="AO111" s="88"/>
      <c r="AP111" s="88"/>
      <c r="AQ111" s="88"/>
      <c r="AR111" s="88"/>
    </row>
    <row r="112" spans="1:44" ht="15.75" customHeight="1">
      <c r="J112" s="38">
        <v>-0.32403005114909672</v>
      </c>
      <c r="K112" s="228">
        <f t="shared" si="6"/>
        <v>2</v>
      </c>
      <c r="L112" s="267">
        <f t="shared" si="7"/>
        <v>1.7045454545454544E-2</v>
      </c>
      <c r="M112" s="19">
        <f t="shared" si="8"/>
        <v>-2.1189947682877439</v>
      </c>
      <c r="V112" s="244" t="s">
        <v>892</v>
      </c>
      <c r="W112" s="244">
        <v>1.6753972850413434</v>
      </c>
      <c r="X112" s="244"/>
      <c r="AA112" s="88"/>
      <c r="AB112" s="88"/>
      <c r="AC112" s="88"/>
      <c r="AD112" s="88"/>
      <c r="AE112" s="88"/>
      <c r="AF112" s="88"/>
      <c r="AG112" s="88"/>
      <c r="AH112" s="88"/>
      <c r="AI112" s="88"/>
      <c r="AJ112" s="88"/>
      <c r="AK112" s="88"/>
      <c r="AL112" s="88"/>
      <c r="AM112" s="88"/>
      <c r="AN112" s="88"/>
      <c r="AO112" s="88"/>
      <c r="AP112" s="88"/>
      <c r="AQ112" s="88"/>
      <c r="AR112" s="88"/>
    </row>
    <row r="113" spans="10:44" ht="15.75" customHeight="1">
      <c r="J113" s="67">
        <v>-0.2291082109269976</v>
      </c>
      <c r="K113" s="28">
        <f t="shared" si="6"/>
        <v>3</v>
      </c>
      <c r="L113" s="267">
        <f t="shared" si="7"/>
        <v>2.8409090909090908E-2</v>
      </c>
      <c r="M113" s="19">
        <f t="shared" si="8"/>
        <v>-1.9047068981567317</v>
      </c>
      <c r="AA113" s="88"/>
      <c r="AB113" s="88"/>
      <c r="AC113" s="88"/>
      <c r="AD113" s="88"/>
      <c r="AE113" s="88"/>
      <c r="AF113" s="88"/>
      <c r="AG113" s="88"/>
      <c r="AH113" s="88"/>
      <c r="AI113" s="88"/>
      <c r="AJ113" s="88"/>
      <c r="AK113" s="88"/>
      <c r="AL113" s="88"/>
      <c r="AM113" s="88"/>
      <c r="AN113" s="88"/>
      <c r="AO113" s="88"/>
      <c r="AP113" s="88"/>
      <c r="AQ113" s="88"/>
      <c r="AR113" s="88"/>
    </row>
    <row r="114" spans="10:44" ht="15.75" customHeight="1">
      <c r="J114" s="38">
        <v>-0.22482040554811361</v>
      </c>
      <c r="K114" s="28">
        <f t="shared" si="6"/>
        <v>4</v>
      </c>
      <c r="L114" s="267">
        <f t="shared" si="7"/>
        <v>3.9772727272727272E-2</v>
      </c>
      <c r="M114" s="19">
        <f t="shared" si="8"/>
        <v>-1.7533295587879703</v>
      </c>
      <c r="AA114" s="88"/>
      <c r="AB114" s="88"/>
      <c r="AC114" s="88"/>
      <c r="AD114" s="88"/>
      <c r="AE114" s="88"/>
      <c r="AF114" s="88"/>
      <c r="AG114" s="88"/>
      <c r="AH114" s="88"/>
      <c r="AI114" s="88"/>
      <c r="AJ114" s="88"/>
      <c r="AK114" s="88"/>
      <c r="AL114" s="88"/>
      <c r="AM114" s="88"/>
      <c r="AN114" s="88"/>
      <c r="AO114" s="88"/>
      <c r="AP114" s="88"/>
      <c r="AQ114" s="88"/>
      <c r="AR114" s="88"/>
    </row>
    <row r="115" spans="10:44" ht="15.75" customHeight="1">
      <c r="J115" s="53">
        <v>-0.22002821203976389</v>
      </c>
      <c r="K115" s="28">
        <f t="shared" si="6"/>
        <v>5</v>
      </c>
      <c r="L115" s="267">
        <f t="shared" si="7"/>
        <v>5.113636363636364E-2</v>
      </c>
      <c r="M115" s="19">
        <f t="shared" si="8"/>
        <v>-1.6339339161209507</v>
      </c>
      <c r="AA115" s="88"/>
      <c r="AB115" s="88"/>
      <c r="AC115" s="88"/>
      <c r="AD115" s="88"/>
      <c r="AE115" s="88"/>
      <c r="AF115" s="88"/>
      <c r="AG115" s="88"/>
      <c r="AH115" s="88"/>
      <c r="AI115" s="88"/>
      <c r="AJ115" s="88"/>
      <c r="AK115" s="88"/>
      <c r="AL115" s="88"/>
      <c r="AM115" s="88"/>
      <c r="AN115" s="88"/>
      <c r="AO115" s="88"/>
      <c r="AP115" s="88"/>
      <c r="AQ115" s="88"/>
      <c r="AR115" s="88"/>
    </row>
    <row r="116" spans="10:44" ht="15.75" customHeight="1">
      <c r="J116" s="58">
        <v>-0.21140324721958859</v>
      </c>
      <c r="K116" s="242">
        <f t="shared" si="6"/>
        <v>6</v>
      </c>
      <c r="L116" s="267">
        <f t="shared" si="7"/>
        <v>6.25E-2</v>
      </c>
      <c r="M116" s="19">
        <f t="shared" si="8"/>
        <v>-1.5341205443525459</v>
      </c>
      <c r="AA116" s="88"/>
      <c r="AB116" s="88"/>
      <c r="AC116" s="88"/>
      <c r="AD116" s="88"/>
      <c r="AE116" s="88"/>
      <c r="AF116" s="88"/>
      <c r="AG116" s="88"/>
      <c r="AH116" s="88"/>
      <c r="AI116" s="88"/>
      <c r="AJ116" s="88"/>
      <c r="AK116" s="88"/>
      <c r="AL116" s="88"/>
      <c r="AM116" s="88"/>
      <c r="AN116" s="88"/>
      <c r="AO116" s="88"/>
      <c r="AP116" s="88"/>
      <c r="AQ116" s="88"/>
      <c r="AR116" s="88"/>
    </row>
    <row r="117" spans="10:44" ht="15.75" customHeight="1">
      <c r="J117" s="53">
        <v>-0.1798806400674231</v>
      </c>
      <c r="K117" s="242">
        <f t="shared" si="6"/>
        <v>7</v>
      </c>
      <c r="L117" s="267">
        <f t="shared" si="7"/>
        <v>7.3863636363636367E-2</v>
      </c>
      <c r="M117" s="19">
        <f t="shared" si="8"/>
        <v>-1.4476059980540612</v>
      </c>
      <c r="AA117" s="88"/>
      <c r="AB117" s="88"/>
      <c r="AC117" s="88"/>
      <c r="AD117" s="88"/>
      <c r="AE117" s="88"/>
      <c r="AF117" s="88"/>
      <c r="AG117" s="88"/>
      <c r="AH117" s="88"/>
      <c r="AI117" s="88"/>
      <c r="AJ117" s="88"/>
      <c r="AK117" s="88"/>
      <c r="AL117" s="88"/>
      <c r="AM117" s="88"/>
      <c r="AN117" s="88"/>
      <c r="AO117" s="88"/>
      <c r="AP117" s="88"/>
      <c r="AQ117" s="88"/>
      <c r="AR117" s="88"/>
    </row>
    <row r="118" spans="10:44" ht="15.75" customHeight="1">
      <c r="J118" s="53">
        <v>-0.17346826167511833</v>
      </c>
      <c r="K118" s="228">
        <f t="shared" si="6"/>
        <v>8</v>
      </c>
      <c r="L118" s="267">
        <f t="shared" si="7"/>
        <v>8.5227272727272721E-2</v>
      </c>
      <c r="M118" s="19">
        <f t="shared" si="8"/>
        <v>-1.370744730967556</v>
      </c>
      <c r="AA118" s="88"/>
      <c r="AB118" s="88"/>
      <c r="AC118" s="88"/>
      <c r="AD118" s="88"/>
      <c r="AE118" s="88"/>
      <c r="AF118" s="88"/>
      <c r="AG118" s="88"/>
      <c r="AH118" s="88"/>
      <c r="AI118" s="88"/>
      <c r="AJ118" s="88"/>
      <c r="AK118" s="88"/>
      <c r="AL118" s="88"/>
      <c r="AM118" s="88"/>
      <c r="AN118" s="88"/>
      <c r="AO118" s="88"/>
      <c r="AP118" s="88"/>
      <c r="AQ118" s="88"/>
      <c r="AR118" s="88"/>
    </row>
    <row r="119" spans="10:44" ht="15.75" customHeight="1">
      <c r="J119" s="58">
        <v>-0.16821462410087379</v>
      </c>
      <c r="K119" s="228">
        <f t="shared" si="6"/>
        <v>9</v>
      </c>
      <c r="L119" s="267">
        <f t="shared" si="7"/>
        <v>9.6590909090909088E-2</v>
      </c>
      <c r="M119" s="19">
        <f t="shared" si="8"/>
        <v>-1.3012239250892597</v>
      </c>
      <c r="AA119" s="88"/>
      <c r="AB119" s="88"/>
      <c r="AC119" s="88"/>
      <c r="AD119" s="88"/>
      <c r="AE119" s="88"/>
      <c r="AF119" s="88"/>
      <c r="AG119" s="88"/>
      <c r="AH119" s="88"/>
      <c r="AI119" s="88"/>
      <c r="AJ119" s="88"/>
      <c r="AK119" s="88"/>
      <c r="AL119" s="88"/>
      <c r="AM119" s="88"/>
      <c r="AN119" s="88"/>
      <c r="AO119" s="88"/>
      <c r="AP119" s="88"/>
      <c r="AQ119" s="88"/>
      <c r="AR119" s="88"/>
    </row>
    <row r="120" spans="10:44" ht="15.75" customHeight="1">
      <c r="J120" s="108">
        <v>-0.16075722763568709</v>
      </c>
      <c r="K120" s="246">
        <f t="shared" si="6"/>
        <v>10</v>
      </c>
      <c r="L120" s="267">
        <f t="shared" si="7"/>
        <v>0.10795454545454546</v>
      </c>
      <c r="M120" s="19">
        <f t="shared" si="8"/>
        <v>-1.2374795794240132</v>
      </c>
      <c r="AA120" s="88"/>
      <c r="AB120" s="88"/>
      <c r="AC120" s="88"/>
      <c r="AD120" s="88"/>
      <c r="AE120" s="88"/>
      <c r="AF120" s="88"/>
      <c r="AG120" s="88"/>
      <c r="AH120" s="88"/>
      <c r="AI120" s="88"/>
      <c r="AJ120" s="88"/>
      <c r="AK120" s="88"/>
      <c r="AL120" s="88"/>
      <c r="AM120" s="88"/>
      <c r="AN120" s="88"/>
      <c r="AO120" s="88"/>
      <c r="AP120" s="88"/>
      <c r="AQ120" s="88"/>
      <c r="AR120" s="88"/>
    </row>
    <row r="121" spans="10:44" ht="15.75" customHeight="1">
      <c r="J121" s="58">
        <v>-0.15253354342516079</v>
      </c>
      <c r="K121" s="204">
        <f t="shared" si="6"/>
        <v>11</v>
      </c>
      <c r="L121" s="267">
        <f t="shared" si="7"/>
        <v>0.11931818181818182</v>
      </c>
      <c r="M121" s="19">
        <f t="shared" si="8"/>
        <v>-1.1784020429997191</v>
      </c>
      <c r="AA121" s="88"/>
      <c r="AB121" s="88"/>
      <c r="AC121" s="88"/>
      <c r="AD121" s="88"/>
      <c r="AE121" s="88"/>
      <c r="AF121" s="88"/>
      <c r="AG121" s="88"/>
      <c r="AH121" s="88"/>
      <c r="AI121" s="88"/>
      <c r="AJ121" s="88"/>
      <c r="AK121" s="88"/>
      <c r="AL121" s="88"/>
      <c r="AM121" s="88"/>
      <c r="AN121" s="88"/>
      <c r="AO121" s="88"/>
      <c r="AP121" s="88"/>
      <c r="AQ121" s="88"/>
      <c r="AR121" s="88"/>
    </row>
    <row r="122" spans="10:44" ht="15.75" customHeight="1">
      <c r="J122" s="108">
        <v>-0.14821970140146601</v>
      </c>
      <c r="K122" s="204">
        <f t="shared" si="6"/>
        <v>12</v>
      </c>
      <c r="L122" s="267">
        <f t="shared" si="7"/>
        <v>0.13068181818181818</v>
      </c>
      <c r="M122" s="19">
        <f t="shared" si="8"/>
        <v>-1.1231739206269666</v>
      </c>
      <c r="AA122" s="88"/>
      <c r="AB122" s="88"/>
      <c r="AC122" s="88"/>
      <c r="AD122" s="88"/>
      <c r="AE122" s="88"/>
      <c r="AF122" s="88"/>
      <c r="AG122" s="88"/>
      <c r="AH122" s="88"/>
      <c r="AI122" s="88"/>
      <c r="AJ122" s="88"/>
      <c r="AK122" s="88"/>
      <c r="AL122" s="88"/>
      <c r="AM122" s="88"/>
      <c r="AN122" s="88"/>
      <c r="AO122" s="88"/>
      <c r="AP122" s="88"/>
      <c r="AQ122" s="88"/>
      <c r="AR122" s="88"/>
    </row>
    <row r="123" spans="10:44" ht="15.75" customHeight="1">
      <c r="J123" s="67">
        <v>-0.14452039190800126</v>
      </c>
      <c r="K123" s="228">
        <f t="shared" si="6"/>
        <v>13</v>
      </c>
      <c r="L123" s="267">
        <f t="shared" si="7"/>
        <v>0.14204545454545456</v>
      </c>
      <c r="M123" s="19">
        <f t="shared" si="8"/>
        <v>-1.0711746468263743</v>
      </c>
      <c r="AA123" s="88"/>
      <c r="AB123" s="88"/>
      <c r="AC123" s="88"/>
      <c r="AD123" s="88"/>
      <c r="AE123" s="88"/>
      <c r="AF123" s="88"/>
      <c r="AG123" s="88"/>
      <c r="AH123" s="88"/>
      <c r="AI123" s="88"/>
      <c r="AJ123" s="88"/>
      <c r="AK123" s="88"/>
      <c r="AL123" s="88"/>
      <c r="AM123" s="88"/>
      <c r="AN123" s="88"/>
      <c r="AO123" s="88"/>
      <c r="AP123" s="88"/>
      <c r="AQ123" s="88"/>
      <c r="AR123" s="88"/>
    </row>
    <row r="124" spans="10:44" ht="15.75" customHeight="1">
      <c r="J124" s="67">
        <v>-0.14084829047193023</v>
      </c>
      <c r="K124" s="242">
        <f t="shared" si="6"/>
        <v>14</v>
      </c>
      <c r="L124" s="267">
        <f t="shared" si="7"/>
        <v>0.15340909090909091</v>
      </c>
      <c r="M124" s="19">
        <f t="shared" si="8"/>
        <v>-1.0219212334923036</v>
      </c>
      <c r="AA124" s="88"/>
      <c r="AB124" s="88"/>
      <c r="AC124" s="88"/>
      <c r="AD124" s="88"/>
      <c r="AE124" s="88"/>
      <c r="AF124" s="88"/>
      <c r="AG124" s="88"/>
      <c r="AH124" s="88"/>
      <c r="AI124" s="88"/>
      <c r="AJ124" s="88"/>
      <c r="AK124" s="88"/>
      <c r="AL124" s="88"/>
      <c r="AM124" s="88"/>
      <c r="AN124" s="88"/>
      <c r="AO124" s="88"/>
      <c r="AP124" s="88"/>
      <c r="AQ124" s="88"/>
      <c r="AR124" s="88"/>
    </row>
    <row r="125" spans="10:44" ht="15.75" customHeight="1">
      <c r="J125" s="67">
        <v>-0.13644576064258049</v>
      </c>
      <c r="K125" s="246">
        <f t="shared" si="6"/>
        <v>15</v>
      </c>
      <c r="L125" s="267">
        <f t="shared" si="7"/>
        <v>0.16477272727272727</v>
      </c>
      <c r="M125" s="19">
        <f t="shared" si="8"/>
        <v>-0.97502984780811075</v>
      </c>
      <c r="AA125" s="88"/>
      <c r="AB125" s="88"/>
      <c r="AC125" s="88"/>
      <c r="AD125" s="88"/>
      <c r="AE125" s="88"/>
      <c r="AF125" s="88"/>
      <c r="AG125" s="88"/>
      <c r="AH125" s="88"/>
      <c r="AI125" s="88"/>
      <c r="AJ125" s="88"/>
      <c r="AK125" s="88"/>
      <c r="AL125" s="88"/>
      <c r="AM125" s="88"/>
      <c r="AN125" s="88"/>
      <c r="AO125" s="88"/>
      <c r="AP125" s="88"/>
      <c r="AQ125" s="88"/>
      <c r="AR125" s="88"/>
    </row>
    <row r="126" spans="10:44" ht="15.75" customHeight="1">
      <c r="J126" s="108">
        <v>-0.12855812462073973</v>
      </c>
      <c r="K126" s="242">
        <f t="shared" si="6"/>
        <v>16</v>
      </c>
      <c r="L126" s="267">
        <f t="shared" si="7"/>
        <v>0.17613636363636365</v>
      </c>
      <c r="M126" s="19">
        <f t="shared" si="8"/>
        <v>-0.93018998319682389</v>
      </c>
      <c r="AA126" s="88"/>
      <c r="AB126" s="88"/>
      <c r="AC126" s="88"/>
      <c r="AD126" s="88"/>
      <c r="AE126" s="88"/>
      <c r="AF126" s="88"/>
      <c r="AG126" s="88"/>
      <c r="AH126" s="88"/>
      <c r="AI126" s="88"/>
      <c r="AJ126" s="88"/>
      <c r="AK126" s="88"/>
      <c r="AL126" s="88"/>
      <c r="AM126" s="88"/>
      <c r="AN126" s="88"/>
      <c r="AO126" s="88"/>
      <c r="AP126" s="88"/>
      <c r="AQ126" s="88"/>
      <c r="AR126" s="88"/>
    </row>
    <row r="127" spans="10:44" ht="15.75" customHeight="1">
      <c r="J127" s="58">
        <v>-0.12715860777955196</v>
      </c>
      <c r="K127" s="204">
        <f t="shared" si="6"/>
        <v>17</v>
      </c>
      <c r="L127" s="267">
        <f t="shared" si="7"/>
        <v>0.1875</v>
      </c>
      <c r="M127" s="19">
        <f t="shared" si="8"/>
        <v>-0.88714655901887607</v>
      </c>
      <c r="AA127" s="88"/>
      <c r="AB127" s="88"/>
      <c r="AC127" s="88"/>
      <c r="AD127" s="88"/>
      <c r="AE127" s="88"/>
      <c r="AF127" s="88"/>
      <c r="AG127" s="88"/>
      <c r="AH127" s="88"/>
      <c r="AI127" s="88"/>
      <c r="AJ127" s="88"/>
      <c r="AK127" s="88"/>
      <c r="AL127" s="88"/>
      <c r="AM127" s="88"/>
      <c r="AN127" s="88"/>
      <c r="AO127" s="88"/>
      <c r="AP127" s="88"/>
      <c r="AQ127" s="88"/>
      <c r="AR127" s="88"/>
    </row>
    <row r="128" spans="10:44" ht="15.75" customHeight="1">
      <c r="J128" s="58">
        <v>-0.12676665602439807</v>
      </c>
      <c r="K128" s="242">
        <f t="shared" si="6"/>
        <v>18</v>
      </c>
      <c r="L128" s="267">
        <f t="shared" si="7"/>
        <v>0.19886363636363635</v>
      </c>
      <c r="M128" s="19">
        <f t="shared" si="8"/>
        <v>-0.84568718722657388</v>
      </c>
      <c r="AA128" s="88"/>
      <c r="AB128" s="88"/>
      <c r="AC128" s="88"/>
      <c r="AD128" s="88"/>
      <c r="AE128" s="88"/>
      <c r="AF128" s="88"/>
      <c r="AG128" s="88"/>
      <c r="AH128" s="88"/>
      <c r="AI128" s="88"/>
      <c r="AJ128" s="88"/>
      <c r="AK128" s="88"/>
      <c r="AL128" s="88"/>
      <c r="AM128" s="88"/>
      <c r="AN128" s="88"/>
      <c r="AO128" s="88"/>
      <c r="AP128" s="88"/>
      <c r="AQ128" s="88"/>
      <c r="AR128" s="88"/>
    </row>
    <row r="129" spans="10:44" ht="15.75" customHeight="1">
      <c r="J129" s="58">
        <v>-0.11502274307904764</v>
      </c>
      <c r="K129" s="242">
        <f t="shared" si="6"/>
        <v>19</v>
      </c>
      <c r="L129" s="267">
        <f t="shared" si="7"/>
        <v>0.21022727272727273</v>
      </c>
      <c r="M129" s="19">
        <f t="shared" si="8"/>
        <v>-0.80563290730518677</v>
      </c>
      <c r="AA129" s="88"/>
      <c r="AB129" s="88"/>
      <c r="AC129" s="88"/>
      <c r="AD129" s="88"/>
      <c r="AE129" s="88"/>
      <c r="AF129" s="88"/>
      <c r="AG129" s="88"/>
      <c r="AH129" s="88"/>
      <c r="AI129" s="88"/>
      <c r="AJ129" s="88"/>
      <c r="AK129" s="88"/>
      <c r="AL129" s="88"/>
      <c r="AM129" s="88"/>
      <c r="AN129" s="88"/>
      <c r="AO129" s="88"/>
      <c r="AP129" s="88"/>
      <c r="AQ129" s="88"/>
      <c r="AR129" s="88"/>
    </row>
    <row r="130" spans="10:44" ht="15.75" customHeight="1">
      <c r="J130" s="230">
        <v>-0.10336801030878556</v>
      </c>
      <c r="K130" s="204">
        <f t="shared" si="6"/>
        <v>20</v>
      </c>
      <c r="L130" s="267">
        <f t="shared" si="7"/>
        <v>0.22159090909090909</v>
      </c>
      <c r="M130" s="19">
        <f t="shared" si="8"/>
        <v>-0.76683130989518566</v>
      </c>
      <c r="AA130" s="88"/>
      <c r="AB130" s="88"/>
      <c r="AC130" s="88"/>
      <c r="AD130" s="88"/>
      <c r="AE130" s="88"/>
      <c r="AF130" s="88"/>
      <c r="AG130" s="88"/>
      <c r="AH130" s="88"/>
      <c r="AI130" s="88"/>
      <c r="AJ130" s="88"/>
      <c r="AK130" s="88"/>
      <c r="AL130" s="88"/>
      <c r="AM130" s="88"/>
      <c r="AN130" s="88"/>
      <c r="AO130" s="88"/>
      <c r="AP130" s="88"/>
      <c r="AQ130" s="88"/>
      <c r="AR130" s="88"/>
    </row>
    <row r="131" spans="10:44" ht="15.75" customHeight="1">
      <c r="J131" s="67">
        <v>-0.10271735045910169</v>
      </c>
      <c r="K131" s="242">
        <f t="shared" si="6"/>
        <v>21</v>
      </c>
      <c r="L131" s="267">
        <f t="shared" si="7"/>
        <v>0.23295454545454544</v>
      </c>
      <c r="M131" s="19">
        <f t="shared" si="8"/>
        <v>-0.72915134305229301</v>
      </c>
      <c r="AA131" s="88"/>
      <c r="AB131" s="88"/>
      <c r="AC131" s="88"/>
      <c r="AD131" s="88"/>
      <c r="AE131" s="88"/>
      <c r="AF131" s="88"/>
      <c r="AG131" s="88"/>
      <c r="AH131" s="88"/>
      <c r="AI131" s="88"/>
      <c r="AJ131" s="88"/>
      <c r="AK131" s="88"/>
      <c r="AL131" s="88"/>
      <c r="AM131" s="88"/>
      <c r="AN131" s="88"/>
      <c r="AO131" s="88"/>
      <c r="AP131" s="88"/>
      <c r="AQ131" s="88"/>
      <c r="AR131" s="88"/>
    </row>
    <row r="132" spans="10:44" ht="15.75" customHeight="1">
      <c r="J132" s="53">
        <v>-9.6264662927852573E-2</v>
      </c>
      <c r="K132" s="204">
        <f t="shared" si="6"/>
        <v>22</v>
      </c>
      <c r="L132" s="267">
        <f t="shared" si="7"/>
        <v>0.24431818181818182</v>
      </c>
      <c r="M132" s="19">
        <f t="shared" si="8"/>
        <v>-0.69247932764821996</v>
      </c>
      <c r="AA132" s="88"/>
      <c r="AB132" s="88"/>
      <c r="AC132" s="88"/>
      <c r="AD132" s="88"/>
      <c r="AE132" s="88"/>
      <c r="AF132" s="88"/>
      <c r="AG132" s="88"/>
      <c r="AH132" s="88"/>
      <c r="AI132" s="88"/>
      <c r="AJ132" s="88"/>
      <c r="AK132" s="88"/>
      <c r="AL132" s="88"/>
      <c r="AM132" s="88"/>
      <c r="AN132" s="88"/>
      <c r="AO132" s="88"/>
      <c r="AP132" s="88"/>
      <c r="AQ132" s="88"/>
      <c r="AR132" s="88"/>
    </row>
    <row r="133" spans="10:44" ht="15.75" customHeight="1">
      <c r="J133" s="58">
        <v>-8.446183799880419E-2</v>
      </c>
      <c r="K133" s="228">
        <f t="shared" si="6"/>
        <v>23</v>
      </c>
      <c r="L133" s="267">
        <f t="shared" si="7"/>
        <v>0.25568181818181818</v>
      </c>
      <c r="M133" s="19">
        <f t="shared" si="8"/>
        <v>-0.65671585720597359</v>
      </c>
      <c r="AA133" s="88"/>
      <c r="AB133" s="88"/>
      <c r="AC133" s="88"/>
      <c r="AD133" s="88"/>
      <c r="AE133" s="88"/>
      <c r="AF133" s="88"/>
      <c r="AG133" s="88"/>
      <c r="AH133" s="88"/>
      <c r="AI133" s="88"/>
      <c r="AJ133" s="88"/>
      <c r="AK133" s="88"/>
      <c r="AL133" s="88"/>
      <c r="AM133" s="88"/>
      <c r="AN133" s="88"/>
      <c r="AO133" s="88"/>
      <c r="AP133" s="88"/>
      <c r="AQ133" s="88"/>
      <c r="AR133" s="88"/>
    </row>
    <row r="134" spans="10:44" ht="15.75" customHeight="1">
      <c r="J134" s="53">
        <v>-8.4093986486574235E-2</v>
      </c>
      <c r="K134" s="32">
        <f t="shared" si="6"/>
        <v>24</v>
      </c>
      <c r="L134" s="267">
        <f t="shared" si="7"/>
        <v>0.26704545454545453</v>
      </c>
      <c r="M134" s="19">
        <f t="shared" si="8"/>
        <v>-0.6217733550157325</v>
      </c>
      <c r="AA134" s="88"/>
      <c r="AB134" s="88"/>
      <c r="AC134" s="88"/>
      <c r="AD134" s="88"/>
      <c r="AE134" s="88"/>
      <c r="AF134" s="88"/>
      <c r="AG134" s="88"/>
      <c r="AH134" s="88"/>
      <c r="AI134" s="88"/>
      <c r="AJ134" s="88"/>
      <c r="AK134" s="88"/>
      <c r="AL134" s="88"/>
      <c r="AM134" s="88"/>
      <c r="AN134" s="88"/>
      <c r="AO134" s="88"/>
      <c r="AP134" s="88"/>
      <c r="AQ134" s="88"/>
      <c r="AR134" s="88"/>
    </row>
    <row r="135" spans="10:44" ht="15.75" customHeight="1">
      <c r="J135" s="53">
        <v>-8.0601604798424681E-2</v>
      </c>
      <c r="K135" s="32">
        <f t="shared" si="6"/>
        <v>25</v>
      </c>
      <c r="L135" s="267">
        <f t="shared" si="7"/>
        <v>0.27840909090909088</v>
      </c>
      <c r="M135" s="19">
        <f t="shared" si="8"/>
        <v>-0.58757412674663445</v>
      </c>
      <c r="AA135" s="88"/>
      <c r="AB135" s="88"/>
      <c r="AC135" s="88"/>
      <c r="AD135" s="88"/>
      <c r="AE135" s="88"/>
      <c r="AF135" s="88"/>
      <c r="AG135" s="88"/>
      <c r="AH135" s="88"/>
      <c r="AI135" s="88"/>
      <c r="AJ135" s="88"/>
      <c r="AK135" s="88"/>
      <c r="AL135" s="88"/>
      <c r="AM135" s="88"/>
      <c r="AN135" s="88"/>
      <c r="AO135" s="88"/>
      <c r="AP135" s="88"/>
      <c r="AQ135" s="88"/>
      <c r="AR135" s="88"/>
    </row>
    <row r="136" spans="10:44" ht="15.75" customHeight="1">
      <c r="J136" s="108">
        <v>-7.4699524513292787E-2</v>
      </c>
      <c r="K136" s="32">
        <f t="shared" si="6"/>
        <v>26</v>
      </c>
      <c r="L136" s="267">
        <f t="shared" si="7"/>
        <v>0.28977272727272729</v>
      </c>
      <c r="M136" s="19">
        <f t="shared" si="8"/>
        <v>-0.55404879144233621</v>
      </c>
      <c r="AA136" s="88"/>
      <c r="AB136" s="88"/>
      <c r="AC136" s="88"/>
      <c r="AD136" s="88"/>
      <c r="AE136" s="88"/>
      <c r="AF136" s="88"/>
      <c r="AG136" s="88"/>
      <c r="AH136" s="88"/>
      <c r="AI136" s="88"/>
      <c r="AJ136" s="88"/>
      <c r="AK136" s="88"/>
      <c r="AL136" s="88"/>
      <c r="AM136" s="88"/>
      <c r="AN136" s="88"/>
      <c r="AO136" s="88"/>
      <c r="AP136" s="88"/>
      <c r="AQ136" s="88"/>
      <c r="AR136" s="88"/>
    </row>
    <row r="137" spans="10:44" ht="15.75" customHeight="1">
      <c r="J137" s="230">
        <v>-7.2209392701817421E-2</v>
      </c>
      <c r="K137" s="32">
        <f t="shared" si="6"/>
        <v>27</v>
      </c>
      <c r="L137" s="267">
        <f t="shared" si="7"/>
        <v>0.30113636363636365</v>
      </c>
      <c r="M137" s="19">
        <f t="shared" si="8"/>
        <v>-0.52113500486411635</v>
      </c>
      <c r="AA137" s="88"/>
      <c r="AB137" s="88"/>
      <c r="AC137" s="88"/>
      <c r="AD137" s="88"/>
      <c r="AE137" s="88"/>
      <c r="AF137" s="88"/>
      <c r="AG137" s="88"/>
      <c r="AH137" s="88"/>
      <c r="AI137" s="88"/>
      <c r="AJ137" s="88"/>
      <c r="AK137" s="88"/>
      <c r="AL137" s="88"/>
      <c r="AM137" s="88"/>
      <c r="AN137" s="88"/>
      <c r="AO137" s="88"/>
      <c r="AP137" s="88"/>
      <c r="AQ137" s="88"/>
      <c r="AR137" s="88"/>
    </row>
    <row r="138" spans="10:44" ht="15.75" customHeight="1">
      <c r="J138" s="58">
        <v>-6.7887531434257076E-2</v>
      </c>
      <c r="K138" s="32">
        <f t="shared" si="6"/>
        <v>28</v>
      </c>
      <c r="L138" s="267">
        <f t="shared" si="7"/>
        <v>0.3125</v>
      </c>
      <c r="M138" s="19">
        <f t="shared" si="8"/>
        <v>-0.48877641111466941</v>
      </c>
      <c r="AA138" s="88"/>
      <c r="AB138" s="88"/>
      <c r="AC138" s="88"/>
      <c r="AD138" s="88"/>
      <c r="AE138" s="88"/>
      <c r="AF138" s="88"/>
      <c r="AG138" s="88"/>
      <c r="AH138" s="88"/>
      <c r="AI138" s="88"/>
      <c r="AJ138" s="88"/>
      <c r="AK138" s="88"/>
      <c r="AL138" s="88"/>
      <c r="AM138" s="88"/>
      <c r="AN138" s="88"/>
      <c r="AO138" s="88"/>
      <c r="AP138" s="88"/>
      <c r="AQ138" s="88"/>
      <c r="AR138" s="88"/>
    </row>
    <row r="139" spans="10:44" ht="15.75" customHeight="1">
      <c r="J139" s="53">
        <v>-6.7358896505532284E-2</v>
      </c>
      <c r="K139" s="231">
        <f t="shared" si="6"/>
        <v>29</v>
      </c>
      <c r="L139" s="267">
        <f t="shared" si="7"/>
        <v>0.32386363636363635</v>
      </c>
      <c r="M139" s="19">
        <f t="shared" si="8"/>
        <v>-0.45692177423763397</v>
      </c>
      <c r="AA139" s="88"/>
      <c r="AB139" s="88"/>
      <c r="AC139" s="88"/>
      <c r="AD139" s="88"/>
      <c r="AE139" s="88"/>
      <c r="AF139" s="88"/>
      <c r="AG139" s="88"/>
      <c r="AH139" s="88"/>
      <c r="AI139" s="88"/>
      <c r="AJ139" s="88"/>
      <c r="AK139" s="88"/>
      <c r="AL139" s="88"/>
      <c r="AM139" s="88"/>
      <c r="AN139" s="88"/>
      <c r="AO139" s="88"/>
      <c r="AP139" s="88"/>
      <c r="AQ139" s="88"/>
      <c r="AR139" s="88"/>
    </row>
    <row r="140" spans="10:44" ht="15.75" customHeight="1">
      <c r="J140" s="67">
        <v>-6.1793471128112093E-2</v>
      </c>
      <c r="K140" s="204">
        <f t="shared" si="6"/>
        <v>30</v>
      </c>
      <c r="L140" s="267">
        <f t="shared" si="7"/>
        <v>0.33522727272727271</v>
      </c>
      <c r="M140" s="19">
        <f t="shared" si="8"/>
        <v>-0.425524252949535</v>
      </c>
    </row>
    <row r="141" spans="10:44" ht="15.75" customHeight="1">
      <c r="J141" s="67">
        <v>-5.0923350959581892E-2</v>
      </c>
      <c r="K141" s="242">
        <f t="shared" si="6"/>
        <v>31</v>
      </c>
      <c r="L141" s="267">
        <f t="shared" si="7"/>
        <v>0.34659090909090912</v>
      </c>
      <c r="M141" s="19">
        <f t="shared" si="8"/>
        <v>-0.3945407900989984</v>
      </c>
    </row>
    <row r="142" spans="10:44" ht="15.75" customHeight="1">
      <c r="J142" s="46">
        <v>-4.6832994939483563E-2</v>
      </c>
      <c r="K142" s="242">
        <f t="shared" si="6"/>
        <v>32</v>
      </c>
      <c r="L142" s="267">
        <f t="shared" si="7"/>
        <v>0.35795454545454547</v>
      </c>
      <c r="M142" s="19">
        <f t="shared" si="8"/>
        <v>-0.36393159473103959</v>
      </c>
    </row>
    <row r="143" spans="10:44" ht="15.75" customHeight="1">
      <c r="J143" s="58">
        <v>-4.248702744882038E-2</v>
      </c>
      <c r="K143" s="204">
        <f t="shared" si="6"/>
        <v>33</v>
      </c>
      <c r="L143" s="267">
        <f t="shared" si="7"/>
        <v>0.36931818181818182</v>
      </c>
      <c r="M143" s="19">
        <f t="shared" si="8"/>
        <v>-0.33365969936120454</v>
      </c>
    </row>
    <row r="144" spans="10:44" ht="15.75" customHeight="1">
      <c r="J144" s="67">
        <v>-4.1640565837385707E-2</v>
      </c>
      <c r="K144" s="242">
        <f t="shared" si="6"/>
        <v>34</v>
      </c>
      <c r="L144" s="267">
        <f t="shared" si="7"/>
        <v>0.38068181818181818</v>
      </c>
      <c r="M144" s="19">
        <f t="shared" si="8"/>
        <v>-0.30369057865445637</v>
      </c>
    </row>
    <row r="145" spans="10:13" ht="15.75" customHeight="1">
      <c r="J145" s="67">
        <v>-3.7224607480667748E-2</v>
      </c>
      <c r="K145" s="242">
        <f t="shared" si="6"/>
        <v>35</v>
      </c>
      <c r="L145" s="267">
        <f t="shared" si="7"/>
        <v>0.39204545454545453</v>
      </c>
      <c r="M145" s="19">
        <f t="shared" si="8"/>
        <v>-0.27399181845380061</v>
      </c>
    </row>
    <row r="146" spans="10:13" ht="15.75" customHeight="1">
      <c r="J146" s="108">
        <v>-3.2313124692402606E-2</v>
      </c>
      <c r="K146" s="204">
        <f t="shared" si="6"/>
        <v>36</v>
      </c>
      <c r="L146" s="267">
        <f t="shared" si="7"/>
        <v>0.40340909090909088</v>
      </c>
      <c r="M146" s="19">
        <f t="shared" si="8"/>
        <v>-0.24453282622639833</v>
      </c>
    </row>
    <row r="147" spans="10:13" ht="15.75" customHeight="1">
      <c r="J147" s="53">
        <v>-2.9490417571814087E-2</v>
      </c>
      <c r="K147" s="228">
        <f t="shared" si="6"/>
        <v>37</v>
      </c>
      <c r="L147" s="267">
        <f t="shared" si="7"/>
        <v>0.41477272727272729</v>
      </c>
      <c r="M147" s="19">
        <f t="shared" si="8"/>
        <v>-0.21528457564427503</v>
      </c>
    </row>
    <row r="148" spans="10:13" ht="15.75" customHeight="1">
      <c r="J148" s="38">
        <v>-2.785070857841665E-2</v>
      </c>
      <c r="K148" s="242">
        <f t="shared" si="6"/>
        <v>38</v>
      </c>
      <c r="L148" s="267">
        <f t="shared" si="7"/>
        <v>0.42613636363636365</v>
      </c>
      <c r="M148" s="19">
        <f t="shared" si="8"/>
        <v>-0.18621937930523477</v>
      </c>
    </row>
    <row r="149" spans="10:13" ht="15.75" customHeight="1">
      <c r="J149" s="67">
        <v>-2.6430134561715113E-2</v>
      </c>
      <c r="K149" s="246">
        <f t="shared" si="6"/>
        <v>39</v>
      </c>
      <c r="L149" s="267">
        <f t="shared" si="7"/>
        <v>0.4375</v>
      </c>
      <c r="M149" s="19">
        <f t="shared" si="8"/>
        <v>-0.1573106846101707</v>
      </c>
    </row>
    <row r="150" spans="10:13" ht="15.75" customHeight="1">
      <c r="J150" s="58">
        <v>-1.3388806583055468E-2</v>
      </c>
      <c r="K150" s="246">
        <f t="shared" si="6"/>
        <v>40</v>
      </c>
      <c r="L150" s="267">
        <f t="shared" si="7"/>
        <v>0.44886363636363635</v>
      </c>
      <c r="M150" s="19">
        <f t="shared" si="8"/>
        <v>-0.12853288860722628</v>
      </c>
    </row>
    <row r="151" spans="10:13" ht="15.75" customHeight="1">
      <c r="J151" s="67">
        <v>-1.3302701446827991E-2</v>
      </c>
      <c r="K151" s="246">
        <f t="shared" si="6"/>
        <v>41</v>
      </c>
      <c r="L151" s="267">
        <f t="shared" si="7"/>
        <v>0.46022727272727271</v>
      </c>
      <c r="M151" s="19">
        <f t="shared" si="8"/>
        <v>-9.9861168237163553E-2</v>
      </c>
    </row>
    <row r="152" spans="10:13" ht="15.75" customHeight="1">
      <c r="J152" s="58">
        <v>-1.257378174263879E-2</v>
      </c>
      <c r="K152" s="204">
        <f t="shared" si="6"/>
        <v>42</v>
      </c>
      <c r="L152" s="267">
        <f t="shared" si="7"/>
        <v>0.47159090909090912</v>
      </c>
      <c r="M152" s="19">
        <f t="shared" si="8"/>
        <v>-7.127132290229457E-2</v>
      </c>
    </row>
    <row r="153" spans="10:13" ht="15.75" customHeight="1">
      <c r="J153" s="46">
        <v>-9.4883459547793203E-3</v>
      </c>
      <c r="K153" s="242">
        <f t="shared" si="6"/>
        <v>43</v>
      </c>
      <c r="L153" s="267">
        <f t="shared" si="7"/>
        <v>0.48295454545454547</v>
      </c>
      <c r="M153" s="19">
        <f t="shared" si="8"/>
        <v>-4.2739626659217211E-2</v>
      </c>
    </row>
    <row r="154" spans="10:13" ht="15.75" customHeight="1">
      <c r="J154" s="108">
        <v>-1.1762693329419593E-3</v>
      </c>
      <c r="K154" s="242">
        <f t="shared" si="6"/>
        <v>44</v>
      </c>
      <c r="L154" s="267">
        <f t="shared" si="7"/>
        <v>0.49431818181818182</v>
      </c>
      <c r="M154" s="19">
        <f t="shared" si="8"/>
        <v>-1.42426876225898E-2</v>
      </c>
    </row>
    <row r="155" spans="10:13" ht="15.75" customHeight="1">
      <c r="J155" s="230">
        <v>5.5741214776697245E-3</v>
      </c>
      <c r="K155" s="246">
        <f t="shared" si="6"/>
        <v>45</v>
      </c>
      <c r="L155" s="267">
        <f t="shared" si="7"/>
        <v>0.50568181818181823</v>
      </c>
      <c r="M155" s="19">
        <f t="shared" si="8"/>
        <v>1.4242687622589938E-2</v>
      </c>
    </row>
    <row r="156" spans="10:13" ht="15.75" customHeight="1">
      <c r="J156" s="67">
        <v>8.1356091819476117E-3</v>
      </c>
      <c r="K156" s="246">
        <f t="shared" si="6"/>
        <v>46</v>
      </c>
      <c r="L156" s="267">
        <f t="shared" si="7"/>
        <v>0.51704545454545459</v>
      </c>
      <c r="M156" s="19">
        <f t="shared" si="8"/>
        <v>4.2739626659217343E-2</v>
      </c>
    </row>
    <row r="157" spans="10:13" ht="15.75" customHeight="1">
      <c r="J157" s="58">
        <v>8.4704394436043717E-3</v>
      </c>
      <c r="K157" s="242">
        <f t="shared" si="6"/>
        <v>47</v>
      </c>
      <c r="L157" s="267">
        <f t="shared" si="7"/>
        <v>0.52840909090909094</v>
      </c>
      <c r="M157" s="19">
        <f t="shared" si="8"/>
        <v>7.1271322902294709E-2</v>
      </c>
    </row>
    <row r="158" spans="10:13" ht="15.75" customHeight="1">
      <c r="J158" s="230">
        <v>1.0317983333724745E-2</v>
      </c>
      <c r="K158" s="242">
        <f t="shared" si="6"/>
        <v>48</v>
      </c>
      <c r="L158" s="267">
        <f t="shared" si="7"/>
        <v>0.53977272727272729</v>
      </c>
      <c r="M158" s="19">
        <f t="shared" si="8"/>
        <v>9.9861168237163553E-2</v>
      </c>
    </row>
    <row r="159" spans="10:13" ht="15.75" customHeight="1">
      <c r="J159" s="67">
        <v>2.5770354836766873E-2</v>
      </c>
      <c r="K159" s="246">
        <f t="shared" si="6"/>
        <v>49</v>
      </c>
      <c r="L159" s="267">
        <f t="shared" si="7"/>
        <v>0.55113636363636365</v>
      </c>
      <c r="M159" s="19">
        <f t="shared" si="8"/>
        <v>0.12853288860722628</v>
      </c>
    </row>
    <row r="160" spans="10:13" ht="15.75" customHeight="1">
      <c r="J160" s="67">
        <v>2.811205923367377E-2</v>
      </c>
      <c r="K160" s="242">
        <f t="shared" si="6"/>
        <v>50</v>
      </c>
      <c r="L160" s="267">
        <f t="shared" si="7"/>
        <v>0.5625</v>
      </c>
      <c r="M160" s="19">
        <f t="shared" si="8"/>
        <v>0.1573106846101707</v>
      </c>
    </row>
    <row r="161" spans="10:13" ht="15.75" customHeight="1">
      <c r="J161" s="67">
        <v>3.3929934552686503E-2</v>
      </c>
      <c r="K161" s="204">
        <f t="shared" si="6"/>
        <v>51</v>
      </c>
      <c r="L161" s="267">
        <f t="shared" si="7"/>
        <v>0.57386363636363635</v>
      </c>
      <c r="M161" s="19">
        <f t="shared" si="8"/>
        <v>0.18621937930523477</v>
      </c>
    </row>
    <row r="162" spans="10:13" ht="15.75" customHeight="1">
      <c r="J162" s="58">
        <v>3.4523666556247057E-2</v>
      </c>
      <c r="K162" s="231">
        <f t="shared" si="6"/>
        <v>52</v>
      </c>
      <c r="L162" s="267">
        <f t="shared" si="7"/>
        <v>0.58522727272727271</v>
      </c>
      <c r="M162" s="19">
        <f t="shared" si="8"/>
        <v>0.21528457564427503</v>
      </c>
    </row>
    <row r="163" spans="10:13" ht="15.75" customHeight="1">
      <c r="J163" s="38">
        <v>4.5730979087662216E-2</v>
      </c>
      <c r="K163" s="231">
        <f t="shared" si="6"/>
        <v>53</v>
      </c>
      <c r="L163" s="267">
        <f t="shared" si="7"/>
        <v>0.59659090909090906</v>
      </c>
      <c r="M163" s="19">
        <f t="shared" si="8"/>
        <v>0.24453282622639816</v>
      </c>
    </row>
    <row r="164" spans="10:13" ht="15.75" customHeight="1">
      <c r="J164" s="67">
        <v>4.6680434626639289E-2</v>
      </c>
      <c r="K164" s="246">
        <f t="shared" si="6"/>
        <v>54</v>
      </c>
      <c r="L164" s="267">
        <f t="shared" si="7"/>
        <v>0.60795454545454541</v>
      </c>
      <c r="M164" s="19">
        <f t="shared" si="8"/>
        <v>0.27399181845380044</v>
      </c>
    </row>
    <row r="165" spans="10:13" ht="15.75" customHeight="1">
      <c r="J165" s="230">
        <v>4.9085372958810769E-2</v>
      </c>
      <c r="K165" s="231">
        <f t="shared" si="6"/>
        <v>55</v>
      </c>
      <c r="L165" s="267">
        <f t="shared" si="7"/>
        <v>0.61931818181818177</v>
      </c>
      <c r="M165" s="19">
        <f t="shared" si="8"/>
        <v>0.30369057865445626</v>
      </c>
    </row>
    <row r="166" spans="10:13" ht="15.75" customHeight="1">
      <c r="J166" s="108">
        <v>5.2622995227747493E-2</v>
      </c>
      <c r="K166" s="246">
        <f t="shared" si="6"/>
        <v>56</v>
      </c>
      <c r="L166" s="267">
        <f t="shared" si="7"/>
        <v>0.63068181818181823</v>
      </c>
      <c r="M166" s="19">
        <f t="shared" si="8"/>
        <v>0.33365969936120471</v>
      </c>
    </row>
    <row r="167" spans="10:13" ht="15.75" customHeight="1">
      <c r="J167" s="230">
        <v>5.3480977354415205E-2</v>
      </c>
      <c r="K167" s="242">
        <f t="shared" si="6"/>
        <v>57</v>
      </c>
      <c r="L167" s="267">
        <f t="shared" si="7"/>
        <v>0.64204545454545459</v>
      </c>
      <c r="M167" s="19">
        <f t="shared" si="8"/>
        <v>0.3639315947310397</v>
      </c>
    </row>
    <row r="168" spans="10:13" ht="15.75" customHeight="1">
      <c r="J168" s="38">
        <v>5.5321693188299381E-2</v>
      </c>
      <c r="K168" s="242">
        <f t="shared" si="6"/>
        <v>58</v>
      </c>
      <c r="L168" s="267">
        <f t="shared" si="7"/>
        <v>0.65340909090909094</v>
      </c>
      <c r="M168" s="19">
        <f t="shared" si="8"/>
        <v>0.39454079009899856</v>
      </c>
    </row>
    <row r="169" spans="10:13" ht="15.75" customHeight="1">
      <c r="J169" s="108">
        <v>6.2756226604572363E-2</v>
      </c>
      <c r="K169" s="231">
        <f t="shared" si="6"/>
        <v>59</v>
      </c>
      <c r="L169" s="267">
        <f t="shared" si="7"/>
        <v>0.66477272727272729</v>
      </c>
      <c r="M169" s="19">
        <f t="shared" si="8"/>
        <v>0.425524252949535</v>
      </c>
    </row>
    <row r="170" spans="10:13" ht="15.75" customHeight="1">
      <c r="J170" s="108">
        <v>6.4333303609851622E-2</v>
      </c>
      <c r="K170" s="102">
        <f t="shared" si="6"/>
        <v>60</v>
      </c>
      <c r="L170" s="267">
        <f t="shared" si="7"/>
        <v>0.67613636363636365</v>
      </c>
      <c r="M170" s="19">
        <f t="shared" si="8"/>
        <v>0.45692177423763397</v>
      </c>
    </row>
    <row r="171" spans="10:13" ht="15.75" customHeight="1">
      <c r="J171" s="230">
        <v>6.4780653288237511E-2</v>
      </c>
      <c r="K171" s="228">
        <f t="shared" si="6"/>
        <v>61</v>
      </c>
      <c r="L171" s="267">
        <f t="shared" si="7"/>
        <v>0.6875</v>
      </c>
      <c r="M171" s="19">
        <f t="shared" si="8"/>
        <v>0.48877641111466941</v>
      </c>
    </row>
    <row r="172" spans="10:13" ht="15.75" customHeight="1">
      <c r="J172" s="67">
        <v>6.8001885294228681E-2</v>
      </c>
      <c r="K172" s="102">
        <f t="shared" si="6"/>
        <v>62</v>
      </c>
      <c r="L172" s="267">
        <f t="shared" si="7"/>
        <v>0.69886363636363635</v>
      </c>
      <c r="M172" s="19">
        <f t="shared" si="8"/>
        <v>0.52113500486411635</v>
      </c>
    </row>
    <row r="173" spans="10:13" ht="15.75" customHeight="1">
      <c r="J173" s="58">
        <v>6.8839428702829719E-2</v>
      </c>
      <c r="K173" s="246">
        <f t="shared" si="6"/>
        <v>63</v>
      </c>
      <c r="L173" s="267">
        <f t="shared" si="7"/>
        <v>0.71022727272727271</v>
      </c>
      <c r="M173" s="19">
        <f t="shared" si="8"/>
        <v>0.55404879144233621</v>
      </c>
    </row>
    <row r="174" spans="10:13" ht="15.75" customHeight="1">
      <c r="J174" s="108">
        <v>7.2008919586421749E-2</v>
      </c>
      <c r="K174" s="242">
        <f t="shared" si="6"/>
        <v>64</v>
      </c>
      <c r="L174" s="267">
        <f t="shared" si="7"/>
        <v>0.72159090909090906</v>
      </c>
      <c r="M174" s="19">
        <f t="shared" si="8"/>
        <v>0.58757412674663412</v>
      </c>
    </row>
    <row r="175" spans="10:13" ht="15.75" customHeight="1">
      <c r="J175" s="67">
        <v>7.6086070370548653E-2</v>
      </c>
      <c r="K175" s="231">
        <f t="shared" si="6"/>
        <v>65</v>
      </c>
      <c r="L175" s="267">
        <f t="shared" si="7"/>
        <v>0.73295454545454541</v>
      </c>
      <c r="M175" s="19">
        <f t="shared" si="8"/>
        <v>0.62177335501573239</v>
      </c>
    </row>
    <row r="176" spans="10:13" ht="15.75" customHeight="1">
      <c r="J176" s="67">
        <v>7.6208607267491679E-2</v>
      </c>
      <c r="K176" s="231">
        <f t="shared" si="6"/>
        <v>66</v>
      </c>
      <c r="L176" s="267">
        <f t="shared" si="7"/>
        <v>0.74431818181818177</v>
      </c>
      <c r="M176" s="19">
        <f t="shared" si="8"/>
        <v>0.65671585720597314</v>
      </c>
    </row>
    <row r="177" spans="10:13" ht="15.75" customHeight="1">
      <c r="J177" s="67">
        <v>7.7861522529822813E-2</v>
      </c>
      <c r="K177" s="231">
        <f t="shared" si="6"/>
        <v>67</v>
      </c>
      <c r="L177" s="267">
        <f t="shared" si="7"/>
        <v>0.75568181818181823</v>
      </c>
      <c r="M177" s="19">
        <f t="shared" si="8"/>
        <v>0.69247932764822007</v>
      </c>
    </row>
    <row r="178" spans="10:13" ht="15.75" customHeight="1">
      <c r="J178" s="67">
        <v>8.196589152981637E-2</v>
      </c>
      <c r="K178" s="246">
        <f t="shared" si="6"/>
        <v>68</v>
      </c>
      <c r="L178" s="267">
        <f t="shared" si="7"/>
        <v>0.76704545454545459</v>
      </c>
      <c r="M178" s="19">
        <f t="shared" si="8"/>
        <v>0.72915134305229301</v>
      </c>
    </row>
    <row r="179" spans="10:13" ht="15.75" customHeight="1">
      <c r="J179" s="53">
        <v>8.306357714499335E-2</v>
      </c>
      <c r="K179" s="246">
        <f t="shared" si="6"/>
        <v>69</v>
      </c>
      <c r="L179" s="267">
        <f t="shared" si="7"/>
        <v>0.77840909090909094</v>
      </c>
      <c r="M179" s="19">
        <f t="shared" si="8"/>
        <v>0.76683130989518566</v>
      </c>
    </row>
    <row r="180" spans="10:13" ht="15.75" customHeight="1">
      <c r="J180" s="230">
        <v>9.2862634298182534E-2</v>
      </c>
      <c r="K180" s="231">
        <f t="shared" si="6"/>
        <v>70</v>
      </c>
      <c r="L180" s="267">
        <f t="shared" si="7"/>
        <v>0.78977272727272729</v>
      </c>
      <c r="M180" s="19">
        <f t="shared" si="8"/>
        <v>0.80563290730518677</v>
      </c>
    </row>
    <row r="181" spans="10:13" ht="15.75" customHeight="1">
      <c r="J181" s="53">
        <v>9.6551796390105415E-2</v>
      </c>
      <c r="K181" s="102">
        <f t="shared" si="6"/>
        <v>71</v>
      </c>
      <c r="L181" s="267">
        <f t="shared" si="7"/>
        <v>0.80113636363636365</v>
      </c>
      <c r="M181" s="19">
        <f t="shared" si="8"/>
        <v>0.84568718722657388</v>
      </c>
    </row>
    <row r="182" spans="10:13" ht="15.75" customHeight="1">
      <c r="J182" s="67">
        <v>0.10271084440757938</v>
      </c>
      <c r="K182" s="231">
        <f t="shared" si="6"/>
        <v>72</v>
      </c>
      <c r="L182" s="267">
        <f t="shared" si="7"/>
        <v>0.8125</v>
      </c>
      <c r="M182" s="19">
        <f t="shared" si="8"/>
        <v>0.88714655901887607</v>
      </c>
    </row>
    <row r="183" spans="10:13" ht="15.75" customHeight="1">
      <c r="J183" s="58">
        <v>0.10420049606891546</v>
      </c>
      <c r="K183" s="242">
        <f t="shared" si="6"/>
        <v>73</v>
      </c>
      <c r="L183" s="267">
        <f t="shared" si="7"/>
        <v>0.82386363636363635</v>
      </c>
      <c r="M183" s="19">
        <f t="shared" si="8"/>
        <v>0.93018998319682389</v>
      </c>
    </row>
    <row r="184" spans="10:13" ht="15.75" customHeight="1">
      <c r="J184" s="67">
        <v>0.11015774355970076</v>
      </c>
      <c r="K184" s="242">
        <f t="shared" si="6"/>
        <v>74</v>
      </c>
      <c r="L184" s="267">
        <f t="shared" si="7"/>
        <v>0.83522727272727271</v>
      </c>
      <c r="M184" s="19">
        <f t="shared" si="8"/>
        <v>0.97502984780811075</v>
      </c>
    </row>
    <row r="185" spans="10:13" ht="15.75" customHeight="1">
      <c r="J185" s="230">
        <v>0.11707884482449837</v>
      </c>
      <c r="K185" s="242">
        <f t="shared" si="6"/>
        <v>75</v>
      </c>
      <c r="L185" s="267">
        <f t="shared" si="7"/>
        <v>0.84659090909090906</v>
      </c>
      <c r="M185" s="19">
        <f t="shared" si="8"/>
        <v>1.0219212334923036</v>
      </c>
    </row>
    <row r="186" spans="10:13" ht="15.75" customHeight="1">
      <c r="J186" s="46">
        <v>0.1173192812178111</v>
      </c>
      <c r="K186" s="228">
        <f t="shared" si="6"/>
        <v>76</v>
      </c>
      <c r="L186" s="267">
        <f t="shared" si="7"/>
        <v>0.85795454545454541</v>
      </c>
      <c r="M186" s="19">
        <f t="shared" si="8"/>
        <v>1.0711746468263743</v>
      </c>
    </row>
    <row r="187" spans="10:13" ht="15.75" customHeight="1">
      <c r="J187" s="230">
        <v>0.11793882416819879</v>
      </c>
      <c r="K187" s="242">
        <f t="shared" si="6"/>
        <v>77</v>
      </c>
      <c r="L187" s="267">
        <f t="shared" si="7"/>
        <v>0.86931818181818177</v>
      </c>
      <c r="M187" s="19">
        <f t="shared" si="8"/>
        <v>1.123173920626966</v>
      </c>
    </row>
    <row r="188" spans="10:13" ht="15.75" customHeight="1">
      <c r="J188" s="67">
        <v>0.11922810209013029</v>
      </c>
      <c r="K188" s="242">
        <f t="shared" si="6"/>
        <v>78</v>
      </c>
      <c r="L188" s="267">
        <f t="shared" si="7"/>
        <v>0.88068181818181823</v>
      </c>
      <c r="M188" s="19">
        <f t="shared" si="8"/>
        <v>1.1784020429997195</v>
      </c>
    </row>
    <row r="189" spans="10:13" ht="15.75" customHeight="1">
      <c r="J189" s="230">
        <v>0.12514502510879422</v>
      </c>
      <c r="K189" s="246">
        <f t="shared" si="6"/>
        <v>79</v>
      </c>
      <c r="L189" s="267">
        <f t="shared" si="7"/>
        <v>0.89204545454545459</v>
      </c>
      <c r="M189" s="19">
        <f t="shared" si="8"/>
        <v>1.2374795794240139</v>
      </c>
    </row>
    <row r="190" spans="10:13" ht="15.75" customHeight="1">
      <c r="J190" s="67">
        <v>0.12752039378479846</v>
      </c>
      <c r="K190" s="246">
        <f t="shared" si="6"/>
        <v>80</v>
      </c>
      <c r="L190" s="267">
        <f t="shared" si="7"/>
        <v>0.90340909090909094</v>
      </c>
      <c r="M190" s="19">
        <f t="shared" si="8"/>
        <v>1.3012239250892597</v>
      </c>
    </row>
    <row r="191" spans="10:13" ht="15.75" customHeight="1">
      <c r="J191" s="230">
        <v>0.15879887126264036</v>
      </c>
      <c r="K191" s="246">
        <f t="shared" si="6"/>
        <v>81</v>
      </c>
      <c r="L191" s="267">
        <f t="shared" si="7"/>
        <v>0.91477272727272729</v>
      </c>
      <c r="M191" s="19">
        <f t="shared" si="8"/>
        <v>1.370744730967556</v>
      </c>
    </row>
    <row r="192" spans="10:13" ht="15.75" customHeight="1">
      <c r="J192" s="67">
        <v>0.21020127971637026</v>
      </c>
      <c r="K192" s="228">
        <f t="shared" si="6"/>
        <v>82</v>
      </c>
      <c r="L192" s="267">
        <f t="shared" si="7"/>
        <v>0.92613636363636365</v>
      </c>
      <c r="M192" s="19">
        <f t="shared" si="8"/>
        <v>1.4476059980540619</v>
      </c>
    </row>
    <row r="193" spans="10:13" ht="15.75" customHeight="1">
      <c r="J193" s="67">
        <v>0.22281160592569271</v>
      </c>
      <c r="K193" s="242">
        <f t="shared" si="6"/>
        <v>83</v>
      </c>
      <c r="L193" s="267">
        <f t="shared" si="7"/>
        <v>0.9375</v>
      </c>
      <c r="M193" s="19">
        <f t="shared" si="8"/>
        <v>1.5341205443525465</v>
      </c>
    </row>
    <row r="194" spans="10:13" ht="15.75" customHeight="1">
      <c r="J194" s="67">
        <v>0.25171488754315974</v>
      </c>
      <c r="K194" s="242">
        <f t="shared" si="6"/>
        <v>84</v>
      </c>
      <c r="L194" s="267">
        <f t="shared" si="7"/>
        <v>0.94886363636363635</v>
      </c>
      <c r="M194" s="19">
        <f t="shared" si="8"/>
        <v>1.6339339161209507</v>
      </c>
    </row>
    <row r="195" spans="10:13" ht="15.75" customHeight="1">
      <c r="J195" s="28">
        <v>0.27581221961038138</v>
      </c>
      <c r="K195" s="231">
        <f t="shared" si="6"/>
        <v>85</v>
      </c>
      <c r="L195" s="267">
        <f t="shared" si="7"/>
        <v>0.96022727272727271</v>
      </c>
      <c r="M195" s="19">
        <f t="shared" si="8"/>
        <v>1.7533295587879703</v>
      </c>
    </row>
    <row r="196" spans="10:13" ht="15.75" customHeight="1">
      <c r="J196" s="67">
        <v>0.295314739175631</v>
      </c>
      <c r="K196" s="231">
        <f t="shared" si="6"/>
        <v>86</v>
      </c>
      <c r="L196" s="267">
        <f t="shared" si="7"/>
        <v>0.97159090909090906</v>
      </c>
      <c r="M196" s="19">
        <f t="shared" si="8"/>
        <v>1.904706898156731</v>
      </c>
    </row>
    <row r="197" spans="10:13" ht="15.75" customHeight="1">
      <c r="J197" s="28">
        <v>0.4073911669788024</v>
      </c>
      <c r="K197" s="242">
        <f t="shared" si="6"/>
        <v>87</v>
      </c>
      <c r="L197" s="267">
        <f t="shared" si="7"/>
        <v>0.98295454545454541</v>
      </c>
      <c r="M197" s="19">
        <f t="shared" si="8"/>
        <v>2.118994768287743</v>
      </c>
    </row>
    <row r="198" spans="10:13" ht="15.75" customHeight="1">
      <c r="J198" s="28">
        <v>0.4373506811488429</v>
      </c>
      <c r="K198" s="228">
        <f t="shared" si="6"/>
        <v>88</v>
      </c>
      <c r="L198" s="267">
        <f t="shared" si="7"/>
        <v>0.99431818181818177</v>
      </c>
      <c r="M198" s="19">
        <f t="shared" si="8"/>
        <v>2.531313090899447</v>
      </c>
    </row>
    <row r="199" spans="10:13" ht="15.75" customHeight="1"/>
    <row r="200" spans="10:13" ht="15.75" customHeight="1"/>
    <row r="201" spans="10:13" ht="15.75" customHeight="1"/>
    <row r="202" spans="10:13" ht="15.75" customHeight="1"/>
    <row r="203" spans="10:13" ht="15.75" customHeight="1"/>
    <row r="204" spans="10:13" ht="15.75" customHeight="1"/>
    <row r="205" spans="10:13" ht="15.75" customHeight="1"/>
    <row r="206" spans="10:13" ht="15.75" customHeight="1"/>
    <row r="207" spans="10:13" ht="15.75" customHeight="1"/>
    <row r="208" spans="10:13"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sheetData>
  <autoFilter ref="A2:M101" xr:uid="{00000000-0009-0000-0000-000004000000}">
    <sortState xmlns:xlrd2="http://schemas.microsoft.com/office/spreadsheetml/2017/richdata2" ref="A2:M101">
      <sortCondition ref="G2:G101"/>
    </sortState>
  </autoFilter>
  <mergeCells count="10">
    <mergeCell ref="Z8:AB8"/>
    <mergeCell ref="Z9:AB9"/>
    <mergeCell ref="Z10:AB10"/>
    <mergeCell ref="Z26:AA26"/>
    <mergeCell ref="V29:X29"/>
    <mergeCell ref="V30:X31"/>
    <mergeCell ref="O53:Q53"/>
    <mergeCell ref="R53:S53"/>
    <mergeCell ref="V3:W3"/>
    <mergeCell ref="V8:X8"/>
  </mergeCells>
  <conditionalFormatting sqref="E3:E73">
    <cfRule type="colorScale" priority="1">
      <colorScale>
        <cfvo type="min"/>
        <cfvo type="percentile" val="50"/>
        <cfvo type="max"/>
        <color rgb="FFD6E3BC"/>
        <color rgb="FFFFF1AA"/>
        <color rgb="FFFABF8F"/>
      </colorScale>
    </cfRule>
  </conditionalFormatting>
  <conditionalFormatting sqref="E74:E105">
    <cfRule type="colorScale" priority="2">
      <colorScale>
        <cfvo type="min"/>
        <cfvo type="percentile" val="50"/>
        <cfvo type="max"/>
        <color rgb="FFD6E3BC"/>
        <color rgb="FFFFF1AA"/>
        <color rgb="FFFABF8F"/>
      </colorScale>
    </cfRule>
  </conditionalFormatting>
  <conditionalFormatting sqref="G3:G105">
    <cfRule type="containsText" dxfId="4" priority="3" operator="containsText" text="Low">
      <formula>NOT(ISERROR(SEARCH(("Low"),(G3))))</formula>
    </cfRule>
  </conditionalFormatting>
  <conditionalFormatting sqref="G3:G105">
    <cfRule type="containsText" dxfId="3" priority="4" operator="containsText" text="High">
      <formula>NOT(ISERROR(SEARCH(("High"),(G3))))</formula>
    </cfRule>
  </conditionalFormatting>
  <conditionalFormatting sqref="G3:G105">
    <cfRule type="containsText" dxfId="2" priority="5" operator="containsText" text="Moderate">
      <formula>NOT(ISERROR(SEARCH(("Moderate"),(G3))))</formula>
    </cfRule>
  </conditionalFormatting>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000"/>
  <sheetViews>
    <sheetView workbookViewId="0"/>
  </sheetViews>
  <sheetFormatPr defaultColWidth="12.625" defaultRowHeight="15" customHeight="1"/>
  <cols>
    <col min="1" max="4" width="9.375" customWidth="1"/>
    <col min="5" max="6" width="9.625" customWidth="1"/>
    <col min="7" max="9" width="9.375" customWidth="1"/>
    <col min="10" max="13" width="10.625" customWidth="1"/>
    <col min="14" max="15" width="9.375" customWidth="1"/>
    <col min="16" max="16" width="20.875" customWidth="1"/>
    <col min="17" max="17" width="9.5" customWidth="1"/>
    <col min="18" max="18" width="9.625" customWidth="1"/>
    <col min="19" max="21" width="9.375" customWidth="1"/>
  </cols>
  <sheetData>
    <row r="1" spans="1:19">
      <c r="A1" s="1" t="s">
        <v>2</v>
      </c>
      <c r="B1" s="1" t="s">
        <v>3</v>
      </c>
      <c r="C1" s="1" t="s">
        <v>7</v>
      </c>
      <c r="D1" s="4" t="s">
        <v>864</v>
      </c>
      <c r="E1" s="4" t="s">
        <v>921</v>
      </c>
      <c r="F1" s="4" t="s">
        <v>866</v>
      </c>
      <c r="H1" s="88"/>
      <c r="I1" s="88"/>
      <c r="J1" s="88"/>
      <c r="K1" s="88"/>
      <c r="L1" s="88"/>
      <c r="M1" s="88"/>
      <c r="N1" s="88"/>
      <c r="O1" s="88"/>
      <c r="P1" s="88"/>
      <c r="Q1" s="88"/>
      <c r="R1" s="88"/>
      <c r="S1" s="88"/>
    </row>
    <row r="2" spans="1:19">
      <c r="A2" s="12">
        <v>24</v>
      </c>
      <c r="B2" s="12">
        <v>0.48717948717948717</v>
      </c>
      <c r="C2" s="230" t="s">
        <v>15</v>
      </c>
      <c r="D2" s="14" t="s">
        <v>16</v>
      </c>
      <c r="E2" s="231">
        <f t="shared" ref="E2:E89" si="0">A2*$Q$3+$Q$4</f>
        <v>0.48160536570181778</v>
      </c>
      <c r="F2" s="230">
        <f t="shared" ref="F2:F89" si="1">B2-E2</f>
        <v>5.5741214776693915E-3</v>
      </c>
      <c r="H2" s="88"/>
      <c r="I2" s="88"/>
      <c r="J2" s="88"/>
      <c r="K2" s="88"/>
      <c r="L2" s="88"/>
      <c r="M2" s="88"/>
      <c r="N2" s="88"/>
      <c r="O2" s="88"/>
      <c r="P2" s="560" t="s">
        <v>870</v>
      </c>
      <c r="Q2" s="561"/>
      <c r="R2" s="88"/>
      <c r="S2" s="88"/>
    </row>
    <row r="3" spans="1:19">
      <c r="A3" s="12">
        <v>36</v>
      </c>
      <c r="B3" s="12">
        <v>0.75384615384615383</v>
      </c>
      <c r="C3" s="230" t="s">
        <v>15</v>
      </c>
      <c r="D3" s="14" t="s">
        <v>16</v>
      </c>
      <c r="E3" s="231">
        <f t="shared" si="0"/>
        <v>0.62870112873735984</v>
      </c>
      <c r="F3" s="230">
        <f t="shared" si="1"/>
        <v>0.12514502510879399</v>
      </c>
      <c r="H3" s="88"/>
      <c r="I3" s="88"/>
      <c r="J3" s="88"/>
      <c r="K3" s="88"/>
      <c r="L3" s="88"/>
      <c r="M3" s="88"/>
      <c r="N3" s="88"/>
      <c r="O3" s="88"/>
      <c r="P3" s="205" t="s">
        <v>165</v>
      </c>
      <c r="Q3" s="159">
        <f>SLOPE(B2:B89,A2:A89)</f>
        <v>1.2257980252961837E-2</v>
      </c>
      <c r="R3" s="88"/>
      <c r="S3" s="88"/>
    </row>
    <row r="4" spans="1:19">
      <c r="A4" s="137">
        <v>12</v>
      </c>
      <c r="B4" s="137">
        <v>0.34482758600000002</v>
      </c>
      <c r="C4" s="230" t="s">
        <v>15</v>
      </c>
      <c r="D4" s="14" t="s">
        <v>16</v>
      </c>
      <c r="E4" s="231">
        <f t="shared" si="0"/>
        <v>0.33450960266627572</v>
      </c>
      <c r="F4" s="230">
        <f t="shared" si="1"/>
        <v>1.0317983333724301E-2</v>
      </c>
      <c r="H4" s="88"/>
      <c r="I4" s="88"/>
      <c r="J4" s="88"/>
      <c r="K4" s="88"/>
      <c r="L4" s="88"/>
      <c r="M4" s="88"/>
      <c r="N4" s="88"/>
      <c r="O4" s="88"/>
      <c r="P4" s="206" t="s">
        <v>166</v>
      </c>
      <c r="Q4" s="207">
        <f>INTERCEPT(B2:B89,A2:A89)</f>
        <v>0.18741383963073366</v>
      </c>
      <c r="R4" s="88"/>
      <c r="S4" s="88"/>
    </row>
    <row r="5" spans="1:19">
      <c r="A5" s="46">
        <v>22</v>
      </c>
      <c r="B5" s="46">
        <v>0.41025641025641019</v>
      </c>
      <c r="C5" s="102" t="s">
        <v>15</v>
      </c>
      <c r="D5" s="49" t="s">
        <v>16</v>
      </c>
      <c r="E5" s="102">
        <f t="shared" si="0"/>
        <v>0.45708940519589408</v>
      </c>
      <c r="F5" s="46">
        <f t="shared" si="1"/>
        <v>-4.6832994939483896E-2</v>
      </c>
      <c r="H5" s="88"/>
      <c r="I5" s="88"/>
      <c r="J5" s="88"/>
      <c r="K5" s="88"/>
      <c r="L5" s="88"/>
      <c r="M5" s="88"/>
      <c r="N5" s="88"/>
      <c r="O5" s="88"/>
      <c r="P5" s="88"/>
      <c r="Q5" s="88"/>
      <c r="R5" s="88"/>
      <c r="S5" s="88"/>
    </row>
    <row r="6" spans="1:19">
      <c r="A6" s="46">
        <v>23</v>
      </c>
      <c r="B6" s="46">
        <v>0.58666666666666667</v>
      </c>
      <c r="C6" s="102" t="s">
        <v>15</v>
      </c>
      <c r="D6" s="49" t="s">
        <v>16</v>
      </c>
      <c r="E6" s="102">
        <f t="shared" si="0"/>
        <v>0.4693473854488559</v>
      </c>
      <c r="F6" s="46">
        <f t="shared" si="1"/>
        <v>0.11731928121781077</v>
      </c>
      <c r="H6" s="88"/>
      <c r="I6" s="88"/>
      <c r="J6" s="88"/>
      <c r="K6" s="88"/>
      <c r="L6" s="88"/>
      <c r="M6" s="88"/>
      <c r="N6" s="88"/>
      <c r="O6" s="88"/>
      <c r="P6" s="562" t="s">
        <v>922</v>
      </c>
      <c r="Q6" s="563"/>
      <c r="R6" s="561"/>
      <c r="S6" s="88"/>
    </row>
    <row r="7" spans="1:19" ht="19.5">
      <c r="A7" s="46">
        <v>25</v>
      </c>
      <c r="B7" s="46">
        <v>0.484375</v>
      </c>
      <c r="C7" s="102" t="s">
        <v>15</v>
      </c>
      <c r="D7" s="49" t="s">
        <v>16</v>
      </c>
      <c r="E7" s="102">
        <f t="shared" si="0"/>
        <v>0.4938633459547796</v>
      </c>
      <c r="F7" s="46">
        <f t="shared" si="1"/>
        <v>-9.4883459547795979E-3</v>
      </c>
      <c r="H7" s="88"/>
      <c r="I7" s="88"/>
      <c r="J7" s="88"/>
      <c r="K7" s="88"/>
      <c r="L7" s="88"/>
      <c r="M7" s="88"/>
      <c r="N7" s="88"/>
      <c r="O7" s="88"/>
      <c r="P7" s="208" t="s">
        <v>873</v>
      </c>
      <c r="Q7" s="209" t="s">
        <v>923</v>
      </c>
      <c r="R7" s="159"/>
      <c r="S7" s="88"/>
    </row>
    <row r="8" spans="1:19" ht="19.5">
      <c r="A8" s="12">
        <v>18</v>
      </c>
      <c r="B8" s="50">
        <v>0.47283813747228387</v>
      </c>
      <c r="C8" s="230" t="s">
        <v>15</v>
      </c>
      <c r="D8" s="14" t="s">
        <v>16</v>
      </c>
      <c r="E8" s="231">
        <f t="shared" si="0"/>
        <v>0.40805748418404675</v>
      </c>
      <c r="F8" s="236">
        <f t="shared" si="1"/>
        <v>6.4780653288237122E-2</v>
      </c>
      <c r="H8" s="88"/>
      <c r="I8" s="88"/>
      <c r="J8" s="88"/>
      <c r="K8" s="88"/>
      <c r="L8" s="88"/>
      <c r="M8" s="88"/>
      <c r="N8" s="88"/>
      <c r="O8" s="88"/>
      <c r="P8" s="208" t="s">
        <v>876</v>
      </c>
      <c r="Q8" s="209" t="s">
        <v>924</v>
      </c>
      <c r="R8" s="159"/>
      <c r="S8" s="88"/>
    </row>
    <row r="9" spans="1:19">
      <c r="A9" s="12">
        <v>21</v>
      </c>
      <c r="B9" s="12">
        <v>0.34146341463414637</v>
      </c>
      <c r="C9" s="230" t="s">
        <v>15</v>
      </c>
      <c r="D9" s="14" t="s">
        <v>16</v>
      </c>
      <c r="E9" s="231">
        <f t="shared" si="0"/>
        <v>0.44483142494293226</v>
      </c>
      <c r="F9" s="230">
        <f t="shared" si="1"/>
        <v>-0.1033680103087859</v>
      </c>
      <c r="H9" s="88"/>
      <c r="I9" s="88"/>
      <c r="J9" s="88"/>
      <c r="K9" s="88"/>
      <c r="L9" s="88"/>
      <c r="M9" s="88"/>
      <c r="N9" s="88"/>
      <c r="O9" s="88"/>
      <c r="P9" s="125" t="s">
        <v>879</v>
      </c>
      <c r="Q9" s="88"/>
      <c r="R9" s="159"/>
      <c r="S9" s="88"/>
    </row>
    <row r="10" spans="1:19">
      <c r="A10" s="237">
        <v>24</v>
      </c>
      <c r="B10" s="12">
        <v>0.57446799999999998</v>
      </c>
      <c r="C10" s="230" t="s">
        <v>15</v>
      </c>
      <c r="D10" s="14" t="s">
        <v>16</v>
      </c>
      <c r="E10" s="231">
        <f t="shared" si="0"/>
        <v>0.48160536570181778</v>
      </c>
      <c r="F10" s="230">
        <f t="shared" si="1"/>
        <v>9.2862634298182201E-2</v>
      </c>
      <c r="H10" s="88"/>
      <c r="I10" s="88"/>
      <c r="J10" s="88"/>
      <c r="K10" s="88"/>
      <c r="L10" s="88"/>
      <c r="M10" s="88"/>
      <c r="N10" s="88"/>
      <c r="O10" s="88"/>
      <c r="P10" s="125" t="s">
        <v>881</v>
      </c>
      <c r="Q10" s="88"/>
      <c r="R10" s="159"/>
      <c r="S10" s="88"/>
    </row>
    <row r="11" spans="1:19">
      <c r="A11" s="12">
        <v>24</v>
      </c>
      <c r="B11" s="12">
        <v>0.59868421052631582</v>
      </c>
      <c r="C11" s="230" t="s">
        <v>15</v>
      </c>
      <c r="D11" s="14" t="s">
        <v>16</v>
      </c>
      <c r="E11" s="231">
        <f t="shared" si="0"/>
        <v>0.48160536570181778</v>
      </c>
      <c r="F11" s="230">
        <f t="shared" si="1"/>
        <v>0.11707884482449804</v>
      </c>
      <c r="H11" s="88"/>
      <c r="I11" s="88"/>
      <c r="J11" s="88"/>
      <c r="K11" s="88"/>
      <c r="L11" s="88"/>
      <c r="M11" s="88"/>
      <c r="N11" s="88"/>
      <c r="O11" s="88"/>
      <c r="P11" s="211"/>
      <c r="Q11" s="212" t="s">
        <v>925</v>
      </c>
      <c r="R11" s="213" t="s">
        <v>926</v>
      </c>
      <c r="S11" s="88"/>
    </row>
    <row r="12" spans="1:19">
      <c r="A12" s="12">
        <v>36</v>
      </c>
      <c r="B12" s="12">
        <v>0.78749999999999998</v>
      </c>
      <c r="C12" s="230" t="s">
        <v>15</v>
      </c>
      <c r="D12" s="14" t="s">
        <v>16</v>
      </c>
      <c r="E12" s="231">
        <f t="shared" si="0"/>
        <v>0.62870112873735984</v>
      </c>
      <c r="F12" s="230">
        <f t="shared" si="1"/>
        <v>0.15879887126264014</v>
      </c>
      <c r="H12" s="88"/>
      <c r="I12" s="88"/>
      <c r="J12" s="88"/>
      <c r="K12" s="88"/>
      <c r="L12" s="88"/>
      <c r="M12" s="88"/>
      <c r="N12" s="88"/>
      <c r="O12" s="88"/>
      <c r="P12" s="215" t="s">
        <v>884</v>
      </c>
      <c r="Q12" s="216">
        <v>-4.72286612809481E-3</v>
      </c>
      <c r="R12" s="217">
        <v>4.7228661280946157E-3</v>
      </c>
      <c r="S12" s="88"/>
    </row>
    <row r="13" spans="1:19">
      <c r="A13" s="12">
        <v>18</v>
      </c>
      <c r="B13" s="12">
        <v>0.46153846153846156</v>
      </c>
      <c r="C13" s="230" t="s">
        <v>15</v>
      </c>
      <c r="D13" s="14" t="s">
        <v>16</v>
      </c>
      <c r="E13" s="231">
        <f t="shared" si="0"/>
        <v>0.40805748418404675</v>
      </c>
      <c r="F13" s="230">
        <f t="shared" si="1"/>
        <v>5.3480977354414816E-2</v>
      </c>
      <c r="H13" s="88"/>
      <c r="I13" s="88"/>
      <c r="J13" s="88"/>
      <c r="K13" s="88"/>
      <c r="L13" s="88"/>
      <c r="M13" s="88"/>
      <c r="N13" s="88"/>
      <c r="O13" s="88"/>
      <c r="P13" s="215" t="s">
        <v>885</v>
      </c>
      <c r="Q13" s="216">
        <v>2.3308931209402025E-2</v>
      </c>
      <c r="R13" s="217">
        <v>1.6550851669362501E-2</v>
      </c>
      <c r="S13" s="88"/>
    </row>
    <row r="14" spans="1:19">
      <c r="A14" s="58">
        <v>7</v>
      </c>
      <c r="B14" s="58">
        <v>0.28169014084507038</v>
      </c>
      <c r="C14" s="245" t="s">
        <v>64</v>
      </c>
      <c r="D14" s="61" t="s">
        <v>16</v>
      </c>
      <c r="E14" s="246">
        <f t="shared" si="0"/>
        <v>0.27321970140146651</v>
      </c>
      <c r="F14" s="58">
        <f t="shared" si="1"/>
        <v>8.4704394436038721E-3</v>
      </c>
      <c r="H14" s="88"/>
      <c r="I14" s="88"/>
      <c r="J14" s="88"/>
      <c r="K14" s="88"/>
      <c r="L14" s="88"/>
      <c r="M14" s="88"/>
      <c r="N14" s="88"/>
      <c r="O14" s="88"/>
      <c r="P14" s="219" t="s">
        <v>886</v>
      </c>
      <c r="Q14" s="88">
        <v>44</v>
      </c>
      <c r="R14" s="159">
        <v>44</v>
      </c>
      <c r="S14" s="88"/>
    </row>
    <row r="15" spans="1:19">
      <c r="A15" s="58">
        <v>8</v>
      </c>
      <c r="B15" s="58">
        <v>0.2429906542056075</v>
      </c>
      <c r="C15" s="245" t="s">
        <v>64</v>
      </c>
      <c r="D15" s="61" t="s">
        <v>16</v>
      </c>
      <c r="E15" s="246">
        <f t="shared" si="0"/>
        <v>0.28547768165442833</v>
      </c>
      <c r="F15" s="58">
        <f t="shared" si="1"/>
        <v>-4.2487027448820824E-2</v>
      </c>
      <c r="H15" s="88"/>
      <c r="I15" s="88"/>
      <c r="J15" s="88"/>
      <c r="K15" s="88"/>
      <c r="L15" s="88"/>
      <c r="M15" s="88"/>
      <c r="N15" s="88"/>
      <c r="O15" s="88"/>
      <c r="P15" s="219" t="s">
        <v>887</v>
      </c>
      <c r="Q15" s="88">
        <v>1.9929891439382261E-2</v>
      </c>
      <c r="R15" s="159"/>
      <c r="S15" s="88"/>
    </row>
    <row r="16" spans="1:19">
      <c r="A16" s="58">
        <v>15</v>
      </c>
      <c r="B16" s="58">
        <v>0.21875</v>
      </c>
      <c r="C16" s="245" t="s">
        <v>64</v>
      </c>
      <c r="D16" s="61" t="s">
        <v>16</v>
      </c>
      <c r="E16" s="246">
        <f t="shared" si="0"/>
        <v>0.37128354342516123</v>
      </c>
      <c r="F16" s="58">
        <f t="shared" si="1"/>
        <v>-0.15253354342516123</v>
      </c>
      <c r="H16" s="88"/>
      <c r="I16" s="88"/>
      <c r="J16" s="88"/>
      <c r="K16" s="88"/>
      <c r="L16" s="88"/>
      <c r="M16" s="88"/>
      <c r="N16" s="88"/>
      <c r="O16" s="88"/>
      <c r="P16" s="219" t="s">
        <v>889</v>
      </c>
      <c r="Q16" s="88">
        <v>0</v>
      </c>
      <c r="R16" s="159"/>
      <c r="S16" s="88"/>
    </row>
    <row r="17" spans="1:21">
      <c r="A17" s="58">
        <v>15</v>
      </c>
      <c r="B17" s="58">
        <v>0.35789473684210532</v>
      </c>
      <c r="C17" s="245" t="s">
        <v>64</v>
      </c>
      <c r="D17" s="61" t="s">
        <v>16</v>
      </c>
      <c r="E17" s="246">
        <f t="shared" si="0"/>
        <v>0.37128354342516123</v>
      </c>
      <c r="F17" s="58">
        <f t="shared" si="1"/>
        <v>-1.3388806583055912E-2</v>
      </c>
      <c r="H17" s="88"/>
      <c r="I17" s="88"/>
      <c r="J17" s="88"/>
      <c r="K17" s="88"/>
      <c r="L17" s="88"/>
      <c r="M17" s="88"/>
      <c r="N17" s="88"/>
      <c r="O17" s="88"/>
      <c r="P17" s="219" t="s">
        <v>888</v>
      </c>
      <c r="Q17" s="88">
        <v>86</v>
      </c>
      <c r="R17" s="159"/>
      <c r="S17" s="88"/>
    </row>
    <row r="18" spans="1:21">
      <c r="A18" s="58">
        <v>15</v>
      </c>
      <c r="B18" s="58">
        <v>0.2868217054263566</v>
      </c>
      <c r="C18" s="245" t="s">
        <v>64</v>
      </c>
      <c r="D18" s="61" t="s">
        <v>16</v>
      </c>
      <c r="E18" s="246">
        <f t="shared" si="0"/>
        <v>0.37128354342516123</v>
      </c>
      <c r="F18" s="58">
        <f t="shared" si="1"/>
        <v>-8.4461837998804634E-2</v>
      </c>
      <c r="H18" s="88"/>
      <c r="I18" s="88"/>
      <c r="J18" s="88"/>
      <c r="K18" s="88"/>
      <c r="L18" s="88"/>
      <c r="M18" s="88"/>
      <c r="N18" s="88"/>
      <c r="O18" s="88"/>
      <c r="P18" s="215" t="s">
        <v>891</v>
      </c>
      <c r="Q18" s="220">
        <v>-0.31383003483057126</v>
      </c>
      <c r="R18" s="159"/>
      <c r="S18" s="88"/>
    </row>
    <row r="19" spans="1:21">
      <c r="A19" s="58">
        <v>16</v>
      </c>
      <c r="B19" s="58">
        <v>0.37096774193548387</v>
      </c>
      <c r="C19" s="245" t="s">
        <v>64</v>
      </c>
      <c r="D19" s="61" t="s">
        <v>16</v>
      </c>
      <c r="E19" s="246">
        <f t="shared" si="0"/>
        <v>0.38354152367812305</v>
      </c>
      <c r="F19" s="58">
        <f t="shared" si="1"/>
        <v>-1.2573781742639178E-2</v>
      </c>
      <c r="H19" s="88"/>
      <c r="I19" s="88"/>
      <c r="J19" s="88"/>
      <c r="K19" s="88"/>
      <c r="L19" s="88"/>
      <c r="M19" s="88"/>
      <c r="N19" s="88"/>
      <c r="O19" s="88"/>
      <c r="P19" s="219" t="s">
        <v>893</v>
      </c>
      <c r="Q19" s="88">
        <v>0.37720504933753168</v>
      </c>
      <c r="R19" s="159"/>
      <c r="S19" s="88"/>
    </row>
    <row r="20" spans="1:21">
      <c r="A20" s="58">
        <v>16</v>
      </c>
      <c r="B20" s="58">
        <v>0.45238095238095238</v>
      </c>
      <c r="C20" s="245" t="s">
        <v>64</v>
      </c>
      <c r="D20" s="61" t="s">
        <v>16</v>
      </c>
      <c r="E20" s="246">
        <f t="shared" si="0"/>
        <v>0.38354152367812305</v>
      </c>
      <c r="F20" s="58">
        <f t="shared" si="1"/>
        <v>6.8839428702829331E-2</v>
      </c>
      <c r="H20" s="88"/>
      <c r="I20" s="88"/>
      <c r="J20" s="88"/>
      <c r="K20" s="88"/>
      <c r="L20" s="88"/>
      <c r="M20" s="88"/>
      <c r="N20" s="88"/>
      <c r="O20" s="88"/>
      <c r="P20" s="219" t="s">
        <v>895</v>
      </c>
      <c r="Q20" s="88">
        <v>1.662765449409072</v>
      </c>
      <c r="R20" s="159"/>
      <c r="S20" s="88"/>
    </row>
    <row r="21" spans="1:21" ht="15.75" customHeight="1">
      <c r="A21" s="58">
        <v>17</v>
      </c>
      <c r="B21" s="58">
        <v>0.5</v>
      </c>
      <c r="C21" s="245" t="s">
        <v>64</v>
      </c>
      <c r="D21" s="61" t="s">
        <v>16</v>
      </c>
      <c r="E21" s="246">
        <f t="shared" si="0"/>
        <v>0.39579950393108487</v>
      </c>
      <c r="F21" s="58">
        <f t="shared" si="1"/>
        <v>0.10420049606891513</v>
      </c>
      <c r="H21" s="88"/>
      <c r="I21" s="88"/>
      <c r="J21" s="88"/>
      <c r="K21" s="88"/>
      <c r="L21" s="88"/>
      <c r="M21" s="88"/>
      <c r="N21" s="88"/>
      <c r="O21" s="88"/>
      <c r="P21" s="215" t="s">
        <v>897</v>
      </c>
      <c r="Q21" s="220">
        <v>0.75441009867506337</v>
      </c>
      <c r="R21" s="159"/>
      <c r="S21" s="88"/>
    </row>
    <row r="22" spans="1:21" ht="15.75" customHeight="1">
      <c r="A22" s="58">
        <v>18</v>
      </c>
      <c r="B22" s="268">
        <v>0.2808988764044944</v>
      </c>
      <c r="C22" s="245" t="s">
        <v>64</v>
      </c>
      <c r="D22" s="61" t="s">
        <v>16</v>
      </c>
      <c r="E22" s="246">
        <f t="shared" si="0"/>
        <v>0.40805748418404675</v>
      </c>
      <c r="F22" s="58">
        <f t="shared" si="1"/>
        <v>-0.12715860777955235</v>
      </c>
      <c r="H22" s="88"/>
      <c r="I22" s="88"/>
      <c r="J22" s="88"/>
      <c r="K22" s="88"/>
      <c r="L22" s="88"/>
      <c r="M22" s="88"/>
      <c r="N22" s="88"/>
      <c r="O22" s="88"/>
      <c r="P22" s="221" t="s">
        <v>898</v>
      </c>
      <c r="Q22" s="222">
        <v>1.987934206239018</v>
      </c>
      <c r="R22" s="223"/>
      <c r="S22" s="88"/>
    </row>
    <row r="23" spans="1:21" ht="15.75" customHeight="1">
      <c r="A23" s="58">
        <v>19</v>
      </c>
      <c r="B23" s="268">
        <v>0.25210084033613439</v>
      </c>
      <c r="C23" s="245" t="s">
        <v>64</v>
      </c>
      <c r="D23" s="61" t="s">
        <v>16</v>
      </c>
      <c r="E23" s="246">
        <f t="shared" si="0"/>
        <v>0.42031546443700857</v>
      </c>
      <c r="F23" s="58">
        <f t="shared" si="1"/>
        <v>-0.16821462410087418</v>
      </c>
      <c r="H23" s="88"/>
      <c r="I23" s="88"/>
      <c r="J23" s="88"/>
      <c r="K23" s="88"/>
      <c r="L23" s="88"/>
      <c r="M23" s="88"/>
      <c r="N23" s="88"/>
      <c r="O23" s="88"/>
      <c r="P23" s="570" t="s">
        <v>899</v>
      </c>
      <c r="Q23" s="568"/>
      <c r="R23" s="568"/>
      <c r="S23" s="88"/>
    </row>
    <row r="24" spans="1:21" ht="15.75" customHeight="1">
      <c r="A24" s="58">
        <v>23</v>
      </c>
      <c r="B24" s="58">
        <v>0.40145985401459849</v>
      </c>
      <c r="C24" s="245" t="s">
        <v>64</v>
      </c>
      <c r="D24" s="61" t="s">
        <v>16</v>
      </c>
      <c r="E24" s="246">
        <f t="shared" si="0"/>
        <v>0.4693473854488559</v>
      </c>
      <c r="F24" s="58">
        <f t="shared" si="1"/>
        <v>-6.7887531434257409E-2</v>
      </c>
      <c r="H24" s="88"/>
      <c r="I24" s="88"/>
      <c r="J24" s="88"/>
      <c r="K24" s="88"/>
      <c r="L24" s="88"/>
      <c r="M24" s="88"/>
      <c r="N24" s="88"/>
      <c r="O24" s="88"/>
      <c r="P24" s="574" t="s">
        <v>927</v>
      </c>
      <c r="Q24" s="556"/>
      <c r="R24" s="556"/>
      <c r="S24" s="88"/>
    </row>
    <row r="25" spans="1:21" ht="15.75" customHeight="1">
      <c r="A25" s="58">
        <v>24</v>
      </c>
      <c r="B25" s="268">
        <v>0.35483870967741937</v>
      </c>
      <c r="C25" s="245" t="s">
        <v>64</v>
      </c>
      <c r="D25" s="61" t="s">
        <v>16</v>
      </c>
      <c r="E25" s="246">
        <f t="shared" si="0"/>
        <v>0.48160536570181778</v>
      </c>
      <c r="F25" s="58">
        <f t="shared" si="1"/>
        <v>-0.12676665602439841</v>
      </c>
      <c r="H25" s="88"/>
      <c r="I25" s="88"/>
      <c r="J25" s="88"/>
      <c r="K25" s="88"/>
      <c r="L25" s="88"/>
      <c r="M25" s="88"/>
      <c r="N25" s="88"/>
      <c r="O25" s="88"/>
      <c r="P25" s="557"/>
      <c r="Q25" s="542"/>
      <c r="R25" s="542"/>
      <c r="S25" s="88" t="s">
        <v>901</v>
      </c>
    </row>
    <row r="26" spans="1:21" ht="15.75" customHeight="1">
      <c r="A26" s="58">
        <v>24</v>
      </c>
      <c r="B26" s="58">
        <v>0.5161290322580645</v>
      </c>
      <c r="C26" s="245" t="s">
        <v>64</v>
      </c>
      <c r="D26" s="61" t="s">
        <v>16</v>
      </c>
      <c r="E26" s="246">
        <f t="shared" si="0"/>
        <v>0.48160536570181778</v>
      </c>
      <c r="F26" s="58">
        <f t="shared" si="1"/>
        <v>3.4523666556246724E-2</v>
      </c>
      <c r="H26" s="88"/>
      <c r="I26" s="575" t="s">
        <v>928</v>
      </c>
      <c r="J26" s="548"/>
      <c r="K26" s="548"/>
      <c r="L26" s="548"/>
      <c r="M26" s="548"/>
      <c r="N26" s="88"/>
      <c r="O26" s="88"/>
      <c r="P26" s="88"/>
      <c r="Q26" s="88"/>
      <c r="R26" s="88"/>
      <c r="S26" s="88"/>
    </row>
    <row r="27" spans="1:21" ht="15.75" customHeight="1">
      <c r="A27" s="58">
        <v>30</v>
      </c>
      <c r="B27" s="58">
        <v>0.34375</v>
      </c>
      <c r="C27" s="245" t="s">
        <v>64</v>
      </c>
      <c r="D27" s="61" t="s">
        <v>16</v>
      </c>
      <c r="E27" s="246">
        <f t="shared" si="0"/>
        <v>0.55515324721958881</v>
      </c>
      <c r="F27" s="58">
        <f t="shared" si="1"/>
        <v>-0.21140324721958881</v>
      </c>
      <c r="H27" s="88"/>
      <c r="I27" s="269"/>
      <c r="J27" s="576" t="s">
        <v>925</v>
      </c>
      <c r="K27" s="563"/>
      <c r="L27" s="577" t="s">
        <v>926</v>
      </c>
      <c r="M27" s="563"/>
      <c r="N27" s="88"/>
      <c r="O27" s="88"/>
      <c r="P27" s="571" t="s">
        <v>872</v>
      </c>
      <c r="Q27" s="563"/>
      <c r="R27" s="563"/>
      <c r="S27" s="88"/>
      <c r="T27" s="19"/>
      <c r="U27" s="19"/>
    </row>
    <row r="28" spans="1:21" ht="15.75" customHeight="1">
      <c r="A28" s="58">
        <v>32</v>
      </c>
      <c r="B28" s="58">
        <v>0.46464646464646459</v>
      </c>
      <c r="C28" s="245" t="s">
        <v>64</v>
      </c>
      <c r="D28" s="61" t="s">
        <v>16</v>
      </c>
      <c r="E28" s="246">
        <f t="shared" si="0"/>
        <v>0.57966920772551245</v>
      </c>
      <c r="F28" s="58">
        <f t="shared" si="1"/>
        <v>-0.11502274307904786</v>
      </c>
      <c r="H28" s="88"/>
      <c r="I28" s="270"/>
      <c r="J28" s="271" t="s">
        <v>3</v>
      </c>
      <c r="K28" s="272" t="s">
        <v>866</v>
      </c>
      <c r="L28" s="271" t="s">
        <v>3</v>
      </c>
      <c r="M28" s="271" t="s">
        <v>866</v>
      </c>
      <c r="N28" s="88"/>
      <c r="O28" s="88"/>
      <c r="P28" s="572" t="s">
        <v>929</v>
      </c>
      <c r="Q28" s="565"/>
      <c r="R28" s="565"/>
      <c r="S28" s="88"/>
      <c r="T28" s="19"/>
      <c r="U28" s="19"/>
    </row>
    <row r="29" spans="1:21" ht="15.75" customHeight="1">
      <c r="A29" s="58">
        <v>32</v>
      </c>
      <c r="B29" s="58">
        <v>0.22826086956521741</v>
      </c>
      <c r="C29" s="245" t="s">
        <v>64</v>
      </c>
      <c r="D29" s="61" t="s">
        <v>16</v>
      </c>
      <c r="E29" s="246">
        <f t="shared" si="0"/>
        <v>0.57966920772551245</v>
      </c>
      <c r="F29" s="58">
        <f t="shared" si="1"/>
        <v>-0.35140833816029504</v>
      </c>
      <c r="H29" s="88"/>
      <c r="I29" s="216" t="s">
        <v>884</v>
      </c>
      <c r="J29" s="273">
        <v>0.41447823646773524</v>
      </c>
      <c r="K29" s="274">
        <v>0.4192011025958301</v>
      </c>
      <c r="L29" s="273">
        <v>0.37911728781697707</v>
      </c>
      <c r="M29" s="273">
        <v>0.37911728781697707</v>
      </c>
      <c r="N29" s="88"/>
      <c r="O29" s="88"/>
      <c r="P29" s="573" t="s">
        <v>930</v>
      </c>
      <c r="Q29" s="568"/>
      <c r="R29" s="568"/>
      <c r="S29" s="88"/>
      <c r="T29" s="275"/>
      <c r="U29" s="275"/>
    </row>
    <row r="30" spans="1:21" ht="15.75" customHeight="1">
      <c r="A30" s="12">
        <v>18</v>
      </c>
      <c r="B30" s="12">
        <v>0.45714285714285713</v>
      </c>
      <c r="C30" s="230" t="s">
        <v>15</v>
      </c>
      <c r="D30" s="14" t="s">
        <v>16</v>
      </c>
      <c r="E30" s="231">
        <f t="shared" si="0"/>
        <v>0.40805748418404675</v>
      </c>
      <c r="F30" s="230">
        <f t="shared" si="1"/>
        <v>4.908537295881038E-2</v>
      </c>
      <c r="H30" s="88"/>
      <c r="I30" s="88" t="s">
        <v>904</v>
      </c>
      <c r="J30" s="89">
        <v>2.636478972264417E-2</v>
      </c>
      <c r="K30" s="276">
        <v>1.764335775445933E-2</v>
      </c>
      <c r="L30" s="89">
        <v>2.7720445094834623E-2</v>
      </c>
      <c r="M30" s="89">
        <v>2.7720445094834623E-2</v>
      </c>
      <c r="N30" s="88"/>
      <c r="O30" s="88"/>
      <c r="P30" s="88" t="s">
        <v>880</v>
      </c>
      <c r="Q30" s="88"/>
      <c r="R30" s="88"/>
      <c r="S30" s="88"/>
      <c r="T30" s="19"/>
      <c r="U30" s="19"/>
    </row>
    <row r="31" spans="1:21" ht="15.75" customHeight="1">
      <c r="A31" s="12">
        <v>24</v>
      </c>
      <c r="B31" s="232">
        <v>0.40939597300000002</v>
      </c>
      <c r="C31" s="230" t="s">
        <v>15</v>
      </c>
      <c r="D31" s="14" t="s">
        <v>16</v>
      </c>
      <c r="E31" s="231">
        <f t="shared" si="0"/>
        <v>0.48160536570181778</v>
      </c>
      <c r="F31" s="230">
        <f t="shared" si="1"/>
        <v>-7.2209392701817754E-2</v>
      </c>
      <c r="H31" s="88"/>
      <c r="I31" s="88" t="s">
        <v>905</v>
      </c>
      <c r="J31" s="89">
        <v>0.4145299145299145</v>
      </c>
      <c r="K31" s="276">
        <v>0.41418647431052769</v>
      </c>
      <c r="L31" s="89">
        <v>0.37652439024390244</v>
      </c>
      <c r="M31" s="89">
        <v>0.37652439024390244</v>
      </c>
      <c r="N31" s="88"/>
      <c r="O31" s="88"/>
      <c r="P31" s="88" t="s">
        <v>881</v>
      </c>
      <c r="Q31" s="88"/>
      <c r="R31" s="88"/>
      <c r="S31" s="88"/>
      <c r="T31" s="19"/>
      <c r="U31" s="19"/>
    </row>
    <row r="32" spans="1:21" ht="15.75" customHeight="1">
      <c r="A32" s="12">
        <v>26</v>
      </c>
      <c r="B32" s="12">
        <v>0.62406015037593987</v>
      </c>
      <c r="C32" s="230" t="s">
        <v>15</v>
      </c>
      <c r="D32" s="14" t="s">
        <v>16</v>
      </c>
      <c r="E32" s="231">
        <f t="shared" si="0"/>
        <v>0.50612132620774142</v>
      </c>
      <c r="F32" s="230">
        <f t="shared" si="1"/>
        <v>0.11793882416819845</v>
      </c>
      <c r="H32" s="88"/>
      <c r="I32" s="88" t="s">
        <v>906</v>
      </c>
      <c r="J32" s="88">
        <v>0.5</v>
      </c>
      <c r="K32" s="159">
        <v>0.48160536570181778</v>
      </c>
      <c r="L32" s="88" t="e">
        <v>#N/A</v>
      </c>
      <c r="M32" s="88" t="e">
        <v>#N/A</v>
      </c>
      <c r="N32" s="88"/>
      <c r="O32" s="88"/>
      <c r="P32" s="212"/>
      <c r="Q32" s="212" t="s">
        <v>926</v>
      </c>
      <c r="R32" s="212" t="s">
        <v>925</v>
      </c>
      <c r="S32" s="88"/>
      <c r="T32" s="19"/>
      <c r="U32" s="19"/>
    </row>
    <row r="33" spans="1:21" ht="15.75" customHeight="1">
      <c r="A33" s="28">
        <v>3</v>
      </c>
      <c r="B33" s="28">
        <v>0.66153846153846152</v>
      </c>
      <c r="C33" s="28" t="s">
        <v>29</v>
      </c>
      <c r="D33" s="29" t="s">
        <v>16</v>
      </c>
      <c r="E33" s="28">
        <f t="shared" si="0"/>
        <v>0.22418778038961917</v>
      </c>
      <c r="F33" s="28">
        <f t="shared" si="1"/>
        <v>0.43735068114884235</v>
      </c>
      <c r="H33" s="88"/>
      <c r="I33" s="216" t="s">
        <v>907</v>
      </c>
      <c r="J33" s="273">
        <v>0.17488423037325784</v>
      </c>
      <c r="K33" s="274">
        <v>0.11703279542709798</v>
      </c>
      <c r="L33" s="273">
        <v>0.1838766308024285</v>
      </c>
      <c r="M33" s="273">
        <v>0.1838766308024285</v>
      </c>
      <c r="N33" s="88"/>
      <c r="O33" s="88"/>
      <c r="P33" s="277" t="s">
        <v>884</v>
      </c>
      <c r="Q33" s="216">
        <v>0.37911728781697707</v>
      </c>
      <c r="R33" s="216">
        <v>0.41447823646773524</v>
      </c>
      <c r="S33" s="88"/>
      <c r="T33" s="19"/>
      <c r="U33" s="19"/>
    </row>
    <row r="34" spans="1:21" ht="15.75" customHeight="1">
      <c r="A34" s="28">
        <v>3</v>
      </c>
      <c r="B34" s="28">
        <v>0.5</v>
      </c>
      <c r="C34" s="28" t="s">
        <v>29</v>
      </c>
      <c r="D34" s="29" t="s">
        <v>16</v>
      </c>
      <c r="E34" s="28">
        <f t="shared" si="0"/>
        <v>0.22418778038961917</v>
      </c>
      <c r="F34" s="28">
        <f t="shared" si="1"/>
        <v>0.27581221961038083</v>
      </c>
      <c r="H34" s="88"/>
      <c r="I34" s="216" t="s">
        <v>908</v>
      </c>
      <c r="J34" s="273">
        <v>3.0584494033246725E-2</v>
      </c>
      <c r="K34" s="274">
        <v>1.3696675205480966E-2</v>
      </c>
      <c r="L34" s="273">
        <v>3.38106153552526E-2</v>
      </c>
      <c r="M34" s="273">
        <v>3.38106153552526E-2</v>
      </c>
      <c r="N34" s="88"/>
      <c r="O34" s="88"/>
      <c r="P34" s="277" t="s">
        <v>885</v>
      </c>
      <c r="Q34" s="216">
        <v>3.38106153552526E-2</v>
      </c>
      <c r="R34" s="216">
        <v>3.0584494033246725E-2</v>
      </c>
      <c r="S34" s="88"/>
      <c r="T34" s="19"/>
      <c r="U34" s="19"/>
    </row>
    <row r="35" spans="1:21" ht="15.75" customHeight="1">
      <c r="A35" s="28">
        <v>3</v>
      </c>
      <c r="B35" s="28">
        <v>0.63157894736842102</v>
      </c>
      <c r="C35" s="28" t="s">
        <v>29</v>
      </c>
      <c r="D35" s="29" t="s">
        <v>16</v>
      </c>
      <c r="E35" s="28">
        <f t="shared" si="0"/>
        <v>0.22418778038961917</v>
      </c>
      <c r="F35" s="28">
        <f t="shared" si="1"/>
        <v>0.40739116697880184</v>
      </c>
      <c r="H35" s="88"/>
      <c r="I35" s="88" t="s">
        <v>909</v>
      </c>
      <c r="J35" s="89">
        <v>-5.7053371378366968E-2</v>
      </c>
      <c r="K35" s="276">
        <v>-0.69398060548483853</v>
      </c>
      <c r="L35" s="89">
        <v>-0.57868952567189158</v>
      </c>
      <c r="M35" s="89">
        <v>-0.57868952567189158</v>
      </c>
      <c r="N35" s="88"/>
      <c r="O35" s="88"/>
      <c r="P35" s="278" t="s">
        <v>886</v>
      </c>
      <c r="Q35" s="88">
        <v>44</v>
      </c>
      <c r="R35" s="88">
        <v>44</v>
      </c>
      <c r="S35" s="88"/>
      <c r="T35" s="19"/>
      <c r="U35" s="19"/>
    </row>
    <row r="36" spans="1:21" ht="15.75" customHeight="1">
      <c r="A36" s="53">
        <v>2</v>
      </c>
      <c r="B36" s="53">
        <v>3.8461538461538457E-2</v>
      </c>
      <c r="C36" s="227" t="s">
        <v>29</v>
      </c>
      <c r="D36" s="56" t="s">
        <v>16</v>
      </c>
      <c r="E36" s="228">
        <f t="shared" si="0"/>
        <v>0.21192980013665733</v>
      </c>
      <c r="F36" s="53">
        <f t="shared" si="1"/>
        <v>-0.17346826167511886</v>
      </c>
      <c r="H36" s="88"/>
      <c r="I36" s="88" t="s">
        <v>910</v>
      </c>
      <c r="J36" s="89">
        <v>-7.5456123451123319E-2</v>
      </c>
      <c r="K36" s="276">
        <v>-8.5577749858592386E-2</v>
      </c>
      <c r="L36" s="89">
        <v>-7.5126373247526246E-2</v>
      </c>
      <c r="M36" s="89">
        <v>-7.5126373247526246E-2</v>
      </c>
      <c r="N36" s="88"/>
      <c r="O36" s="88"/>
      <c r="P36" s="278" t="s">
        <v>888</v>
      </c>
      <c r="Q36" s="88">
        <v>43</v>
      </c>
      <c r="R36" s="88">
        <v>43</v>
      </c>
      <c r="S36" s="88"/>
      <c r="T36" s="19"/>
      <c r="U36" s="19"/>
    </row>
    <row r="37" spans="1:21" ht="15.75" customHeight="1">
      <c r="A37" s="53">
        <v>4</v>
      </c>
      <c r="B37" s="53">
        <v>0.15584415584415581</v>
      </c>
      <c r="C37" s="227" t="s">
        <v>29</v>
      </c>
      <c r="D37" s="56" t="s">
        <v>16</v>
      </c>
      <c r="E37" s="228">
        <f t="shared" si="0"/>
        <v>0.23644576064258099</v>
      </c>
      <c r="F37" s="53">
        <f t="shared" si="1"/>
        <v>-8.060160479842518E-2</v>
      </c>
      <c r="H37" s="88"/>
      <c r="I37" s="88" t="s">
        <v>911</v>
      </c>
      <c r="J37" s="89">
        <v>0.74903846153846154</v>
      </c>
      <c r="K37" s="276">
        <v>0.41677132860070254</v>
      </c>
      <c r="L37" s="89">
        <v>0.73015873015873012</v>
      </c>
      <c r="M37" s="89">
        <v>0.73015873015873012</v>
      </c>
      <c r="N37" s="88"/>
      <c r="O37" s="88"/>
      <c r="P37" s="277" t="s">
        <v>20</v>
      </c>
      <c r="Q37" s="220">
        <v>1.1054822524936634</v>
      </c>
      <c r="R37" s="88"/>
      <c r="S37" s="88"/>
      <c r="T37" s="19"/>
      <c r="U37" s="19"/>
    </row>
    <row r="38" spans="1:21" ht="15.75" customHeight="1">
      <c r="A38" s="53">
        <v>6</v>
      </c>
      <c r="B38" s="53">
        <v>8.1081081081081086E-2</v>
      </c>
      <c r="C38" s="227" t="s">
        <v>29</v>
      </c>
      <c r="D38" s="56" t="s">
        <v>16</v>
      </c>
      <c r="E38" s="228">
        <f t="shared" si="0"/>
        <v>0.26096172114850469</v>
      </c>
      <c r="F38" s="53">
        <f t="shared" si="1"/>
        <v>-0.1798806400674236</v>
      </c>
      <c r="H38" s="88"/>
      <c r="I38" s="88" t="s">
        <v>912</v>
      </c>
      <c r="J38" s="89">
        <v>3.8461538461538457E-2</v>
      </c>
      <c r="K38" s="276">
        <v>0.21192980013665733</v>
      </c>
      <c r="L38" s="89">
        <v>0</v>
      </c>
      <c r="M38" s="89">
        <v>0</v>
      </c>
      <c r="N38" s="88"/>
      <c r="O38" s="88"/>
      <c r="P38" s="277" t="s">
        <v>890</v>
      </c>
      <c r="Q38" s="216">
        <v>0.37190144641109107</v>
      </c>
      <c r="R38" s="88"/>
      <c r="S38" s="88"/>
      <c r="T38" s="19"/>
      <c r="U38" s="19"/>
    </row>
    <row r="39" spans="1:21" ht="15.75" customHeight="1">
      <c r="A39" s="53">
        <v>7</v>
      </c>
      <c r="B39" s="53">
        <v>5.3191489361702128E-2</v>
      </c>
      <c r="C39" s="227" t="s">
        <v>29</v>
      </c>
      <c r="D39" s="56" t="s">
        <v>16</v>
      </c>
      <c r="E39" s="228">
        <f t="shared" si="0"/>
        <v>0.27321970140146651</v>
      </c>
      <c r="F39" s="53">
        <f t="shared" si="1"/>
        <v>-0.22002821203976439</v>
      </c>
      <c r="H39" s="88"/>
      <c r="I39" s="88" t="s">
        <v>913</v>
      </c>
      <c r="J39" s="89">
        <v>0.78749999999999998</v>
      </c>
      <c r="K39" s="276">
        <v>0.62870112873735984</v>
      </c>
      <c r="L39" s="89">
        <v>0.73015873015873012</v>
      </c>
      <c r="M39" s="89">
        <v>0.73015873015873012</v>
      </c>
      <c r="N39" s="88"/>
      <c r="O39" s="88"/>
      <c r="P39" s="279" t="s">
        <v>892</v>
      </c>
      <c r="Q39" s="222">
        <v>1.6607437442655069</v>
      </c>
      <c r="R39" s="280"/>
      <c r="S39" s="88"/>
      <c r="T39" s="19"/>
      <c r="U39" s="19"/>
    </row>
    <row r="40" spans="1:21" ht="15.75" customHeight="1">
      <c r="A40" s="53">
        <v>11</v>
      </c>
      <c r="B40" s="53">
        <v>0.41880341880341881</v>
      </c>
      <c r="C40" s="227" t="s">
        <v>29</v>
      </c>
      <c r="D40" s="56" t="s">
        <v>16</v>
      </c>
      <c r="E40" s="228">
        <f t="shared" si="0"/>
        <v>0.32225162241331384</v>
      </c>
      <c r="F40" s="53">
        <f t="shared" si="1"/>
        <v>9.6551796390104971E-2</v>
      </c>
      <c r="H40" s="88"/>
      <c r="I40" s="88" t="s">
        <v>914</v>
      </c>
      <c r="J40" s="89">
        <v>18.23704240458035</v>
      </c>
      <c r="K40" s="276">
        <v>18.444848514216524</v>
      </c>
      <c r="L40" s="89">
        <v>16.68116066394699</v>
      </c>
      <c r="M40" s="89">
        <v>16.68116066394699</v>
      </c>
      <c r="N40" s="88"/>
      <c r="O40" s="88"/>
      <c r="P40" s="216" t="s">
        <v>894</v>
      </c>
      <c r="Q40" s="216"/>
      <c r="R40" s="216"/>
      <c r="S40" s="88"/>
      <c r="T40" s="19"/>
      <c r="U40" s="19"/>
    </row>
    <row r="41" spans="1:21" ht="15.75" customHeight="1">
      <c r="A41" s="53">
        <v>14</v>
      </c>
      <c r="B41" s="53">
        <v>0.29166666666666669</v>
      </c>
      <c r="C41" s="227" t="s">
        <v>29</v>
      </c>
      <c r="D41" s="56" t="s">
        <v>16</v>
      </c>
      <c r="E41" s="228">
        <f t="shared" si="0"/>
        <v>0.35902556317219936</v>
      </c>
      <c r="F41" s="53">
        <f t="shared" si="1"/>
        <v>-6.7358896505532673E-2</v>
      </c>
      <c r="H41" s="88"/>
      <c r="I41" s="281" t="s">
        <v>915</v>
      </c>
      <c r="J41" s="281">
        <v>44</v>
      </c>
      <c r="K41" s="282">
        <v>44</v>
      </c>
      <c r="L41" s="281">
        <v>44</v>
      </c>
      <c r="M41" s="281">
        <v>44</v>
      </c>
      <c r="N41" s="88"/>
      <c r="O41" s="88"/>
      <c r="P41" s="570" t="s">
        <v>896</v>
      </c>
      <c r="Q41" s="568"/>
      <c r="R41" s="88"/>
      <c r="S41" s="88"/>
    </row>
    <row r="42" spans="1:21" ht="15.75" customHeight="1">
      <c r="A42" s="53">
        <v>22</v>
      </c>
      <c r="B42" s="53">
        <v>0.36082474226804118</v>
      </c>
      <c r="C42" s="227" t="s">
        <v>29</v>
      </c>
      <c r="D42" s="56" t="s">
        <v>16</v>
      </c>
      <c r="E42" s="228">
        <f t="shared" si="0"/>
        <v>0.45708940519589408</v>
      </c>
      <c r="F42" s="53">
        <f t="shared" si="1"/>
        <v>-9.6264662927852906E-2</v>
      </c>
      <c r="H42" s="88"/>
      <c r="I42" s="88"/>
      <c r="J42" s="88">
        <v>-1.5057364057031627E-183</v>
      </c>
      <c r="K42" s="88">
        <v>-1.5057364057031627E-183</v>
      </c>
      <c r="L42" s="88">
        <v>-1.5057364057031627E-183</v>
      </c>
      <c r="M42" s="88">
        <v>-1.5057364057031627E-183</v>
      </c>
      <c r="N42" s="88"/>
      <c r="O42" s="88"/>
      <c r="P42" s="88"/>
      <c r="Q42" s="88"/>
      <c r="R42" s="88"/>
      <c r="S42" s="88"/>
    </row>
    <row r="43" spans="1:21" ht="15.75" customHeight="1">
      <c r="A43" s="53">
        <v>27</v>
      </c>
      <c r="B43" s="53">
        <v>0.48888888888888887</v>
      </c>
      <c r="C43" s="227" t="s">
        <v>29</v>
      </c>
      <c r="D43" s="56" t="s">
        <v>16</v>
      </c>
      <c r="E43" s="228">
        <f t="shared" si="0"/>
        <v>0.51837930646070318</v>
      </c>
      <c r="F43" s="53">
        <f t="shared" si="1"/>
        <v>-2.9490417571814309E-2</v>
      </c>
      <c r="H43" s="88"/>
      <c r="I43" s="88"/>
      <c r="J43" s="88"/>
      <c r="K43" s="88"/>
      <c r="L43" s="88"/>
      <c r="M43" s="88"/>
      <c r="N43" s="88"/>
      <c r="O43" s="88"/>
      <c r="P43" s="88"/>
      <c r="Q43" s="88"/>
      <c r="R43" s="88"/>
      <c r="S43" s="88"/>
    </row>
    <row r="44" spans="1:21" ht="15.75" customHeight="1">
      <c r="A44" s="53">
        <v>32</v>
      </c>
      <c r="B44" s="53">
        <v>0.49557522123893799</v>
      </c>
      <c r="C44" s="227" t="s">
        <v>29</v>
      </c>
      <c r="D44" s="56" t="s">
        <v>16</v>
      </c>
      <c r="E44" s="228">
        <f t="shared" si="0"/>
        <v>0.57966920772551245</v>
      </c>
      <c r="F44" s="53">
        <f t="shared" si="1"/>
        <v>-8.4093986486574457E-2</v>
      </c>
      <c r="H44" s="88"/>
      <c r="I44" s="88"/>
      <c r="J44" s="88"/>
      <c r="K44" s="88"/>
      <c r="L44" s="88"/>
      <c r="M44" s="88"/>
      <c r="N44" s="88"/>
      <c r="O44" s="88"/>
      <c r="P44" s="88"/>
      <c r="Q44" s="88"/>
      <c r="R44" s="88"/>
      <c r="S44" s="88"/>
    </row>
    <row r="45" spans="1:21" ht="15.75" customHeight="1">
      <c r="A45" s="53">
        <v>36</v>
      </c>
      <c r="B45" s="53">
        <v>0.71176470588235297</v>
      </c>
      <c r="C45" s="227" t="s">
        <v>29</v>
      </c>
      <c r="D45" s="56" t="s">
        <v>16</v>
      </c>
      <c r="E45" s="228">
        <f t="shared" si="0"/>
        <v>0.62870112873735984</v>
      </c>
      <c r="F45" s="53">
        <f t="shared" si="1"/>
        <v>8.3063577144993128E-2</v>
      </c>
      <c r="H45" s="88"/>
      <c r="I45" s="88"/>
      <c r="J45" s="88"/>
      <c r="K45" s="88"/>
      <c r="L45" s="88"/>
      <c r="M45" s="88"/>
      <c r="N45" s="88"/>
      <c r="O45" s="88"/>
      <c r="P45" s="88"/>
      <c r="Q45" s="88"/>
      <c r="R45" s="88"/>
      <c r="S45" s="88"/>
    </row>
    <row r="46" spans="1:21" ht="15.75" customHeight="1">
      <c r="A46" s="67">
        <v>1</v>
      </c>
      <c r="B46" s="67">
        <v>5.8823529411764712E-2</v>
      </c>
      <c r="C46" s="67" t="s">
        <v>15</v>
      </c>
      <c r="D46" s="68" t="s">
        <v>30</v>
      </c>
      <c r="E46" s="242">
        <f t="shared" si="0"/>
        <v>0.19967181988369551</v>
      </c>
      <c r="F46" s="67">
        <f t="shared" si="1"/>
        <v>-0.14084829047193079</v>
      </c>
      <c r="H46" s="88"/>
      <c r="I46" s="88"/>
      <c r="J46" s="88"/>
      <c r="K46" s="88"/>
      <c r="L46" s="88"/>
      <c r="M46" s="88"/>
      <c r="N46" s="88"/>
      <c r="O46" s="88"/>
      <c r="P46" s="88"/>
      <c r="Q46" s="88"/>
      <c r="R46" s="88"/>
      <c r="S46" s="88"/>
    </row>
    <row r="47" spans="1:21" ht="15.75" customHeight="1">
      <c r="A47" s="67">
        <v>4</v>
      </c>
      <c r="B47" s="243">
        <v>0.1</v>
      </c>
      <c r="C47" s="67" t="s">
        <v>15</v>
      </c>
      <c r="D47" s="68" t="s">
        <v>30</v>
      </c>
      <c r="E47" s="242">
        <f t="shared" si="0"/>
        <v>0.23644576064258099</v>
      </c>
      <c r="F47" s="67">
        <f t="shared" si="1"/>
        <v>-0.13644576064258099</v>
      </c>
      <c r="H47" s="88"/>
      <c r="I47" s="88"/>
      <c r="J47" s="88"/>
      <c r="K47" s="88"/>
      <c r="L47" s="88"/>
      <c r="M47" s="88"/>
      <c r="N47" s="88"/>
      <c r="O47" s="88"/>
      <c r="P47" s="88"/>
      <c r="Q47" s="88"/>
      <c r="R47" s="88"/>
      <c r="S47" s="88"/>
    </row>
    <row r="48" spans="1:21" ht="15.75" customHeight="1">
      <c r="A48" s="67">
        <v>4</v>
      </c>
      <c r="B48" s="243">
        <v>0.19480519480519479</v>
      </c>
      <c r="C48" s="67" t="s">
        <v>15</v>
      </c>
      <c r="D48" s="68" t="s">
        <v>30</v>
      </c>
      <c r="E48" s="242">
        <f t="shared" si="0"/>
        <v>0.23644576064258099</v>
      </c>
      <c r="F48" s="67">
        <f t="shared" si="1"/>
        <v>-4.1640565837386206E-2</v>
      </c>
      <c r="H48" s="88"/>
      <c r="I48" s="88"/>
      <c r="J48" s="88"/>
      <c r="K48" s="88"/>
      <c r="L48" s="88"/>
      <c r="M48" s="88"/>
      <c r="N48" s="88"/>
      <c r="O48" s="88"/>
      <c r="P48" s="88"/>
      <c r="Q48" s="88"/>
      <c r="R48" s="88"/>
      <c r="S48" s="88"/>
    </row>
    <row r="49" spans="1:19" ht="15.75" customHeight="1">
      <c r="A49" s="67">
        <v>7.9</v>
      </c>
      <c r="B49" s="67">
        <v>0.31818181818181818</v>
      </c>
      <c r="C49" s="67" t="s">
        <v>15</v>
      </c>
      <c r="D49" s="68" t="s">
        <v>30</v>
      </c>
      <c r="E49" s="242">
        <f t="shared" si="0"/>
        <v>0.28425188362913217</v>
      </c>
      <c r="F49" s="67">
        <f t="shared" si="1"/>
        <v>3.3929934552686003E-2</v>
      </c>
      <c r="H49" s="88"/>
      <c r="I49" s="88"/>
      <c r="J49" s="88"/>
      <c r="K49" s="88"/>
      <c r="L49" s="88"/>
      <c r="M49" s="88"/>
      <c r="N49" s="88"/>
      <c r="O49" s="88"/>
      <c r="P49" s="88"/>
      <c r="Q49" s="88"/>
      <c r="R49" s="88"/>
      <c r="S49" s="88"/>
    </row>
    <row r="50" spans="1:19" ht="15.75" customHeight="1">
      <c r="A50" s="67">
        <v>8</v>
      </c>
      <c r="B50" s="67">
        <v>0.22368421052631579</v>
      </c>
      <c r="C50" s="67" t="s">
        <v>15</v>
      </c>
      <c r="D50" s="68" t="s">
        <v>30</v>
      </c>
      <c r="E50" s="242">
        <f t="shared" si="0"/>
        <v>0.28547768165442833</v>
      </c>
      <c r="F50" s="67">
        <f t="shared" si="1"/>
        <v>-6.1793471128112537E-2</v>
      </c>
      <c r="H50" s="88"/>
      <c r="I50" s="88"/>
      <c r="J50" s="88"/>
      <c r="K50" s="88"/>
      <c r="L50" s="88"/>
      <c r="M50" s="88"/>
      <c r="N50" s="88"/>
      <c r="O50" s="88"/>
      <c r="P50" s="88"/>
      <c r="Q50" s="88"/>
      <c r="R50" s="88"/>
      <c r="S50" s="88"/>
    </row>
    <row r="51" spans="1:19" ht="15.75" customHeight="1">
      <c r="A51" s="67">
        <v>9</v>
      </c>
      <c r="B51" s="67">
        <v>6.8627450980392163E-2</v>
      </c>
      <c r="C51" s="67" t="s">
        <v>15</v>
      </c>
      <c r="D51" s="68" t="s">
        <v>30</v>
      </c>
      <c r="E51" s="242">
        <f t="shared" si="0"/>
        <v>0.2977356619073902</v>
      </c>
      <c r="F51" s="67">
        <f t="shared" si="1"/>
        <v>-0.22910821092699804</v>
      </c>
      <c r="H51" s="88"/>
      <c r="I51" s="88"/>
      <c r="J51" s="88"/>
      <c r="K51" s="88"/>
      <c r="L51" s="88"/>
      <c r="M51" s="88"/>
      <c r="N51" s="88"/>
      <c r="O51" s="88"/>
      <c r="P51" s="88"/>
      <c r="Q51" s="88"/>
      <c r="R51" s="88"/>
      <c r="S51" s="88"/>
    </row>
    <row r="52" spans="1:19" ht="15.75" customHeight="1">
      <c r="A52" s="67">
        <v>9</v>
      </c>
      <c r="B52" s="67">
        <v>0.5494505494505495</v>
      </c>
      <c r="C52" s="67" t="s">
        <v>15</v>
      </c>
      <c r="D52" s="68" t="s">
        <v>30</v>
      </c>
      <c r="E52" s="242">
        <f t="shared" si="0"/>
        <v>0.2977356619073902</v>
      </c>
      <c r="F52" s="67">
        <f t="shared" si="1"/>
        <v>0.25171488754315929</v>
      </c>
      <c r="H52" s="88"/>
      <c r="I52" s="88"/>
      <c r="J52" s="88"/>
      <c r="K52" s="88"/>
      <c r="L52" s="88"/>
      <c r="M52" s="88"/>
      <c r="N52" s="88"/>
      <c r="O52" s="88"/>
      <c r="P52" s="88"/>
      <c r="Q52" s="88"/>
      <c r="R52" s="88"/>
      <c r="S52" s="88"/>
    </row>
    <row r="53" spans="1:19" ht="15.75" customHeight="1">
      <c r="A53" s="67">
        <v>9.1999999999999993</v>
      </c>
      <c r="B53" s="67">
        <v>0.37804878048780488</v>
      </c>
      <c r="C53" s="67" t="s">
        <v>15</v>
      </c>
      <c r="D53" s="68" t="s">
        <v>30</v>
      </c>
      <c r="E53" s="242">
        <f t="shared" si="0"/>
        <v>0.30018725795798257</v>
      </c>
      <c r="F53" s="67">
        <f t="shared" si="1"/>
        <v>7.7861522529822313E-2</v>
      </c>
      <c r="H53" s="88"/>
      <c r="I53" s="88"/>
      <c r="J53" s="88"/>
      <c r="K53" s="88"/>
      <c r="L53" s="88"/>
      <c r="M53" s="88"/>
      <c r="N53" s="88"/>
      <c r="O53" s="88"/>
      <c r="P53" s="88"/>
      <c r="Q53" s="88"/>
      <c r="R53" s="88"/>
      <c r="S53" s="88"/>
    </row>
    <row r="54" spans="1:19" ht="15.75" customHeight="1">
      <c r="A54" s="67">
        <v>12.6</v>
      </c>
      <c r="B54" s="243">
        <v>0.35</v>
      </c>
      <c r="C54" s="67" t="s">
        <v>15</v>
      </c>
      <c r="D54" s="68" t="s">
        <v>30</v>
      </c>
      <c r="E54" s="242">
        <f t="shared" si="0"/>
        <v>0.34186439081805281</v>
      </c>
      <c r="F54" s="67">
        <f t="shared" si="1"/>
        <v>8.1356091819471676E-3</v>
      </c>
      <c r="H54" s="88"/>
      <c r="I54" s="88"/>
      <c r="J54" s="88"/>
      <c r="K54" s="88"/>
      <c r="L54" s="88"/>
      <c r="M54" s="88"/>
      <c r="N54" s="88"/>
      <c r="O54" s="88"/>
      <c r="P54" s="88"/>
      <c r="Q54" s="88"/>
      <c r="R54" s="88"/>
      <c r="S54" s="88"/>
    </row>
    <row r="55" spans="1:19" ht="15.75" customHeight="1">
      <c r="A55" s="67">
        <v>13</v>
      </c>
      <c r="B55" s="67">
        <v>0.20224719101123589</v>
      </c>
      <c r="C55" s="67" t="s">
        <v>15</v>
      </c>
      <c r="D55" s="68" t="s">
        <v>30</v>
      </c>
      <c r="E55" s="242">
        <f t="shared" si="0"/>
        <v>0.34676758291923754</v>
      </c>
      <c r="F55" s="67">
        <f t="shared" si="1"/>
        <v>-0.14452039190800164</v>
      </c>
      <c r="H55" s="88"/>
      <c r="I55" s="88"/>
      <c r="J55" s="88"/>
      <c r="K55" s="88"/>
      <c r="L55" s="88"/>
      <c r="M55" s="88"/>
      <c r="N55" s="88"/>
      <c r="O55" s="88"/>
      <c r="P55" s="88"/>
      <c r="Q55" s="88"/>
      <c r="R55" s="88"/>
      <c r="S55" s="88"/>
    </row>
    <row r="56" spans="1:19" ht="15.75" customHeight="1">
      <c r="A56" s="67">
        <v>13.1</v>
      </c>
      <c r="B56" s="67">
        <v>0.45070422535211269</v>
      </c>
      <c r="C56" s="67" t="s">
        <v>15</v>
      </c>
      <c r="D56" s="68" t="s">
        <v>30</v>
      </c>
      <c r="E56" s="242">
        <f t="shared" si="0"/>
        <v>0.34799338094453369</v>
      </c>
      <c r="F56" s="67">
        <f t="shared" si="1"/>
        <v>0.10271084440757899</v>
      </c>
      <c r="H56" s="88"/>
      <c r="I56" s="88"/>
      <c r="J56" s="88"/>
      <c r="K56" s="88"/>
      <c r="L56" s="88"/>
      <c r="M56" s="88"/>
      <c r="N56" s="88"/>
      <c r="O56" s="88"/>
      <c r="P56" s="88"/>
      <c r="Q56" s="88"/>
      <c r="R56" s="88"/>
      <c r="S56" s="88"/>
    </row>
    <row r="57" spans="1:19" ht="15.75" customHeight="1">
      <c r="A57" s="67">
        <v>13.7</v>
      </c>
      <c r="B57" s="243">
        <v>0.47457627118644069</v>
      </c>
      <c r="C57" s="67" t="s">
        <v>15</v>
      </c>
      <c r="D57" s="68" t="s">
        <v>30</v>
      </c>
      <c r="E57" s="242">
        <f t="shared" si="0"/>
        <v>0.35534816909631084</v>
      </c>
      <c r="F57" s="67">
        <f t="shared" si="1"/>
        <v>0.11922810209012985</v>
      </c>
      <c r="H57" s="88"/>
      <c r="I57" s="88"/>
      <c r="J57" s="88"/>
      <c r="K57" s="88"/>
      <c r="L57" s="88"/>
      <c r="M57" s="88"/>
      <c r="N57" s="88"/>
      <c r="O57" s="88"/>
      <c r="P57" s="88"/>
      <c r="Q57" s="88"/>
      <c r="R57" s="88"/>
      <c r="S57" s="88"/>
    </row>
    <row r="58" spans="1:19" ht="15.75" customHeight="1">
      <c r="A58" s="67">
        <v>14.5</v>
      </c>
      <c r="B58" s="67">
        <v>0.35185185185185192</v>
      </c>
      <c r="C58" s="67" t="s">
        <v>15</v>
      </c>
      <c r="D58" s="68" t="s">
        <v>30</v>
      </c>
      <c r="E58" s="242">
        <f t="shared" si="0"/>
        <v>0.3651545532986803</v>
      </c>
      <c r="F58" s="67">
        <f t="shared" si="1"/>
        <v>-1.330270144682838E-2</v>
      </c>
      <c r="H58" s="88"/>
      <c r="I58" s="88"/>
      <c r="J58" s="88"/>
      <c r="K58" s="88"/>
      <c r="L58" s="88"/>
      <c r="M58" s="88"/>
      <c r="N58" s="88"/>
      <c r="O58" s="88"/>
      <c r="P58" s="88"/>
      <c r="Q58" s="88"/>
      <c r="R58" s="88"/>
      <c r="S58" s="88"/>
    </row>
    <row r="59" spans="1:19" ht="15.75" customHeight="1">
      <c r="A59" s="67">
        <v>15.1</v>
      </c>
      <c r="B59" s="67">
        <v>0.44871794871794868</v>
      </c>
      <c r="C59" s="67" t="s">
        <v>15</v>
      </c>
      <c r="D59" s="68" t="s">
        <v>30</v>
      </c>
      <c r="E59" s="242">
        <f t="shared" si="0"/>
        <v>0.37250934145045739</v>
      </c>
      <c r="F59" s="67">
        <f t="shared" si="1"/>
        <v>7.6208607267491291E-2</v>
      </c>
    </row>
    <row r="60" spans="1:19" ht="15.75" customHeight="1">
      <c r="A60" s="67">
        <v>15.5</v>
      </c>
      <c r="B60" s="67">
        <v>0.67272727272727273</v>
      </c>
      <c r="C60" s="67" t="s">
        <v>15</v>
      </c>
      <c r="D60" s="68" t="s">
        <v>30</v>
      </c>
      <c r="E60" s="242">
        <f t="shared" si="0"/>
        <v>0.37741253355164217</v>
      </c>
      <c r="F60" s="67">
        <f t="shared" si="1"/>
        <v>0.29531473917563056</v>
      </c>
    </row>
    <row r="61" spans="1:19" ht="15.75" customHeight="1">
      <c r="A61" s="67">
        <v>16.2</v>
      </c>
      <c r="B61" s="67">
        <v>0.51351351351351349</v>
      </c>
      <c r="C61" s="67" t="s">
        <v>15</v>
      </c>
      <c r="D61" s="68" t="s">
        <v>30</v>
      </c>
      <c r="E61" s="242">
        <f t="shared" si="0"/>
        <v>0.38599311972871542</v>
      </c>
      <c r="F61" s="67">
        <f t="shared" si="1"/>
        <v>0.12752039378479807</v>
      </c>
    </row>
    <row r="62" spans="1:19" ht="15.75" customHeight="1">
      <c r="A62" s="67">
        <v>16.600000000000001</v>
      </c>
      <c r="B62" s="67">
        <v>0.41666666666666669</v>
      </c>
      <c r="C62" s="67" t="s">
        <v>15</v>
      </c>
      <c r="D62" s="68" t="s">
        <v>30</v>
      </c>
      <c r="E62" s="242">
        <f t="shared" si="0"/>
        <v>0.39089631182990014</v>
      </c>
      <c r="F62" s="67">
        <f t="shared" si="1"/>
        <v>2.577035483676654E-2</v>
      </c>
    </row>
    <row r="63" spans="1:19" ht="15.75" customHeight="1">
      <c r="A63" s="67">
        <v>17</v>
      </c>
      <c r="B63" s="67">
        <v>0.36936936936936943</v>
      </c>
      <c r="C63" s="67" t="s">
        <v>15</v>
      </c>
      <c r="D63" s="68" t="s">
        <v>30</v>
      </c>
      <c r="E63" s="242">
        <f t="shared" si="0"/>
        <v>0.39579950393108487</v>
      </c>
      <c r="F63" s="67">
        <f t="shared" si="1"/>
        <v>-2.6430134561715446E-2</v>
      </c>
    </row>
    <row r="64" spans="1:19" ht="15.75" customHeight="1">
      <c r="A64" s="67">
        <v>20</v>
      </c>
      <c r="B64" s="67">
        <v>0.39534883720930231</v>
      </c>
      <c r="C64" s="67" t="s">
        <v>15</v>
      </c>
      <c r="D64" s="68" t="s">
        <v>30</v>
      </c>
      <c r="E64" s="242">
        <f t="shared" si="0"/>
        <v>0.43257344468997039</v>
      </c>
      <c r="F64" s="67">
        <f t="shared" si="1"/>
        <v>-3.7224607480668082E-2</v>
      </c>
    </row>
    <row r="65" spans="1:6" ht="15.75" customHeight="1">
      <c r="A65" s="67">
        <v>20.2</v>
      </c>
      <c r="B65" s="67">
        <v>0.51111111111111107</v>
      </c>
      <c r="C65" s="67" t="s">
        <v>15</v>
      </c>
      <c r="D65" s="68" t="s">
        <v>30</v>
      </c>
      <c r="E65" s="242">
        <f t="shared" si="0"/>
        <v>0.43502504074056275</v>
      </c>
      <c r="F65" s="67">
        <f t="shared" si="1"/>
        <v>7.608607037054832E-2</v>
      </c>
    </row>
    <row r="66" spans="1:6" ht="15.75" customHeight="1">
      <c r="A66" s="67">
        <v>23.5</v>
      </c>
      <c r="B66" s="67">
        <v>0.54347826086956519</v>
      </c>
      <c r="C66" s="67" t="s">
        <v>15</v>
      </c>
      <c r="D66" s="68" t="s">
        <v>30</v>
      </c>
      <c r="E66" s="242">
        <f t="shared" si="0"/>
        <v>0.47547637557533684</v>
      </c>
      <c r="F66" s="67">
        <f t="shared" si="1"/>
        <v>6.8001885294228348E-2</v>
      </c>
    </row>
    <row r="67" spans="1:6" ht="15.75" customHeight="1">
      <c r="A67" s="67">
        <v>26</v>
      </c>
      <c r="B67" s="67">
        <v>0.61627906976744184</v>
      </c>
      <c r="C67" s="67" t="s">
        <v>15</v>
      </c>
      <c r="D67" s="68" t="s">
        <v>30</v>
      </c>
      <c r="E67" s="242">
        <f t="shared" si="0"/>
        <v>0.50612132620774142</v>
      </c>
      <c r="F67" s="67">
        <f t="shared" si="1"/>
        <v>0.11015774355970043</v>
      </c>
    </row>
    <row r="68" spans="1:6" ht="15.75" customHeight="1">
      <c r="A68" s="67">
        <v>26.1</v>
      </c>
      <c r="B68" s="67">
        <v>0.73015873015873012</v>
      </c>
      <c r="C68" s="67" t="s">
        <v>15</v>
      </c>
      <c r="D68" s="68" t="s">
        <v>30</v>
      </c>
      <c r="E68" s="242">
        <f t="shared" si="0"/>
        <v>0.50734712423303763</v>
      </c>
      <c r="F68" s="67">
        <f t="shared" si="1"/>
        <v>0.22281160592569249</v>
      </c>
    </row>
    <row r="69" spans="1:6" ht="15.75" customHeight="1">
      <c r="A69" s="67">
        <v>26.3</v>
      </c>
      <c r="B69" s="67">
        <v>0.72</v>
      </c>
      <c r="C69" s="67" t="s">
        <v>15</v>
      </c>
      <c r="D69" s="68" t="s">
        <v>30</v>
      </c>
      <c r="E69" s="242">
        <f t="shared" si="0"/>
        <v>0.50979872028363005</v>
      </c>
      <c r="F69" s="67">
        <f t="shared" si="1"/>
        <v>0.21020127971636993</v>
      </c>
    </row>
    <row r="70" spans="1:6" ht="15.75" customHeight="1">
      <c r="A70" s="67">
        <v>27.6</v>
      </c>
      <c r="B70" s="67">
        <v>0.55384615384615388</v>
      </c>
      <c r="C70" s="67" t="s">
        <v>15</v>
      </c>
      <c r="D70" s="68" t="s">
        <v>30</v>
      </c>
      <c r="E70" s="242">
        <f t="shared" si="0"/>
        <v>0.52573409461248044</v>
      </c>
      <c r="F70" s="67">
        <f t="shared" si="1"/>
        <v>2.8112059233673437E-2</v>
      </c>
    </row>
    <row r="71" spans="1:6" ht="15.75" customHeight="1">
      <c r="A71" s="67">
        <v>29.1</v>
      </c>
      <c r="B71" s="67">
        <v>0.62608695652173918</v>
      </c>
      <c r="C71" s="67" t="s">
        <v>15</v>
      </c>
      <c r="D71" s="68" t="s">
        <v>30</v>
      </c>
      <c r="E71" s="242">
        <f t="shared" si="0"/>
        <v>0.54412106499192314</v>
      </c>
      <c r="F71" s="67">
        <f t="shared" si="1"/>
        <v>8.1965891529816037E-2</v>
      </c>
    </row>
    <row r="72" spans="1:6" ht="15.75" customHeight="1">
      <c r="A72" s="67">
        <v>32.5</v>
      </c>
      <c r="B72" s="67">
        <v>0.63247863247863245</v>
      </c>
      <c r="C72" s="67" t="s">
        <v>15</v>
      </c>
      <c r="D72" s="68" t="s">
        <v>30</v>
      </c>
      <c r="E72" s="242">
        <f t="shared" si="0"/>
        <v>0.58579819785199339</v>
      </c>
      <c r="F72" s="67">
        <f t="shared" si="1"/>
        <v>4.6680434626639067E-2</v>
      </c>
    </row>
    <row r="73" spans="1:6" ht="15.75" customHeight="1">
      <c r="A73" s="67">
        <v>34.9</v>
      </c>
      <c r="B73" s="67">
        <v>0.51249999999999996</v>
      </c>
      <c r="C73" s="67" t="s">
        <v>15</v>
      </c>
      <c r="D73" s="68" t="s">
        <v>30</v>
      </c>
      <c r="E73" s="242">
        <f t="shared" si="0"/>
        <v>0.61521735045910175</v>
      </c>
      <c r="F73" s="67">
        <f t="shared" si="1"/>
        <v>-0.1027173504591018</v>
      </c>
    </row>
    <row r="74" spans="1:6" ht="15.75" customHeight="1">
      <c r="A74" s="67">
        <v>36</v>
      </c>
      <c r="B74" s="67">
        <v>0.57777777777777772</v>
      </c>
      <c r="C74" s="67" t="s">
        <v>15</v>
      </c>
      <c r="D74" s="68" t="s">
        <v>30</v>
      </c>
      <c r="E74" s="242">
        <f t="shared" si="0"/>
        <v>0.62870112873735984</v>
      </c>
      <c r="F74" s="67">
        <f t="shared" si="1"/>
        <v>-5.0923350959582114E-2</v>
      </c>
    </row>
    <row r="75" spans="1:6" ht="15.75" customHeight="1">
      <c r="A75" s="19">
        <v>7</v>
      </c>
      <c r="B75" s="108">
        <v>0.3258426966292135</v>
      </c>
      <c r="C75" s="202" t="s">
        <v>29</v>
      </c>
      <c r="D75" s="203" t="s">
        <v>30</v>
      </c>
      <c r="E75" s="204">
        <f t="shared" si="0"/>
        <v>0.27321970140146651</v>
      </c>
      <c r="F75" s="108">
        <f t="shared" si="1"/>
        <v>5.2622995227746994E-2</v>
      </c>
    </row>
    <row r="76" spans="1:6" ht="15.75" customHeight="1">
      <c r="A76" s="19">
        <v>7</v>
      </c>
      <c r="B76" s="108">
        <v>0.125</v>
      </c>
      <c r="C76" s="202" t="s">
        <v>29</v>
      </c>
      <c r="D76" s="203" t="s">
        <v>30</v>
      </c>
      <c r="E76" s="204">
        <f t="shared" si="0"/>
        <v>0.27321970140146651</v>
      </c>
      <c r="F76" s="108">
        <f t="shared" si="1"/>
        <v>-0.14821970140146651</v>
      </c>
    </row>
    <row r="77" spans="1:6" ht="15.75" customHeight="1">
      <c r="A77" s="19">
        <v>8</v>
      </c>
      <c r="B77" s="108">
        <v>0.25316455696202528</v>
      </c>
      <c r="C77" s="202" t="s">
        <v>29</v>
      </c>
      <c r="D77" s="203" t="s">
        <v>30</v>
      </c>
      <c r="E77" s="204">
        <f t="shared" si="0"/>
        <v>0.28547768165442833</v>
      </c>
      <c r="F77" s="108">
        <f t="shared" si="1"/>
        <v>-3.231312469240305E-2</v>
      </c>
    </row>
    <row r="78" spans="1:6" ht="15.75" customHeight="1">
      <c r="A78" s="19">
        <v>9</v>
      </c>
      <c r="B78" s="108">
        <v>0.36206896551724138</v>
      </c>
      <c r="C78" s="202" t="s">
        <v>29</v>
      </c>
      <c r="D78" s="203" t="s">
        <v>30</v>
      </c>
      <c r="E78" s="204">
        <f t="shared" si="0"/>
        <v>0.2977356619073902</v>
      </c>
      <c r="F78" s="108">
        <f t="shared" si="1"/>
        <v>6.4333303609851178E-2</v>
      </c>
    </row>
    <row r="79" spans="1:6" ht="15.75" customHeight="1">
      <c r="A79" s="19">
        <v>10</v>
      </c>
      <c r="B79" s="108">
        <v>0.23529411764705879</v>
      </c>
      <c r="C79" s="202" t="s">
        <v>29</v>
      </c>
      <c r="D79" s="203" t="s">
        <v>30</v>
      </c>
      <c r="E79" s="204">
        <f t="shared" si="0"/>
        <v>0.30999364216035202</v>
      </c>
      <c r="F79" s="108">
        <f t="shared" si="1"/>
        <v>-7.4699524513293231E-2</v>
      </c>
    </row>
    <row r="80" spans="1:6" ht="15.75" customHeight="1">
      <c r="A80" s="19">
        <v>12</v>
      </c>
      <c r="B80" s="108">
        <v>0.33333333333333331</v>
      </c>
      <c r="C80" s="202" t="s">
        <v>29</v>
      </c>
      <c r="D80" s="203" t="s">
        <v>30</v>
      </c>
      <c r="E80" s="204">
        <f t="shared" si="0"/>
        <v>0.33450960266627572</v>
      </c>
      <c r="F80" s="108">
        <f t="shared" si="1"/>
        <v>-1.1762693329424034E-3</v>
      </c>
    </row>
    <row r="81" spans="1:6" ht="15.75" customHeight="1">
      <c r="A81" s="19">
        <v>13</v>
      </c>
      <c r="B81" s="108">
        <v>0.40952380952380951</v>
      </c>
      <c r="C81" s="202" t="s">
        <v>29</v>
      </c>
      <c r="D81" s="203" t="s">
        <v>30</v>
      </c>
      <c r="E81" s="204">
        <f t="shared" si="0"/>
        <v>0.34676758291923754</v>
      </c>
      <c r="F81" s="108">
        <f t="shared" si="1"/>
        <v>6.2756226604571974E-2</v>
      </c>
    </row>
    <row r="82" spans="1:6" ht="15.75" customHeight="1">
      <c r="A82" s="19">
        <v>14</v>
      </c>
      <c r="B82" s="108">
        <v>0.43103448275862072</v>
      </c>
      <c r="C82" s="202" t="s">
        <v>29</v>
      </c>
      <c r="D82" s="203" t="s">
        <v>30</v>
      </c>
      <c r="E82" s="204">
        <f t="shared" si="0"/>
        <v>0.35902556317219936</v>
      </c>
      <c r="F82" s="108">
        <f t="shared" si="1"/>
        <v>7.200891958642136E-2</v>
      </c>
    </row>
    <row r="83" spans="1:6" ht="15.75" customHeight="1">
      <c r="A83" s="19">
        <v>15</v>
      </c>
      <c r="B83" s="108">
        <v>0.2105263157894737</v>
      </c>
      <c r="C83" s="202" t="s">
        <v>29</v>
      </c>
      <c r="D83" s="203" t="s">
        <v>30</v>
      </c>
      <c r="E83" s="204">
        <f t="shared" si="0"/>
        <v>0.37128354342516123</v>
      </c>
      <c r="F83" s="108">
        <f t="shared" si="1"/>
        <v>-0.16075722763568753</v>
      </c>
    </row>
    <row r="84" spans="1:6" ht="15.75" customHeight="1">
      <c r="A84" s="19">
        <v>17</v>
      </c>
      <c r="B84" s="108">
        <v>0.26724137931034481</v>
      </c>
      <c r="C84" s="202" t="s">
        <v>29</v>
      </c>
      <c r="D84" s="203" t="s">
        <v>30</v>
      </c>
      <c r="E84" s="204">
        <f t="shared" si="0"/>
        <v>0.39579950393108487</v>
      </c>
      <c r="F84" s="108">
        <f t="shared" si="1"/>
        <v>-0.12855812462074007</v>
      </c>
    </row>
    <row r="85" spans="1:6" ht="15.75" customHeight="1">
      <c r="A85" s="36">
        <v>11.440970509912219</v>
      </c>
      <c r="B85" s="36">
        <v>0.38297872340425532</v>
      </c>
      <c r="C85" s="38" t="s">
        <v>29</v>
      </c>
      <c r="D85" s="39" t="s">
        <v>30</v>
      </c>
      <c r="E85" s="32">
        <f t="shared" si="0"/>
        <v>0.32765703021595638</v>
      </c>
      <c r="F85" s="38">
        <f t="shared" si="1"/>
        <v>5.5321693188298937E-2</v>
      </c>
    </row>
    <row r="86" spans="1:6" ht="15.75" customHeight="1">
      <c r="A86" s="36">
        <v>11.145083341552422</v>
      </c>
      <c r="B86" s="36">
        <v>0</v>
      </c>
      <c r="C86" s="38" t="s">
        <v>29</v>
      </c>
      <c r="D86" s="39" t="s">
        <v>30</v>
      </c>
      <c r="E86" s="32">
        <f t="shared" si="0"/>
        <v>0.32403005114909716</v>
      </c>
      <c r="F86" s="38">
        <f t="shared" si="1"/>
        <v>-0.32403005114909716</v>
      </c>
    </row>
    <row r="87" spans="1:6" ht="15.75" customHeight="1">
      <c r="A87" s="36">
        <v>11.703981326232041</v>
      </c>
      <c r="B87" s="36">
        <v>0.30303030303030304</v>
      </c>
      <c r="C87" s="38" t="s">
        <v>29</v>
      </c>
      <c r="D87" s="39" t="s">
        <v>30</v>
      </c>
      <c r="E87" s="32">
        <f t="shared" si="0"/>
        <v>0.33088101160872008</v>
      </c>
      <c r="F87" s="38">
        <f t="shared" si="1"/>
        <v>-2.7850708578417038E-2</v>
      </c>
    </row>
    <row r="88" spans="1:6" ht="15.75" customHeight="1">
      <c r="A88" s="36">
        <v>11.703981326232041</v>
      </c>
      <c r="B88" s="36">
        <v>0.10606060606060606</v>
      </c>
      <c r="C88" s="38" t="s">
        <v>29</v>
      </c>
      <c r="D88" s="39" t="s">
        <v>30</v>
      </c>
      <c r="E88" s="32">
        <f t="shared" si="0"/>
        <v>0.33088101160872008</v>
      </c>
      <c r="F88" s="38">
        <f t="shared" si="1"/>
        <v>-0.224820405548114</v>
      </c>
    </row>
    <row r="89" spans="1:6" ht="15.75" customHeight="1">
      <c r="A89" s="36">
        <v>11.572475918072129</v>
      </c>
      <c r="B89" s="36">
        <v>0.375</v>
      </c>
      <c r="C89" s="38" t="s">
        <v>29</v>
      </c>
      <c r="D89" s="39" t="s">
        <v>30</v>
      </c>
      <c r="E89" s="32">
        <f t="shared" si="0"/>
        <v>0.32926902091233823</v>
      </c>
      <c r="F89" s="38">
        <f t="shared" si="1"/>
        <v>4.5730979087661772E-2</v>
      </c>
    </row>
    <row r="90" spans="1:6" ht="15.75" customHeight="1"/>
    <row r="91" spans="1:6" ht="15.75" customHeight="1"/>
    <row r="92" spans="1:6" ht="15.75" customHeight="1"/>
    <row r="93" spans="1:6" ht="15.75" customHeight="1"/>
    <row r="94" spans="1:6" ht="15.75" customHeight="1"/>
    <row r="95" spans="1:6" ht="15.75" customHeight="1"/>
    <row r="96" spans="1: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F89" xr:uid="{00000000-0009-0000-0000-000005000000}"/>
  <mergeCells count="11">
    <mergeCell ref="I26:M26"/>
    <mergeCell ref="J27:K27"/>
    <mergeCell ref="L27:M27"/>
    <mergeCell ref="P27:R27"/>
    <mergeCell ref="P28:R28"/>
    <mergeCell ref="P29:R29"/>
    <mergeCell ref="P41:Q41"/>
    <mergeCell ref="P2:Q2"/>
    <mergeCell ref="P6:R6"/>
    <mergeCell ref="P23:R23"/>
    <mergeCell ref="P24:R25"/>
  </mergeCells>
  <conditionalFormatting sqref="A2:A61">
    <cfRule type="colorScale" priority="1">
      <colorScale>
        <cfvo type="min"/>
        <cfvo type="percentile" val="50"/>
        <cfvo type="max"/>
        <color rgb="FFD6E3BC"/>
        <color rgb="FFFFF1AA"/>
        <color rgb="FFFABF8F"/>
      </colorScale>
    </cfRule>
  </conditionalFormatting>
  <conditionalFormatting sqref="A62:A89">
    <cfRule type="colorScale" priority="2">
      <colorScale>
        <cfvo type="min"/>
        <cfvo type="percentile" val="50"/>
        <cfvo type="max"/>
        <color rgb="FFD6E3BC"/>
        <color rgb="FFFFF1AA"/>
        <color rgb="FFFABF8F"/>
      </colorScale>
    </cfRule>
  </conditionalFormatting>
  <conditionalFormatting sqref="D2:D89">
    <cfRule type="containsText" dxfId="1" priority="3" operator="containsText" text="N">
      <formula>NOT(ISERROR(SEARCH(("N"),(D2))))</formula>
    </cfRule>
  </conditionalFormatting>
  <conditionalFormatting sqref="D2:D89">
    <cfRule type="containsText" dxfId="0" priority="4" operator="containsText" text="Y">
      <formula>NOT(ISERROR(SEARCH(("Y"),(D2))))</formula>
    </cfRule>
  </conditionalFormatting>
  <pageMargins left="0.7" right="0.7" top="0.75" bottom="0.75" header="0" footer="0"/>
  <pageSetup paperSize="9" orientation="portrait"/>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000"/>
  <sheetViews>
    <sheetView workbookViewId="0"/>
  </sheetViews>
  <sheetFormatPr defaultColWidth="12.625" defaultRowHeight="15" customHeight="1"/>
  <cols>
    <col min="1" max="6" width="9.375" customWidth="1"/>
    <col min="7" max="7" width="12.875" customWidth="1"/>
    <col min="8" max="8" width="9.375" customWidth="1"/>
    <col min="9" max="9" width="55.75" customWidth="1"/>
    <col min="10" max="10" width="13.25" customWidth="1"/>
    <col min="11" max="14" width="9.375" customWidth="1"/>
    <col min="15" max="15" width="13.375" customWidth="1"/>
    <col min="16" max="16" width="9.375" customWidth="1"/>
    <col min="18" max="18" width="11.625" customWidth="1"/>
    <col min="19" max="19" width="9.375" customWidth="1"/>
    <col min="20" max="20" width="11.125" customWidth="1"/>
    <col min="21" max="21" width="11.375" customWidth="1"/>
    <col min="22" max="22" width="12.5" customWidth="1"/>
    <col min="23" max="23" width="9.875" customWidth="1"/>
    <col min="24" max="24" width="21.625" customWidth="1"/>
    <col min="25" max="25" width="12" customWidth="1"/>
    <col min="26" max="26" width="12.125" customWidth="1"/>
    <col min="27" max="27" width="10.625" customWidth="1"/>
    <col min="28" max="28" width="10.375" customWidth="1"/>
    <col min="29" max="29" width="10.125" customWidth="1"/>
    <col min="30" max="30" width="11.5" customWidth="1"/>
    <col min="31" max="31" width="11.375" customWidth="1"/>
    <col min="32" max="32" width="9.625" customWidth="1"/>
  </cols>
  <sheetData>
    <row r="1" spans="1:32">
      <c r="I1" s="578" t="s">
        <v>931</v>
      </c>
      <c r="J1" s="579"/>
      <c r="K1" s="579"/>
      <c r="L1" s="579"/>
      <c r="M1" s="579"/>
      <c r="N1" s="579"/>
      <c r="O1" s="580"/>
      <c r="P1" s="88"/>
      <c r="Q1" s="88"/>
      <c r="R1" s="88"/>
      <c r="S1" s="88"/>
      <c r="T1" s="88"/>
      <c r="U1" s="88"/>
      <c r="V1" s="88"/>
      <c r="W1" s="88"/>
      <c r="X1" s="88"/>
      <c r="Y1" s="88"/>
      <c r="Z1" s="88"/>
      <c r="AA1" s="88"/>
      <c r="AB1" s="88"/>
      <c r="AC1" s="88"/>
      <c r="AD1" s="88"/>
      <c r="AE1" s="88"/>
      <c r="AF1" s="88"/>
    </row>
    <row r="2" spans="1:32">
      <c r="A2" s="129" t="s">
        <v>0</v>
      </c>
      <c r="B2" s="129" t="s">
        <v>1</v>
      </c>
      <c r="C2" s="129" t="s">
        <v>2</v>
      </c>
      <c r="D2" s="129" t="s">
        <v>3</v>
      </c>
      <c r="E2" s="129" t="s">
        <v>5</v>
      </c>
      <c r="F2" s="129" t="s">
        <v>6</v>
      </c>
      <c r="G2" s="129" t="s">
        <v>7</v>
      </c>
      <c r="I2" s="129" t="s">
        <v>0</v>
      </c>
      <c r="J2" s="129" t="s">
        <v>1</v>
      </c>
      <c r="K2" s="129" t="s">
        <v>2</v>
      </c>
      <c r="L2" s="129" t="s">
        <v>3</v>
      </c>
      <c r="M2" s="129" t="s">
        <v>5</v>
      </c>
      <c r="N2" s="129" t="s">
        <v>6</v>
      </c>
      <c r="O2" s="129" t="s">
        <v>7</v>
      </c>
      <c r="P2" s="88"/>
      <c r="Q2" s="581" t="s">
        <v>932</v>
      </c>
      <c r="R2" s="582"/>
      <c r="S2" s="582"/>
      <c r="T2" s="582"/>
      <c r="U2" s="582"/>
      <c r="V2" s="583"/>
      <c r="W2" s="88"/>
      <c r="X2" s="562" t="s">
        <v>922</v>
      </c>
      <c r="Y2" s="563"/>
      <c r="Z2" s="561"/>
      <c r="AA2" s="88"/>
      <c r="AB2" s="570" t="s">
        <v>933</v>
      </c>
      <c r="AC2" s="568"/>
      <c r="AD2" s="568"/>
      <c r="AE2" s="568"/>
      <c r="AF2" s="88"/>
    </row>
    <row r="3" spans="1:32" ht="16.5" customHeight="1">
      <c r="A3" s="8" t="s">
        <v>17</v>
      </c>
      <c r="B3" s="12" t="s">
        <v>12</v>
      </c>
      <c r="C3" s="12">
        <v>24</v>
      </c>
      <c r="D3" s="12">
        <v>0.48717948717948717</v>
      </c>
      <c r="E3" s="12" t="s">
        <v>18</v>
      </c>
      <c r="F3" s="12" t="s">
        <v>14</v>
      </c>
      <c r="G3" s="12" t="s">
        <v>15</v>
      </c>
      <c r="I3" s="67" t="s">
        <v>116</v>
      </c>
      <c r="J3" s="67" t="s">
        <v>20</v>
      </c>
      <c r="K3" s="67">
        <v>1</v>
      </c>
      <c r="L3" s="67">
        <v>5.8823529411764712E-2</v>
      </c>
      <c r="M3" s="67" t="s">
        <v>117</v>
      </c>
      <c r="N3" s="67" t="s">
        <v>118</v>
      </c>
      <c r="O3" s="67" t="s">
        <v>15</v>
      </c>
      <c r="P3" s="88"/>
      <c r="Q3" s="283" t="s">
        <v>934</v>
      </c>
      <c r="R3" s="284" t="s">
        <v>2</v>
      </c>
      <c r="S3" s="285" t="s">
        <v>935</v>
      </c>
      <c r="T3" s="214" t="s">
        <v>936</v>
      </c>
      <c r="U3" s="284" t="s">
        <v>2</v>
      </c>
      <c r="V3" s="285" t="s">
        <v>935</v>
      </c>
      <c r="W3" s="88"/>
      <c r="X3" s="208" t="s">
        <v>873</v>
      </c>
      <c r="Y3" s="209" t="s">
        <v>937</v>
      </c>
      <c r="Z3" s="159"/>
      <c r="AA3" s="286" t="s">
        <v>938</v>
      </c>
      <c r="AB3" s="88"/>
      <c r="AC3" s="88"/>
      <c r="AD3" s="88"/>
      <c r="AE3" s="88"/>
      <c r="AF3" s="88"/>
    </row>
    <row r="4" spans="1:32" ht="15.75" customHeight="1">
      <c r="A4" s="8" t="s">
        <v>22</v>
      </c>
      <c r="B4" s="12" t="s">
        <v>12</v>
      </c>
      <c r="C4" s="12">
        <v>36</v>
      </c>
      <c r="D4" s="12">
        <v>0.75384615384615383</v>
      </c>
      <c r="E4" s="12" t="s">
        <v>23</v>
      </c>
      <c r="F4" s="12" t="s">
        <v>14</v>
      </c>
      <c r="G4" s="12" t="s">
        <v>15</v>
      </c>
      <c r="I4" s="67" t="s">
        <v>119</v>
      </c>
      <c r="J4" s="67" t="s">
        <v>12</v>
      </c>
      <c r="K4" s="67">
        <v>4</v>
      </c>
      <c r="L4" s="67">
        <v>0.1</v>
      </c>
      <c r="M4" s="67" t="s">
        <v>117</v>
      </c>
      <c r="N4" s="67" t="s">
        <v>118</v>
      </c>
      <c r="O4" s="67" t="s">
        <v>15</v>
      </c>
      <c r="P4" s="88"/>
      <c r="Q4" s="287" t="s">
        <v>2</v>
      </c>
      <c r="R4" s="88">
        <v>1</v>
      </c>
      <c r="S4" s="159"/>
      <c r="T4" s="159" t="s">
        <v>2</v>
      </c>
      <c r="U4" s="88">
        <v>1</v>
      </c>
      <c r="V4" s="159"/>
      <c r="W4" s="88"/>
      <c r="X4" s="208" t="s">
        <v>876</v>
      </c>
      <c r="Y4" s="209" t="s">
        <v>939</v>
      </c>
      <c r="Z4" s="159"/>
      <c r="AA4" s="88"/>
      <c r="AB4" s="584" t="s">
        <v>940</v>
      </c>
      <c r="AC4" s="556"/>
      <c r="AD4" s="556"/>
      <c r="AE4" s="556"/>
      <c r="AF4" s="88"/>
    </row>
    <row r="5" spans="1:32">
      <c r="A5" s="108" t="s">
        <v>26</v>
      </c>
      <c r="B5" s="108" t="s">
        <v>12</v>
      </c>
      <c r="C5" s="19">
        <v>7</v>
      </c>
      <c r="D5" s="108">
        <v>0.3258426966292135</v>
      </c>
      <c r="E5" s="108" t="s">
        <v>27</v>
      </c>
      <c r="F5" s="108" t="s">
        <v>28</v>
      </c>
      <c r="G5" s="108" t="s">
        <v>29</v>
      </c>
      <c r="I5" s="67" t="s">
        <v>120</v>
      </c>
      <c r="J5" s="67" t="s">
        <v>12</v>
      </c>
      <c r="K5" s="67">
        <v>4</v>
      </c>
      <c r="L5" s="67">
        <v>0.19480519480519479</v>
      </c>
      <c r="M5" s="67" t="s">
        <v>117</v>
      </c>
      <c r="N5" s="67" t="s">
        <v>118</v>
      </c>
      <c r="O5" s="67" t="s">
        <v>15</v>
      </c>
      <c r="P5" s="88"/>
      <c r="Q5" s="288" t="s">
        <v>3</v>
      </c>
      <c r="R5" s="289">
        <v>0.7347331668663849</v>
      </c>
      <c r="S5" s="159">
        <v>1</v>
      </c>
      <c r="T5" s="159" t="s">
        <v>3</v>
      </c>
      <c r="U5" s="289">
        <v>0.88252291824379336</v>
      </c>
      <c r="V5" s="159">
        <v>1</v>
      </c>
      <c r="W5" s="88"/>
      <c r="X5" s="125" t="s">
        <v>879</v>
      </c>
      <c r="Y5" s="88"/>
      <c r="Z5" s="159"/>
      <c r="AA5" s="88"/>
      <c r="AB5" s="557"/>
      <c r="AC5" s="542"/>
      <c r="AD5" s="542"/>
      <c r="AE5" s="542"/>
      <c r="AF5" s="88"/>
    </row>
    <row r="6" spans="1:32">
      <c r="A6" s="108" t="s">
        <v>31</v>
      </c>
      <c r="B6" s="108" t="s">
        <v>20</v>
      </c>
      <c r="C6" s="19">
        <v>7</v>
      </c>
      <c r="D6" s="108">
        <v>0.125</v>
      </c>
      <c r="E6" s="108" t="s">
        <v>27</v>
      </c>
      <c r="F6" s="108" t="s">
        <v>28</v>
      </c>
      <c r="G6" s="108" t="s">
        <v>29</v>
      </c>
      <c r="I6" s="58" t="s">
        <v>87</v>
      </c>
      <c r="J6" s="58" t="s">
        <v>12</v>
      </c>
      <c r="K6" s="58">
        <v>7</v>
      </c>
      <c r="L6" s="58">
        <v>0.28169014084507038</v>
      </c>
      <c r="M6" s="58" t="s">
        <v>88</v>
      </c>
      <c r="N6" s="58" t="s">
        <v>88</v>
      </c>
      <c r="O6" s="245" t="s">
        <v>64</v>
      </c>
      <c r="P6" s="88"/>
      <c r="Q6" s="283" t="s">
        <v>941</v>
      </c>
      <c r="R6" s="284" t="s">
        <v>2</v>
      </c>
      <c r="S6" s="285" t="s">
        <v>935</v>
      </c>
      <c r="T6" s="214" t="s">
        <v>942</v>
      </c>
      <c r="U6" s="284" t="s">
        <v>2</v>
      </c>
      <c r="V6" s="285" t="s">
        <v>935</v>
      </c>
      <c r="W6" s="88"/>
      <c r="X6" s="125" t="s">
        <v>881</v>
      </c>
      <c r="Y6" s="88"/>
      <c r="Z6" s="159"/>
      <c r="AA6" s="88"/>
      <c r="AB6" s="557"/>
      <c r="AC6" s="542"/>
      <c r="AD6" s="542"/>
      <c r="AE6" s="542"/>
      <c r="AF6" s="88"/>
    </row>
    <row r="7" spans="1:32">
      <c r="A7" s="108" t="s">
        <v>32</v>
      </c>
      <c r="B7" s="108" t="s">
        <v>12</v>
      </c>
      <c r="C7" s="19">
        <v>8</v>
      </c>
      <c r="D7" s="108">
        <v>0.25316455696202528</v>
      </c>
      <c r="E7" s="108" t="s">
        <v>27</v>
      </c>
      <c r="F7" s="108" t="s">
        <v>28</v>
      </c>
      <c r="G7" s="108" t="s">
        <v>29</v>
      </c>
      <c r="I7" s="67" t="s">
        <v>121</v>
      </c>
      <c r="J7" s="67" t="s">
        <v>12</v>
      </c>
      <c r="K7" s="67">
        <v>7.9</v>
      </c>
      <c r="L7" s="67">
        <v>0.31818181818181818</v>
      </c>
      <c r="M7" s="67" t="s">
        <v>117</v>
      </c>
      <c r="N7" s="67" t="s">
        <v>117</v>
      </c>
      <c r="O7" s="67" t="s">
        <v>15</v>
      </c>
      <c r="P7" s="88"/>
      <c r="Q7" s="287" t="s">
        <v>2</v>
      </c>
      <c r="R7" s="88">
        <v>1</v>
      </c>
      <c r="S7" s="159"/>
      <c r="T7" s="159" t="s">
        <v>2</v>
      </c>
      <c r="U7" s="88">
        <v>1</v>
      </c>
      <c r="V7" s="159"/>
      <c r="W7" s="88"/>
      <c r="X7" s="211"/>
      <c r="Y7" s="212" t="s">
        <v>882</v>
      </c>
      <c r="Z7" s="214" t="s">
        <v>883</v>
      </c>
      <c r="AA7" s="88"/>
      <c r="AB7" s="88"/>
      <c r="AC7" s="88"/>
      <c r="AD7" s="88"/>
      <c r="AE7" s="88"/>
      <c r="AF7" s="88"/>
    </row>
    <row r="8" spans="1:32">
      <c r="A8" s="108" t="s">
        <v>33</v>
      </c>
      <c r="B8" s="108" t="s">
        <v>20</v>
      </c>
      <c r="C8" s="19">
        <v>9</v>
      </c>
      <c r="D8" s="108">
        <v>0.36206896551724138</v>
      </c>
      <c r="E8" s="108" t="s">
        <v>27</v>
      </c>
      <c r="F8" s="108" t="s">
        <v>28</v>
      </c>
      <c r="G8" s="108" t="s">
        <v>29</v>
      </c>
      <c r="I8" s="58" t="s">
        <v>89</v>
      </c>
      <c r="J8" s="58" t="s">
        <v>12</v>
      </c>
      <c r="K8" s="58">
        <v>8</v>
      </c>
      <c r="L8" s="58">
        <v>0.2429906542056075</v>
      </c>
      <c r="M8" s="58" t="s">
        <v>88</v>
      </c>
      <c r="N8" s="58" t="s">
        <v>88</v>
      </c>
      <c r="O8" s="245" t="s">
        <v>64</v>
      </c>
      <c r="P8" s="88"/>
      <c r="Q8" s="288" t="s">
        <v>3</v>
      </c>
      <c r="R8" s="289">
        <v>0.75272374713329293</v>
      </c>
      <c r="S8" s="159">
        <v>1</v>
      </c>
      <c r="T8" s="159" t="s">
        <v>3</v>
      </c>
      <c r="U8" s="289">
        <v>0.2593538869858833</v>
      </c>
      <c r="V8" s="159">
        <v>1</v>
      </c>
      <c r="W8" s="88"/>
      <c r="X8" s="215" t="s">
        <v>884</v>
      </c>
      <c r="Y8" s="216">
        <v>0.43488765052813422</v>
      </c>
      <c r="Z8" s="217">
        <v>0.28864804793852278</v>
      </c>
      <c r="AA8" s="88"/>
      <c r="AB8" s="585" t="s">
        <v>943</v>
      </c>
      <c r="AC8" s="556"/>
      <c r="AD8" s="556"/>
      <c r="AE8" s="556"/>
      <c r="AF8" s="88"/>
    </row>
    <row r="9" spans="1:32">
      <c r="A9" s="108" t="s">
        <v>34</v>
      </c>
      <c r="B9" s="108" t="s">
        <v>20</v>
      </c>
      <c r="C9" s="19">
        <v>10</v>
      </c>
      <c r="D9" s="108">
        <v>0.23529411764705879</v>
      </c>
      <c r="E9" s="108" t="s">
        <v>27</v>
      </c>
      <c r="F9" s="108" t="s">
        <v>28</v>
      </c>
      <c r="G9" s="108" t="s">
        <v>29</v>
      </c>
      <c r="I9" s="67" t="s">
        <v>122</v>
      </c>
      <c r="J9" s="67" t="s">
        <v>12</v>
      </c>
      <c r="K9" s="67">
        <v>8</v>
      </c>
      <c r="L9" s="67">
        <v>0.22368421052631579</v>
      </c>
      <c r="M9" s="67" t="s">
        <v>117</v>
      </c>
      <c r="N9" s="67" t="s">
        <v>118</v>
      </c>
      <c r="O9" s="67" t="s">
        <v>15</v>
      </c>
      <c r="P9" s="88"/>
      <c r="Q9" s="283" t="s">
        <v>944</v>
      </c>
      <c r="R9" s="284" t="s">
        <v>2</v>
      </c>
      <c r="S9" s="285" t="s">
        <v>935</v>
      </c>
      <c r="T9" s="214" t="s">
        <v>945</v>
      </c>
      <c r="U9" s="284" t="s">
        <v>2</v>
      </c>
      <c r="V9" s="285" t="s">
        <v>935</v>
      </c>
      <c r="W9" s="88"/>
      <c r="X9" s="215" t="s">
        <v>885</v>
      </c>
      <c r="Y9" s="216">
        <v>2.8583137728284688E-2</v>
      </c>
      <c r="Z9" s="217">
        <v>2.8215706942867957E-2</v>
      </c>
      <c r="AA9" s="88"/>
      <c r="AB9" s="557"/>
      <c r="AC9" s="542"/>
      <c r="AD9" s="542"/>
      <c r="AE9" s="542"/>
      <c r="AF9" s="88"/>
    </row>
    <row r="10" spans="1:32">
      <c r="A10" s="108" t="s">
        <v>35</v>
      </c>
      <c r="B10" s="108" t="s">
        <v>20</v>
      </c>
      <c r="C10" s="19">
        <v>12</v>
      </c>
      <c r="D10" s="108">
        <v>0.33333333333333331</v>
      </c>
      <c r="E10" s="108" t="s">
        <v>27</v>
      </c>
      <c r="F10" s="108" t="s">
        <v>28</v>
      </c>
      <c r="G10" s="108" t="s">
        <v>29</v>
      </c>
      <c r="I10" s="67" t="s">
        <v>123</v>
      </c>
      <c r="J10" s="67" t="s">
        <v>20</v>
      </c>
      <c r="K10" s="67">
        <v>9</v>
      </c>
      <c r="L10" s="67">
        <v>6.8627450980392163E-2</v>
      </c>
      <c r="M10" s="67" t="s">
        <v>117</v>
      </c>
      <c r="N10" s="67" t="s">
        <v>118</v>
      </c>
      <c r="O10" s="67" t="s">
        <v>15</v>
      </c>
      <c r="P10" s="88"/>
      <c r="Q10" s="287" t="s">
        <v>2</v>
      </c>
      <c r="R10" s="88">
        <v>1</v>
      </c>
      <c r="S10" s="159"/>
      <c r="T10" s="159" t="s">
        <v>2</v>
      </c>
      <c r="U10" s="88">
        <v>1</v>
      </c>
      <c r="V10" s="159"/>
      <c r="W10" s="88"/>
      <c r="X10" s="219" t="s">
        <v>886</v>
      </c>
      <c r="Y10" s="88">
        <v>59</v>
      </c>
      <c r="Z10" s="159">
        <v>25</v>
      </c>
      <c r="AA10" s="88"/>
      <c r="AB10" s="557"/>
      <c r="AC10" s="542"/>
      <c r="AD10" s="542"/>
      <c r="AE10" s="542"/>
      <c r="AF10" s="88"/>
    </row>
    <row r="11" spans="1:32">
      <c r="A11" s="108" t="s">
        <v>36</v>
      </c>
      <c r="B11" s="108" t="s">
        <v>20</v>
      </c>
      <c r="C11" s="19">
        <v>13</v>
      </c>
      <c r="D11" s="108">
        <v>0.40952380952380951</v>
      </c>
      <c r="E11" s="108" t="s">
        <v>27</v>
      </c>
      <c r="F11" s="108" t="s">
        <v>28</v>
      </c>
      <c r="G11" s="108" t="s">
        <v>29</v>
      </c>
      <c r="I11" s="67" t="s">
        <v>124</v>
      </c>
      <c r="J11" s="67" t="s">
        <v>12</v>
      </c>
      <c r="K11" s="67">
        <v>9</v>
      </c>
      <c r="L11" s="67">
        <v>0.5494505494505495</v>
      </c>
      <c r="M11" s="67" t="s">
        <v>117</v>
      </c>
      <c r="N11" s="67" t="s">
        <v>117</v>
      </c>
      <c r="O11" s="67" t="s">
        <v>15</v>
      </c>
      <c r="P11" s="88"/>
      <c r="Q11" s="288" t="s">
        <v>3</v>
      </c>
      <c r="R11" s="289">
        <v>0.92100513072061185</v>
      </c>
      <c r="S11" s="159">
        <v>1</v>
      </c>
      <c r="T11" s="159" t="s">
        <v>3</v>
      </c>
      <c r="U11" s="289">
        <v>0.27614297223259926</v>
      </c>
      <c r="V11" s="159">
        <v>1</v>
      </c>
      <c r="W11" s="88"/>
      <c r="X11" s="219" t="s">
        <v>887</v>
      </c>
      <c r="Y11" s="88">
        <v>2.8475597010601744E-2</v>
      </c>
      <c r="Z11" s="159"/>
      <c r="AA11" s="88"/>
      <c r="AB11" s="557"/>
      <c r="AC11" s="542"/>
      <c r="AD11" s="542"/>
      <c r="AE11" s="542"/>
      <c r="AF11" s="88"/>
    </row>
    <row r="12" spans="1:32">
      <c r="A12" s="108" t="s">
        <v>37</v>
      </c>
      <c r="B12" s="108" t="s">
        <v>12</v>
      </c>
      <c r="C12" s="19">
        <v>14</v>
      </c>
      <c r="D12" s="108">
        <v>0.43103448275862072</v>
      </c>
      <c r="E12" s="108" t="s">
        <v>27</v>
      </c>
      <c r="F12" s="108" t="s">
        <v>28</v>
      </c>
      <c r="G12" s="108" t="s">
        <v>29</v>
      </c>
      <c r="I12" s="67" t="s">
        <v>125</v>
      </c>
      <c r="J12" s="67" t="s">
        <v>20</v>
      </c>
      <c r="K12" s="67">
        <v>9.1999999999999993</v>
      </c>
      <c r="L12" s="67">
        <v>0.37804878048780488</v>
      </c>
      <c r="M12" s="67" t="s">
        <v>117</v>
      </c>
      <c r="N12" s="67" t="s">
        <v>117</v>
      </c>
      <c r="O12" s="67" t="s">
        <v>15</v>
      </c>
      <c r="P12" s="88"/>
      <c r="Q12" s="283" t="s">
        <v>946</v>
      </c>
      <c r="R12" s="284" t="s">
        <v>2</v>
      </c>
      <c r="S12" s="285" t="s">
        <v>935</v>
      </c>
      <c r="T12" s="214" t="s">
        <v>947</v>
      </c>
      <c r="U12" s="284" t="s">
        <v>2</v>
      </c>
      <c r="V12" s="285" t="s">
        <v>935</v>
      </c>
      <c r="W12" s="88"/>
      <c r="X12" s="219" t="s">
        <v>889</v>
      </c>
      <c r="Y12" s="88">
        <v>0</v>
      </c>
      <c r="Z12" s="159"/>
      <c r="AA12" s="88"/>
      <c r="AB12" s="88"/>
      <c r="AC12" s="88"/>
      <c r="AD12" s="88"/>
      <c r="AE12" s="88"/>
      <c r="AF12" s="88"/>
    </row>
    <row r="13" spans="1:32">
      <c r="A13" s="108" t="s">
        <v>38</v>
      </c>
      <c r="B13" s="108" t="s">
        <v>20</v>
      </c>
      <c r="C13" s="19">
        <v>15</v>
      </c>
      <c r="D13" s="108">
        <v>0.2105263157894737</v>
      </c>
      <c r="E13" s="108" t="s">
        <v>27</v>
      </c>
      <c r="F13" s="108" t="s">
        <v>28</v>
      </c>
      <c r="G13" s="108" t="s">
        <v>29</v>
      </c>
      <c r="I13" s="137" t="s">
        <v>58</v>
      </c>
      <c r="J13" s="137" t="s">
        <v>12</v>
      </c>
      <c r="K13" s="137">
        <v>12</v>
      </c>
      <c r="L13" s="137">
        <v>0.34482758600000002</v>
      </c>
      <c r="M13" s="137" t="s">
        <v>59</v>
      </c>
      <c r="N13" s="137" t="s">
        <v>14</v>
      </c>
      <c r="O13" s="137" t="s">
        <v>15</v>
      </c>
      <c r="P13" s="88"/>
      <c r="Q13" s="287" t="s">
        <v>2</v>
      </c>
      <c r="R13" s="88">
        <v>1</v>
      </c>
      <c r="S13" s="159"/>
      <c r="T13" s="159" t="s">
        <v>2</v>
      </c>
      <c r="U13" s="88">
        <v>1</v>
      </c>
      <c r="V13" s="159"/>
      <c r="W13" s="88"/>
      <c r="X13" s="219" t="s">
        <v>888</v>
      </c>
      <c r="Y13" s="88">
        <v>82</v>
      </c>
      <c r="Z13" s="159"/>
      <c r="AA13" s="88"/>
      <c r="AB13" s="585" t="s">
        <v>948</v>
      </c>
      <c r="AC13" s="556"/>
      <c r="AD13" s="556"/>
      <c r="AE13" s="556"/>
      <c r="AF13" s="88"/>
    </row>
    <row r="14" spans="1:32">
      <c r="A14" s="108" t="s">
        <v>39</v>
      </c>
      <c r="B14" s="108" t="s">
        <v>12</v>
      </c>
      <c r="C14" s="19">
        <v>17</v>
      </c>
      <c r="D14" s="108">
        <v>0.26724137931034481</v>
      </c>
      <c r="E14" s="108" t="s">
        <v>27</v>
      </c>
      <c r="F14" s="108" t="s">
        <v>28</v>
      </c>
      <c r="G14" s="108" t="s">
        <v>29</v>
      </c>
      <c r="I14" s="67" t="s">
        <v>126</v>
      </c>
      <c r="J14" s="67" t="s">
        <v>12</v>
      </c>
      <c r="K14" s="67">
        <v>12.6</v>
      </c>
      <c r="L14" s="67">
        <v>0.35</v>
      </c>
      <c r="M14" s="67" t="s">
        <v>117</v>
      </c>
      <c r="N14" s="67" t="s">
        <v>117</v>
      </c>
      <c r="O14" s="67" t="s">
        <v>15</v>
      </c>
      <c r="P14" s="88"/>
      <c r="Q14" s="288" t="s">
        <v>3</v>
      </c>
      <c r="R14" s="290">
        <v>0.87603193071351571</v>
      </c>
      <c r="S14" s="223">
        <v>1</v>
      </c>
      <c r="T14" s="288" t="s">
        <v>3</v>
      </c>
      <c r="U14" s="290">
        <v>0.52501592346525994</v>
      </c>
      <c r="V14" s="223">
        <v>1</v>
      </c>
      <c r="X14" s="215" t="s">
        <v>891</v>
      </c>
      <c r="Y14" s="216">
        <v>3.6314907831480707</v>
      </c>
      <c r="Z14" s="159"/>
      <c r="AA14" s="88"/>
      <c r="AB14" s="557"/>
      <c r="AC14" s="542"/>
      <c r="AD14" s="542"/>
      <c r="AE14" s="542"/>
      <c r="AF14" s="88"/>
    </row>
    <row r="15" spans="1:32">
      <c r="A15" s="31" t="s">
        <v>49</v>
      </c>
      <c r="B15" s="36"/>
      <c r="C15" s="291">
        <v>11.440970509912219</v>
      </c>
      <c r="D15" s="36">
        <v>0.38297872340425532</v>
      </c>
      <c r="E15" s="36" t="s">
        <v>47</v>
      </c>
      <c r="F15" s="36" t="s">
        <v>47</v>
      </c>
      <c r="G15" s="36" t="s">
        <v>29</v>
      </c>
      <c r="I15" s="67" t="s">
        <v>127</v>
      </c>
      <c r="J15" s="67" t="s">
        <v>20</v>
      </c>
      <c r="K15" s="67">
        <v>13</v>
      </c>
      <c r="L15" s="67">
        <v>0.20224719101123589</v>
      </c>
      <c r="M15" s="67" t="s">
        <v>117</v>
      </c>
      <c r="N15" s="67" t="s">
        <v>118</v>
      </c>
      <c r="O15" s="67" t="s">
        <v>15</v>
      </c>
      <c r="P15" s="88"/>
      <c r="Q15" s="88"/>
      <c r="R15" s="88"/>
      <c r="S15" s="88"/>
      <c r="T15" s="88"/>
      <c r="U15" s="88"/>
      <c r="V15" s="88"/>
      <c r="W15" s="88"/>
      <c r="X15" s="215" t="s">
        <v>893</v>
      </c>
      <c r="Y15" s="220">
        <v>2.4473068066189189E-4</v>
      </c>
      <c r="Z15" s="159"/>
      <c r="AA15" s="88"/>
      <c r="AB15" s="88"/>
      <c r="AC15" s="88"/>
      <c r="AD15" s="88"/>
      <c r="AE15" s="88"/>
      <c r="AF15" s="88"/>
    </row>
    <row r="16" spans="1:32">
      <c r="A16" s="31" t="s">
        <v>48</v>
      </c>
      <c r="B16" s="36"/>
      <c r="C16" s="291">
        <v>11.145083341552422</v>
      </c>
      <c r="D16" s="36">
        <v>0</v>
      </c>
      <c r="E16" s="36" t="s">
        <v>47</v>
      </c>
      <c r="F16" s="36" t="s">
        <v>47</v>
      </c>
      <c r="G16" s="36" t="s">
        <v>29</v>
      </c>
      <c r="I16" s="67" t="s">
        <v>128</v>
      </c>
      <c r="J16" s="67" t="s">
        <v>12</v>
      </c>
      <c r="K16" s="67">
        <v>13.1</v>
      </c>
      <c r="L16" s="67">
        <v>0.45070422535211269</v>
      </c>
      <c r="M16" s="67" t="s">
        <v>117</v>
      </c>
      <c r="N16" s="67" t="s">
        <v>117</v>
      </c>
      <c r="O16" s="67" t="s">
        <v>15</v>
      </c>
      <c r="P16" s="88"/>
      <c r="Q16" s="88"/>
      <c r="R16" s="88"/>
      <c r="S16" s="88"/>
      <c r="T16" s="88"/>
      <c r="U16" s="88"/>
      <c r="V16" s="88"/>
      <c r="W16" s="88"/>
      <c r="X16" s="215" t="s">
        <v>895</v>
      </c>
      <c r="Y16" s="220">
        <v>1.6636491840290772</v>
      </c>
      <c r="Z16" s="159"/>
      <c r="AA16" s="88"/>
      <c r="AB16" s="586" t="s">
        <v>949</v>
      </c>
      <c r="AC16" s="556"/>
      <c r="AD16" s="556"/>
      <c r="AE16" s="556"/>
      <c r="AF16" s="88"/>
    </row>
    <row r="17" spans="1:32">
      <c r="A17" s="31" t="s">
        <v>51</v>
      </c>
      <c r="B17" s="36"/>
      <c r="C17" s="291">
        <v>11.703981326232041</v>
      </c>
      <c r="D17" s="36">
        <v>0.30303030303030304</v>
      </c>
      <c r="E17" s="36" t="s">
        <v>47</v>
      </c>
      <c r="F17" s="36" t="s">
        <v>47</v>
      </c>
      <c r="G17" s="36" t="s">
        <v>29</v>
      </c>
      <c r="I17" s="67" t="s">
        <v>129</v>
      </c>
      <c r="J17" s="67" t="s">
        <v>12</v>
      </c>
      <c r="K17" s="67">
        <v>13.7</v>
      </c>
      <c r="L17" s="67">
        <v>0.47457627118644069</v>
      </c>
      <c r="M17" s="67" t="s">
        <v>117</v>
      </c>
      <c r="N17" s="67" t="s">
        <v>117</v>
      </c>
      <c r="O17" s="67" t="s">
        <v>15</v>
      </c>
      <c r="P17" s="88"/>
      <c r="Q17" s="562" t="s">
        <v>950</v>
      </c>
      <c r="R17" s="561"/>
      <c r="S17" s="88"/>
      <c r="T17" s="562" t="s">
        <v>872</v>
      </c>
      <c r="U17" s="563"/>
      <c r="V17" s="561"/>
      <c r="W17" s="286"/>
      <c r="X17" s="219" t="s">
        <v>897</v>
      </c>
      <c r="Y17" s="88">
        <v>4.8946136132378378E-4</v>
      </c>
      <c r="Z17" s="159"/>
      <c r="AA17" s="88"/>
      <c r="AB17" s="557"/>
      <c r="AC17" s="542"/>
      <c r="AD17" s="542"/>
      <c r="AE17" s="542"/>
      <c r="AF17" s="88"/>
    </row>
    <row r="18" spans="1:32" ht="18.75" customHeight="1">
      <c r="A18" s="31" t="s">
        <v>52</v>
      </c>
      <c r="B18" s="36"/>
      <c r="C18" s="291">
        <v>11.703981326232041</v>
      </c>
      <c r="D18" s="36">
        <v>0.10606060606060606</v>
      </c>
      <c r="E18" s="36" t="s">
        <v>47</v>
      </c>
      <c r="F18" s="36" t="s">
        <v>47</v>
      </c>
      <c r="G18" s="36" t="s">
        <v>29</v>
      </c>
      <c r="I18" s="67" t="s">
        <v>130</v>
      </c>
      <c r="J18" s="67" t="s">
        <v>12</v>
      </c>
      <c r="K18" s="67">
        <v>14.5</v>
      </c>
      <c r="L18" s="67">
        <v>0.35185185185185192</v>
      </c>
      <c r="M18" s="67" t="s">
        <v>117</v>
      </c>
      <c r="N18" s="67" t="s">
        <v>117</v>
      </c>
      <c r="O18" s="67" t="s">
        <v>15</v>
      </c>
      <c r="P18" s="88"/>
      <c r="Q18" s="587" t="s">
        <v>928</v>
      </c>
      <c r="R18" s="569"/>
      <c r="S18" s="88"/>
      <c r="T18" s="588" t="s">
        <v>951</v>
      </c>
      <c r="U18" s="565"/>
      <c r="V18" s="566"/>
      <c r="W18" s="292"/>
      <c r="X18" s="293" t="s">
        <v>898</v>
      </c>
      <c r="Y18" s="280">
        <v>1.9893185571365706</v>
      </c>
      <c r="Z18" s="223"/>
      <c r="AA18" s="88"/>
      <c r="AB18" s="88"/>
      <c r="AC18" s="88"/>
      <c r="AD18" s="88"/>
      <c r="AE18" s="88"/>
      <c r="AF18" s="88"/>
    </row>
    <row r="19" spans="1:32" ht="19.5" customHeight="1">
      <c r="A19" s="31" t="s">
        <v>50</v>
      </c>
      <c r="B19" s="36"/>
      <c r="C19" s="291">
        <v>11.572475918072129</v>
      </c>
      <c r="D19" s="36">
        <v>0.375</v>
      </c>
      <c r="E19" s="36" t="s">
        <v>47</v>
      </c>
      <c r="F19" s="36" t="s">
        <v>47</v>
      </c>
      <c r="G19" s="36" t="s">
        <v>29</v>
      </c>
      <c r="I19" s="58" t="s">
        <v>90</v>
      </c>
      <c r="J19" s="58" t="s">
        <v>20</v>
      </c>
      <c r="K19" s="58">
        <v>15</v>
      </c>
      <c r="L19" s="58">
        <v>0.21875</v>
      </c>
      <c r="M19" s="58" t="s">
        <v>88</v>
      </c>
      <c r="N19" s="58" t="s">
        <v>88</v>
      </c>
      <c r="O19" s="245" t="s">
        <v>64</v>
      </c>
      <c r="P19" s="88"/>
      <c r="Q19" s="294" t="s">
        <v>884</v>
      </c>
      <c r="R19" s="217">
        <v>0.39136395928122603</v>
      </c>
      <c r="S19" s="88"/>
      <c r="T19" s="589" t="s">
        <v>952</v>
      </c>
      <c r="U19" s="568"/>
      <c r="V19" s="569"/>
      <c r="W19" s="292"/>
      <c r="X19" s="570" t="s">
        <v>953</v>
      </c>
      <c r="Y19" s="568"/>
      <c r="Z19" s="568"/>
      <c r="AA19" s="88"/>
      <c r="AB19" s="88"/>
      <c r="AC19" s="88"/>
      <c r="AD19" s="88"/>
      <c r="AE19" s="88"/>
      <c r="AF19" s="88"/>
    </row>
    <row r="20" spans="1:32">
      <c r="A20" s="137" t="s">
        <v>58</v>
      </c>
      <c r="B20" s="137" t="s">
        <v>12</v>
      </c>
      <c r="C20" s="137">
        <v>12</v>
      </c>
      <c r="D20" s="137">
        <v>0.34482758600000002</v>
      </c>
      <c r="E20" s="137" t="s">
        <v>59</v>
      </c>
      <c r="F20" s="137" t="s">
        <v>14</v>
      </c>
      <c r="G20" s="137" t="s">
        <v>15</v>
      </c>
      <c r="I20" s="58" t="s">
        <v>91</v>
      </c>
      <c r="J20" s="58" t="s">
        <v>12</v>
      </c>
      <c r="K20" s="58">
        <v>15</v>
      </c>
      <c r="L20" s="268">
        <v>0.35789473684210532</v>
      </c>
      <c r="M20" s="58" t="s">
        <v>88</v>
      </c>
      <c r="N20" s="58" t="s">
        <v>88</v>
      </c>
      <c r="O20" s="245" t="s">
        <v>64</v>
      </c>
      <c r="P20" s="88"/>
      <c r="Q20" s="125" t="s">
        <v>904</v>
      </c>
      <c r="R20" s="159">
        <v>1.9717334498431518E-2</v>
      </c>
      <c r="S20" s="88"/>
      <c r="T20" s="125" t="s">
        <v>880</v>
      </c>
      <c r="U20" s="88"/>
      <c r="V20" s="159"/>
      <c r="W20" s="88"/>
      <c r="X20" s="295" t="s">
        <v>954</v>
      </c>
      <c r="Y20" s="88"/>
      <c r="Z20" s="88"/>
      <c r="AA20" s="88"/>
      <c r="AB20" s="88"/>
      <c r="AC20" s="88"/>
      <c r="AD20" s="88"/>
      <c r="AE20" s="88"/>
      <c r="AF20" s="88"/>
    </row>
    <row r="21" spans="1:32" ht="15.75" customHeight="1">
      <c r="A21" s="8" t="s">
        <v>67</v>
      </c>
      <c r="B21" s="12" t="s">
        <v>12</v>
      </c>
      <c r="C21" s="12">
        <v>18</v>
      </c>
      <c r="D21" s="50">
        <v>0.47283813747228387</v>
      </c>
      <c r="E21" s="12" t="s">
        <v>68</v>
      </c>
      <c r="F21" s="12" t="s">
        <v>14</v>
      </c>
      <c r="G21" s="12" t="s">
        <v>15</v>
      </c>
      <c r="I21" s="58" t="s">
        <v>92</v>
      </c>
      <c r="J21" s="58" t="s">
        <v>12</v>
      </c>
      <c r="K21" s="58">
        <v>15</v>
      </c>
      <c r="L21" s="268">
        <v>0.2868217054263566</v>
      </c>
      <c r="M21" s="58" t="s">
        <v>88</v>
      </c>
      <c r="N21" s="58" t="s">
        <v>88</v>
      </c>
      <c r="O21" s="245" t="s">
        <v>64</v>
      </c>
      <c r="P21" s="88"/>
      <c r="Q21" s="125" t="s">
        <v>905</v>
      </c>
      <c r="R21" s="159">
        <v>0.3805137519460301</v>
      </c>
      <c r="S21" s="88"/>
      <c r="T21" s="125" t="s">
        <v>881</v>
      </c>
      <c r="U21" s="88"/>
      <c r="V21" s="159"/>
      <c r="W21" s="88"/>
      <c r="X21" s="88"/>
      <c r="Y21" s="88"/>
      <c r="Z21" s="88"/>
      <c r="AA21" s="88"/>
      <c r="AB21" s="88"/>
      <c r="AC21" s="88"/>
      <c r="AD21" s="88"/>
      <c r="AE21" s="88"/>
      <c r="AF21" s="88"/>
    </row>
    <row r="22" spans="1:32" ht="15.75" customHeight="1">
      <c r="A22" s="8" t="s">
        <v>69</v>
      </c>
      <c r="B22" s="12" t="s">
        <v>20</v>
      </c>
      <c r="C22" s="12">
        <v>21</v>
      </c>
      <c r="D22" s="12">
        <v>0.34146341463414637</v>
      </c>
      <c r="E22" s="12" t="s">
        <v>68</v>
      </c>
      <c r="F22" s="12" t="s">
        <v>14</v>
      </c>
      <c r="G22" s="12" t="s">
        <v>15</v>
      </c>
      <c r="I22" s="67" t="s">
        <v>131</v>
      </c>
      <c r="J22" s="67" t="s">
        <v>12</v>
      </c>
      <c r="K22" s="67">
        <v>15.1</v>
      </c>
      <c r="L22" s="67">
        <v>0.44871794871794868</v>
      </c>
      <c r="M22" s="67" t="s">
        <v>117</v>
      </c>
      <c r="N22" s="67" t="s">
        <v>117</v>
      </c>
      <c r="O22" s="67" t="s">
        <v>15</v>
      </c>
      <c r="P22" s="88"/>
      <c r="Q22" s="125" t="s">
        <v>906</v>
      </c>
      <c r="R22" s="159" t="e">
        <v>#N/A</v>
      </c>
      <c r="S22" s="88"/>
      <c r="T22" s="211"/>
      <c r="U22" s="212" t="s">
        <v>882</v>
      </c>
      <c r="V22" s="214" t="s">
        <v>883</v>
      </c>
      <c r="W22" s="88"/>
      <c r="X22" s="88"/>
      <c r="Y22" s="88"/>
      <c r="Z22" s="88"/>
      <c r="AA22" s="88"/>
      <c r="AB22" s="88"/>
      <c r="AC22" s="88"/>
      <c r="AD22" s="88"/>
      <c r="AE22" s="88"/>
      <c r="AF22" s="88"/>
    </row>
    <row r="23" spans="1:32" ht="15.75" customHeight="1">
      <c r="A23" s="8" t="s">
        <v>70</v>
      </c>
      <c r="B23" s="12" t="s">
        <v>20</v>
      </c>
      <c r="C23" s="12">
        <v>24</v>
      </c>
      <c r="D23" s="12">
        <v>0.59868421052631582</v>
      </c>
      <c r="E23" s="12" t="s">
        <v>68</v>
      </c>
      <c r="F23" s="12" t="s">
        <v>14</v>
      </c>
      <c r="G23" s="12" t="s">
        <v>15</v>
      </c>
      <c r="I23" s="67" t="s">
        <v>132</v>
      </c>
      <c r="J23" s="67" t="s">
        <v>12</v>
      </c>
      <c r="K23" s="67">
        <v>15.5</v>
      </c>
      <c r="L23" s="243">
        <v>0.67272727272727273</v>
      </c>
      <c r="M23" s="67" t="s">
        <v>117</v>
      </c>
      <c r="N23" s="67" t="s">
        <v>117</v>
      </c>
      <c r="O23" s="67" t="s">
        <v>15</v>
      </c>
      <c r="P23" s="88"/>
      <c r="Q23" s="294" t="s">
        <v>907</v>
      </c>
      <c r="R23" s="217">
        <v>0.18071235568365313</v>
      </c>
      <c r="S23" s="88"/>
      <c r="T23" s="215" t="s">
        <v>884</v>
      </c>
      <c r="U23" s="216">
        <v>0.43488765052813422</v>
      </c>
      <c r="V23" s="217">
        <v>0.28864804793852278</v>
      </c>
      <c r="W23" s="88"/>
      <c r="X23" s="88"/>
      <c r="Y23" s="88"/>
      <c r="Z23" s="88"/>
      <c r="AA23" s="88"/>
      <c r="AB23" s="88"/>
      <c r="AC23" s="88"/>
      <c r="AD23" s="88"/>
      <c r="AE23" s="88"/>
      <c r="AF23" s="88"/>
    </row>
    <row r="24" spans="1:32" ht="15.75" customHeight="1">
      <c r="A24" s="8" t="s">
        <v>71</v>
      </c>
      <c r="B24" s="12" t="s">
        <v>20</v>
      </c>
      <c r="C24" s="12">
        <v>36</v>
      </c>
      <c r="D24" s="12">
        <v>0.78749999999999998</v>
      </c>
      <c r="E24" s="12" t="s">
        <v>68</v>
      </c>
      <c r="F24" s="12" t="s">
        <v>14</v>
      </c>
      <c r="G24" s="12" t="s">
        <v>15</v>
      </c>
      <c r="I24" s="58" t="s">
        <v>93</v>
      </c>
      <c r="J24" s="58" t="s">
        <v>12</v>
      </c>
      <c r="K24" s="58">
        <v>16</v>
      </c>
      <c r="L24" s="58">
        <v>0.37096774193548387</v>
      </c>
      <c r="M24" s="58" t="s">
        <v>88</v>
      </c>
      <c r="N24" s="58" t="s">
        <v>88</v>
      </c>
      <c r="O24" s="245" t="s">
        <v>64</v>
      </c>
      <c r="P24" s="88"/>
      <c r="Q24" s="294" t="s">
        <v>908</v>
      </c>
      <c r="R24" s="217">
        <v>3.2656955496735154E-2</v>
      </c>
      <c r="S24" s="88"/>
      <c r="T24" s="215" t="s">
        <v>885</v>
      </c>
      <c r="U24" s="216">
        <v>2.8583137728284688E-2</v>
      </c>
      <c r="V24" s="217">
        <v>2.8215706942867957E-2</v>
      </c>
      <c r="W24" s="88"/>
      <c r="X24" s="592" t="s">
        <v>955</v>
      </c>
      <c r="Y24" s="88"/>
      <c r="Z24" s="88"/>
      <c r="AA24" s="88"/>
      <c r="AB24" s="88"/>
      <c r="AC24" s="88"/>
      <c r="AD24" s="88"/>
      <c r="AE24" s="88"/>
      <c r="AF24" s="88"/>
    </row>
    <row r="25" spans="1:32" ht="15" customHeight="1">
      <c r="A25" s="8" t="s">
        <v>75</v>
      </c>
      <c r="B25" s="12" t="s">
        <v>12</v>
      </c>
      <c r="C25" s="12">
        <v>18</v>
      </c>
      <c r="D25" s="12">
        <v>0.46153846153846156</v>
      </c>
      <c r="E25" s="12" t="s">
        <v>74</v>
      </c>
      <c r="F25" s="12" t="s">
        <v>14</v>
      </c>
      <c r="G25" s="12" t="s">
        <v>15</v>
      </c>
      <c r="I25" s="58" t="s">
        <v>94</v>
      </c>
      <c r="J25" s="58" t="s">
        <v>20</v>
      </c>
      <c r="K25" s="58">
        <v>16</v>
      </c>
      <c r="L25" s="58">
        <v>0.45238095238095238</v>
      </c>
      <c r="M25" s="58" t="s">
        <v>88</v>
      </c>
      <c r="N25" s="58" t="s">
        <v>88</v>
      </c>
      <c r="O25" s="245" t="s">
        <v>64</v>
      </c>
      <c r="P25" s="88"/>
      <c r="Q25" s="125" t="s">
        <v>909</v>
      </c>
      <c r="R25" s="159">
        <v>-0.39698759230132019</v>
      </c>
      <c r="S25" s="88"/>
      <c r="T25" s="219" t="s">
        <v>886</v>
      </c>
      <c r="U25" s="88">
        <v>59</v>
      </c>
      <c r="V25" s="159">
        <v>25</v>
      </c>
      <c r="W25" s="88"/>
      <c r="X25" s="593"/>
      <c r="Y25" s="88"/>
      <c r="Z25" s="88"/>
      <c r="AA25" s="88"/>
      <c r="AB25" s="88"/>
      <c r="AC25" s="88"/>
      <c r="AD25" s="88"/>
      <c r="AE25" s="88"/>
      <c r="AF25" s="88"/>
    </row>
    <row r="26" spans="1:32" ht="15.75" customHeight="1">
      <c r="A26" s="53" t="s">
        <v>76</v>
      </c>
      <c r="B26" s="53" t="s">
        <v>12</v>
      </c>
      <c r="C26" s="53">
        <v>2</v>
      </c>
      <c r="D26" s="53">
        <v>3.8461538461538457E-2</v>
      </c>
      <c r="E26" s="53" t="s">
        <v>77</v>
      </c>
      <c r="F26" s="53" t="s">
        <v>77</v>
      </c>
      <c r="G26" s="227" t="s">
        <v>29</v>
      </c>
      <c r="I26" s="67" t="s">
        <v>133</v>
      </c>
      <c r="J26" s="67" t="s">
        <v>20</v>
      </c>
      <c r="K26" s="67">
        <v>16.2</v>
      </c>
      <c r="L26" s="67">
        <v>0.51351351351351349</v>
      </c>
      <c r="M26" s="67" t="s">
        <v>117</v>
      </c>
      <c r="N26" s="67" t="s">
        <v>117</v>
      </c>
      <c r="O26" s="67" t="s">
        <v>15</v>
      </c>
      <c r="P26" s="88"/>
      <c r="Q26" s="125" t="s">
        <v>910</v>
      </c>
      <c r="R26" s="159">
        <v>-3.6930158577471839E-2</v>
      </c>
      <c r="S26" s="88"/>
      <c r="T26" s="219" t="s">
        <v>888</v>
      </c>
      <c r="U26" s="88">
        <v>58</v>
      </c>
      <c r="V26" s="159">
        <v>24</v>
      </c>
      <c r="W26" s="88"/>
      <c r="X26" s="593"/>
      <c r="Y26" s="88"/>
      <c r="Z26" s="88"/>
      <c r="AA26" s="88"/>
      <c r="AB26" s="88"/>
      <c r="AC26" s="88"/>
      <c r="AD26" s="88"/>
      <c r="AE26" s="88"/>
      <c r="AF26" s="88"/>
    </row>
    <row r="27" spans="1:32" ht="15.75" customHeight="1">
      <c r="A27" s="53" t="s">
        <v>78</v>
      </c>
      <c r="B27" s="53" t="s">
        <v>12</v>
      </c>
      <c r="C27" s="53">
        <v>4</v>
      </c>
      <c r="D27" s="53">
        <v>0.15584415584415581</v>
      </c>
      <c r="E27" s="53" t="s">
        <v>77</v>
      </c>
      <c r="F27" s="53" t="s">
        <v>77</v>
      </c>
      <c r="G27" s="227" t="s">
        <v>29</v>
      </c>
      <c r="I27" s="67" t="s">
        <v>134</v>
      </c>
      <c r="J27" s="67" t="s">
        <v>20</v>
      </c>
      <c r="K27" s="67">
        <v>16.600000000000001</v>
      </c>
      <c r="L27" s="67">
        <v>0.41666666666666669</v>
      </c>
      <c r="M27" s="67" t="s">
        <v>117</v>
      </c>
      <c r="N27" s="67" t="s">
        <v>117</v>
      </c>
      <c r="O27" s="67" t="s">
        <v>15</v>
      </c>
      <c r="P27" s="88"/>
      <c r="Q27" s="125" t="s">
        <v>911</v>
      </c>
      <c r="R27" s="159">
        <v>0.78749999999999998</v>
      </c>
      <c r="S27" s="88"/>
      <c r="T27" s="215" t="s">
        <v>20</v>
      </c>
      <c r="U27" s="220">
        <v>1.0130222073173893</v>
      </c>
      <c r="V27" s="159"/>
      <c r="W27" s="88"/>
      <c r="X27" s="593"/>
      <c r="Y27" s="88"/>
      <c r="Z27" s="88"/>
      <c r="AA27" s="88"/>
      <c r="AB27" s="88"/>
      <c r="AC27" s="88"/>
      <c r="AD27" s="88"/>
      <c r="AE27" s="88"/>
      <c r="AF27" s="88"/>
    </row>
    <row r="28" spans="1:32" ht="15.75" customHeight="1">
      <c r="A28" s="53" t="s">
        <v>79</v>
      </c>
      <c r="B28" s="53" t="s">
        <v>20</v>
      </c>
      <c r="C28" s="53">
        <v>6</v>
      </c>
      <c r="D28" s="53">
        <v>8.1081081081081086E-2</v>
      </c>
      <c r="E28" s="53" t="s">
        <v>77</v>
      </c>
      <c r="F28" s="53" t="s">
        <v>77</v>
      </c>
      <c r="G28" s="227" t="s">
        <v>29</v>
      </c>
      <c r="I28" s="58" t="s">
        <v>95</v>
      </c>
      <c r="J28" s="58" t="s">
        <v>20</v>
      </c>
      <c r="K28" s="58">
        <v>17</v>
      </c>
      <c r="L28" s="58">
        <v>0.5</v>
      </c>
      <c r="M28" s="58" t="s">
        <v>88</v>
      </c>
      <c r="N28" s="58" t="s">
        <v>88</v>
      </c>
      <c r="O28" s="245" t="s">
        <v>64</v>
      </c>
      <c r="P28" s="88"/>
      <c r="Q28" s="125" t="s">
        <v>912</v>
      </c>
      <c r="R28" s="159">
        <v>0</v>
      </c>
      <c r="S28" s="88"/>
      <c r="T28" s="215" t="s">
        <v>890</v>
      </c>
      <c r="U28" s="216">
        <v>0.50407659346104772</v>
      </c>
      <c r="V28" s="159"/>
      <c r="W28" s="88"/>
      <c r="X28" s="593"/>
      <c r="Y28" s="88"/>
      <c r="Z28" s="88"/>
      <c r="AA28" s="88"/>
      <c r="AB28" s="88"/>
      <c r="AC28" s="88"/>
      <c r="AD28" s="88"/>
      <c r="AE28" s="88"/>
      <c r="AF28" s="88"/>
    </row>
    <row r="29" spans="1:32" ht="15.75" customHeight="1">
      <c r="A29" s="53" t="s">
        <v>80</v>
      </c>
      <c r="B29" s="53" t="s">
        <v>20</v>
      </c>
      <c r="C29" s="53">
        <v>7</v>
      </c>
      <c r="D29" s="53">
        <v>5.3191489361702128E-2</v>
      </c>
      <c r="E29" s="53" t="s">
        <v>77</v>
      </c>
      <c r="F29" s="53" t="s">
        <v>77</v>
      </c>
      <c r="G29" s="227" t="s">
        <v>29</v>
      </c>
      <c r="I29" s="67" t="s">
        <v>135</v>
      </c>
      <c r="J29" s="67" t="s">
        <v>12</v>
      </c>
      <c r="K29" s="67">
        <v>17</v>
      </c>
      <c r="L29" s="243">
        <v>0.36936936936936943</v>
      </c>
      <c r="M29" s="67" t="s">
        <v>117</v>
      </c>
      <c r="N29" s="67" t="s">
        <v>118</v>
      </c>
      <c r="O29" s="67" t="s">
        <v>15</v>
      </c>
      <c r="P29" s="88"/>
      <c r="Q29" s="125" t="s">
        <v>913</v>
      </c>
      <c r="R29" s="159">
        <v>0.78749999999999998</v>
      </c>
      <c r="S29" s="88"/>
      <c r="T29" s="221" t="s">
        <v>892</v>
      </c>
      <c r="U29" s="222">
        <v>1.8458739579727705</v>
      </c>
      <c r="V29" s="223"/>
      <c r="W29" s="88"/>
      <c r="X29" s="593"/>
      <c r="Y29" s="88"/>
      <c r="Z29" s="88"/>
      <c r="AA29" s="88"/>
      <c r="AB29" s="88"/>
      <c r="AC29" s="88"/>
      <c r="AD29" s="88"/>
      <c r="AE29" s="88"/>
      <c r="AF29" s="88"/>
    </row>
    <row r="30" spans="1:32" ht="15.75" customHeight="1">
      <c r="A30" s="53" t="s">
        <v>81</v>
      </c>
      <c r="B30" s="53" t="s">
        <v>12</v>
      </c>
      <c r="C30" s="53">
        <v>11</v>
      </c>
      <c r="D30" s="53">
        <v>0.41880341880341881</v>
      </c>
      <c r="E30" s="53" t="s">
        <v>77</v>
      </c>
      <c r="F30" s="53" t="s">
        <v>77</v>
      </c>
      <c r="G30" s="227" t="s">
        <v>29</v>
      </c>
      <c r="I30" s="8" t="s">
        <v>67</v>
      </c>
      <c r="J30" s="12" t="s">
        <v>12</v>
      </c>
      <c r="K30" s="12">
        <v>18</v>
      </c>
      <c r="L30" s="50">
        <v>0.47283813747228387</v>
      </c>
      <c r="M30" s="12" t="s">
        <v>68</v>
      </c>
      <c r="N30" s="12" t="s">
        <v>14</v>
      </c>
      <c r="O30" s="12" t="s">
        <v>15</v>
      </c>
      <c r="P30" s="88"/>
      <c r="Q30" s="125" t="s">
        <v>914</v>
      </c>
      <c r="R30" s="159">
        <v>32.874572579622985</v>
      </c>
      <c r="S30" s="88"/>
      <c r="T30" s="591" t="s">
        <v>894</v>
      </c>
      <c r="U30" s="568"/>
      <c r="V30" s="568"/>
      <c r="W30" s="568"/>
      <c r="X30" s="88"/>
      <c r="Y30" s="88"/>
      <c r="Z30" s="88"/>
      <c r="AA30" s="88"/>
      <c r="AB30" s="88"/>
      <c r="AC30" s="88"/>
      <c r="AD30" s="88"/>
      <c r="AE30" s="88"/>
      <c r="AF30" s="88"/>
    </row>
    <row r="31" spans="1:32" ht="15.75" customHeight="1">
      <c r="A31" s="53" t="s">
        <v>82</v>
      </c>
      <c r="B31" s="53" t="s">
        <v>12</v>
      </c>
      <c r="C31" s="53">
        <v>14</v>
      </c>
      <c r="D31" s="53">
        <v>0.29166666666666669</v>
      </c>
      <c r="E31" s="53" t="s">
        <v>77</v>
      </c>
      <c r="F31" s="53" t="s">
        <v>77</v>
      </c>
      <c r="G31" s="227" t="s">
        <v>29</v>
      </c>
      <c r="I31" s="8" t="s">
        <v>75</v>
      </c>
      <c r="J31" s="12" t="s">
        <v>12</v>
      </c>
      <c r="K31" s="12">
        <v>18</v>
      </c>
      <c r="L31" s="12">
        <v>0.46153846153846156</v>
      </c>
      <c r="M31" s="12" t="s">
        <v>74</v>
      </c>
      <c r="N31" s="12" t="s">
        <v>14</v>
      </c>
      <c r="O31" s="12" t="s">
        <v>15</v>
      </c>
      <c r="P31" s="88"/>
      <c r="Q31" s="296" t="s">
        <v>915</v>
      </c>
      <c r="R31" s="297">
        <v>84</v>
      </c>
      <c r="S31" s="88"/>
      <c r="T31" s="570" t="s">
        <v>896</v>
      </c>
      <c r="U31" s="568"/>
      <c r="V31" s="88"/>
      <c r="W31" s="88"/>
      <c r="X31" s="88"/>
      <c r="Y31" s="88"/>
      <c r="Z31" s="88"/>
      <c r="AA31" s="88"/>
      <c r="AB31" s="88"/>
      <c r="AC31" s="88"/>
      <c r="AD31" s="88"/>
      <c r="AE31" s="88"/>
      <c r="AF31" s="88"/>
    </row>
    <row r="32" spans="1:32" ht="15" customHeight="1">
      <c r="A32" s="53" t="s">
        <v>83</v>
      </c>
      <c r="B32" s="53" t="s">
        <v>20</v>
      </c>
      <c r="C32" s="53">
        <v>22</v>
      </c>
      <c r="D32" s="53">
        <v>0.36082474226804118</v>
      </c>
      <c r="E32" s="53" t="s">
        <v>77</v>
      </c>
      <c r="F32" s="53" t="s">
        <v>77</v>
      </c>
      <c r="G32" s="227" t="s">
        <v>29</v>
      </c>
      <c r="I32" s="58" t="s">
        <v>96</v>
      </c>
      <c r="J32" s="58" t="s">
        <v>12</v>
      </c>
      <c r="K32" s="58">
        <v>18</v>
      </c>
      <c r="L32" s="58">
        <v>0.2808988764044944</v>
      </c>
      <c r="M32" s="58" t="s">
        <v>88</v>
      </c>
      <c r="N32" s="58" t="s">
        <v>88</v>
      </c>
      <c r="O32" s="245" t="s">
        <v>64</v>
      </c>
      <c r="P32" s="88"/>
      <c r="Q32" s="88"/>
      <c r="R32" s="88"/>
      <c r="S32" s="88"/>
      <c r="T32" s="88"/>
      <c r="U32" s="88"/>
      <c r="V32" s="88"/>
      <c r="W32" s="88"/>
      <c r="X32" s="88"/>
      <c r="Y32" s="88"/>
      <c r="Z32" s="88"/>
      <c r="AA32" s="88"/>
      <c r="AB32" s="88"/>
      <c r="AC32" s="88"/>
      <c r="AD32" s="88"/>
      <c r="AE32" s="88"/>
      <c r="AF32" s="88"/>
    </row>
    <row r="33" spans="1:32" ht="15.75" customHeight="1">
      <c r="A33" s="53" t="s">
        <v>84</v>
      </c>
      <c r="B33" s="53" t="s">
        <v>20</v>
      </c>
      <c r="C33" s="53">
        <v>27</v>
      </c>
      <c r="D33" s="53">
        <v>0.48888888888888887</v>
      </c>
      <c r="E33" s="53" t="s">
        <v>77</v>
      </c>
      <c r="F33" s="53" t="s">
        <v>77</v>
      </c>
      <c r="G33" s="227" t="s">
        <v>29</v>
      </c>
      <c r="I33" s="8" t="s">
        <v>112</v>
      </c>
      <c r="J33" s="12" t="s">
        <v>12</v>
      </c>
      <c r="K33" s="12">
        <v>18</v>
      </c>
      <c r="L33" s="12">
        <v>0.45714285714285713</v>
      </c>
      <c r="M33" s="12" t="s">
        <v>113</v>
      </c>
      <c r="N33" s="12" t="s">
        <v>14</v>
      </c>
      <c r="O33" s="12" t="s">
        <v>15</v>
      </c>
      <c r="P33" s="88"/>
      <c r="Q33" s="88"/>
      <c r="R33" s="88"/>
      <c r="S33" s="88"/>
      <c r="T33" s="88"/>
      <c r="U33" s="88"/>
      <c r="V33" s="88"/>
      <c r="W33" s="88"/>
      <c r="X33" s="88"/>
      <c r="Z33" s="88"/>
      <c r="AA33" s="88"/>
      <c r="AB33" s="88"/>
      <c r="AC33" s="88"/>
      <c r="AD33" s="88"/>
      <c r="AE33" s="88"/>
      <c r="AF33" s="88"/>
    </row>
    <row r="34" spans="1:32" ht="15.75" customHeight="1">
      <c r="A34" s="53" t="s">
        <v>85</v>
      </c>
      <c r="B34" s="53" t="s">
        <v>20</v>
      </c>
      <c r="C34" s="53">
        <v>32</v>
      </c>
      <c r="D34" s="53">
        <v>0.49557522123893799</v>
      </c>
      <c r="E34" s="53" t="s">
        <v>77</v>
      </c>
      <c r="F34" s="53" t="s">
        <v>77</v>
      </c>
      <c r="G34" s="227" t="s">
        <v>29</v>
      </c>
      <c r="I34" s="58" t="s">
        <v>97</v>
      </c>
      <c r="J34" s="58" t="s">
        <v>20</v>
      </c>
      <c r="K34" s="58">
        <v>19</v>
      </c>
      <c r="L34" s="58">
        <v>0.25210084033613439</v>
      </c>
      <c r="M34" s="58" t="s">
        <v>88</v>
      </c>
      <c r="N34" s="58" t="s">
        <v>88</v>
      </c>
      <c r="O34" s="245" t="s">
        <v>64</v>
      </c>
      <c r="P34" s="88"/>
      <c r="Q34" s="594" t="s">
        <v>956</v>
      </c>
      <c r="R34" s="595"/>
      <c r="S34" s="595"/>
      <c r="T34" s="595"/>
      <c r="U34" s="595"/>
      <c r="V34" s="595"/>
      <c r="W34" s="595"/>
      <c r="X34" s="596"/>
      <c r="Y34" s="88"/>
      <c r="Z34" s="88"/>
      <c r="AA34" s="88"/>
      <c r="AB34" s="88"/>
      <c r="AC34" s="88"/>
      <c r="AD34" s="88"/>
      <c r="AE34" s="88"/>
      <c r="AF34" s="88"/>
    </row>
    <row r="35" spans="1:32" ht="15.75" customHeight="1">
      <c r="A35" s="53" t="s">
        <v>86</v>
      </c>
      <c r="B35" s="53" t="s">
        <v>12</v>
      </c>
      <c r="C35" s="53">
        <v>36</v>
      </c>
      <c r="D35" s="53">
        <v>0.71176470588235297</v>
      </c>
      <c r="E35" s="53" t="s">
        <v>77</v>
      </c>
      <c r="F35" s="53" t="s">
        <v>77</v>
      </c>
      <c r="G35" s="227" t="s">
        <v>29</v>
      </c>
      <c r="I35" s="67" t="s">
        <v>136</v>
      </c>
      <c r="J35" s="67" t="s">
        <v>20</v>
      </c>
      <c r="K35" s="67">
        <v>20</v>
      </c>
      <c r="L35" s="67">
        <v>0.39534883720930231</v>
      </c>
      <c r="M35" s="67" t="s">
        <v>117</v>
      </c>
      <c r="N35" s="67" t="s">
        <v>118</v>
      </c>
      <c r="O35" s="67" t="s">
        <v>15</v>
      </c>
      <c r="P35" s="88"/>
      <c r="Q35" s="205" t="s">
        <v>873</v>
      </c>
      <c r="R35" s="597" t="s">
        <v>957</v>
      </c>
      <c r="S35" s="565"/>
      <c r="T35" s="565"/>
      <c r="U35" s="565"/>
      <c r="V35" s="565"/>
      <c r="W35" s="565"/>
      <c r="X35" s="566"/>
      <c r="Y35" s="88"/>
      <c r="Z35" s="88"/>
      <c r="AA35" s="88"/>
      <c r="AB35" s="88"/>
      <c r="AC35" s="88"/>
      <c r="AD35" s="88"/>
      <c r="AE35" s="88"/>
      <c r="AF35" s="88"/>
    </row>
    <row r="36" spans="1:32" ht="15.75" customHeight="1">
      <c r="A36" s="58" t="s">
        <v>87</v>
      </c>
      <c r="B36" s="58" t="s">
        <v>12</v>
      </c>
      <c r="C36" s="58">
        <v>7</v>
      </c>
      <c r="D36" s="58">
        <v>0.28169014084507038</v>
      </c>
      <c r="E36" s="58" t="s">
        <v>88</v>
      </c>
      <c r="F36" s="58" t="s">
        <v>88</v>
      </c>
      <c r="G36" s="245" t="s">
        <v>64</v>
      </c>
      <c r="I36" s="67" t="s">
        <v>137</v>
      </c>
      <c r="J36" s="67" t="s">
        <v>20</v>
      </c>
      <c r="K36" s="67">
        <v>20.2</v>
      </c>
      <c r="L36" s="67">
        <v>0.51111111111111107</v>
      </c>
      <c r="M36" s="67" t="s">
        <v>117</v>
      </c>
      <c r="N36" s="67" t="s">
        <v>117</v>
      </c>
      <c r="O36" s="67" t="s">
        <v>15</v>
      </c>
      <c r="P36" s="88"/>
      <c r="Q36" s="205" t="s">
        <v>876</v>
      </c>
      <c r="R36" s="88" t="s">
        <v>958</v>
      </c>
      <c r="S36" s="88"/>
      <c r="T36" s="88"/>
      <c r="U36" s="88"/>
      <c r="V36" s="88" t="s">
        <v>881</v>
      </c>
      <c r="X36" s="159"/>
      <c r="Y36" s="88"/>
      <c r="Z36" s="88"/>
      <c r="AA36" s="88"/>
      <c r="AB36" s="88"/>
      <c r="AC36" s="88"/>
      <c r="AD36" s="88"/>
      <c r="AE36" s="88"/>
      <c r="AF36" s="88"/>
    </row>
    <row r="37" spans="1:32" ht="18" customHeight="1">
      <c r="A37" s="58" t="s">
        <v>89</v>
      </c>
      <c r="B37" s="58" t="s">
        <v>12</v>
      </c>
      <c r="C37" s="58">
        <v>8</v>
      </c>
      <c r="D37" s="58">
        <v>0.2429906542056075</v>
      </c>
      <c r="E37" s="58" t="s">
        <v>88</v>
      </c>
      <c r="F37" s="58" t="s">
        <v>88</v>
      </c>
      <c r="G37" s="245" t="s">
        <v>64</v>
      </c>
      <c r="I37" s="8" t="s">
        <v>69</v>
      </c>
      <c r="J37" s="12" t="s">
        <v>20</v>
      </c>
      <c r="K37" s="12">
        <v>21</v>
      </c>
      <c r="L37" s="12">
        <v>0.34146341463414637</v>
      </c>
      <c r="M37" s="12" t="s">
        <v>68</v>
      </c>
      <c r="N37" s="12" t="s">
        <v>14</v>
      </c>
      <c r="O37" s="12" t="s">
        <v>15</v>
      </c>
      <c r="P37" s="88"/>
      <c r="Q37" s="298" t="s">
        <v>959</v>
      </c>
      <c r="R37" s="299" t="s">
        <v>960</v>
      </c>
      <c r="S37" s="298" t="s">
        <v>961</v>
      </c>
      <c r="T37" s="298" t="s">
        <v>962</v>
      </c>
      <c r="U37" s="299" t="s">
        <v>963</v>
      </c>
      <c r="V37" s="298" t="s">
        <v>964</v>
      </c>
      <c r="W37" s="300" t="s">
        <v>965</v>
      </c>
      <c r="X37" s="298" t="s">
        <v>966</v>
      </c>
      <c r="Y37" s="88"/>
      <c r="Z37" s="88"/>
      <c r="AA37" s="88"/>
      <c r="AB37" s="88"/>
      <c r="AC37" s="88"/>
      <c r="AD37" s="88"/>
      <c r="AE37" s="88"/>
      <c r="AF37" s="88"/>
    </row>
    <row r="38" spans="1:32" ht="15.75" customHeight="1">
      <c r="A38" s="58" t="s">
        <v>90</v>
      </c>
      <c r="B38" s="58" t="s">
        <v>20</v>
      </c>
      <c r="C38" s="58">
        <v>15</v>
      </c>
      <c r="D38" s="58">
        <v>0.21875</v>
      </c>
      <c r="E38" s="58" t="s">
        <v>88</v>
      </c>
      <c r="F38" s="58" t="s">
        <v>88</v>
      </c>
      <c r="G38" s="245" t="s">
        <v>64</v>
      </c>
      <c r="I38" s="58" t="s">
        <v>98</v>
      </c>
      <c r="J38" s="58" t="s">
        <v>12</v>
      </c>
      <c r="K38" s="58">
        <v>23</v>
      </c>
      <c r="L38" s="58">
        <v>0.40145985401459849</v>
      </c>
      <c r="M38" s="58" t="s">
        <v>88</v>
      </c>
      <c r="N38" s="58" t="s">
        <v>88</v>
      </c>
      <c r="O38" s="245" t="s">
        <v>64</v>
      </c>
      <c r="P38" s="88"/>
      <c r="Q38" s="124">
        <v>0.13125000000000001</v>
      </c>
      <c r="R38" s="124">
        <v>9</v>
      </c>
      <c r="S38" s="124">
        <f t="shared" ref="S38:S43" si="0">_xlfn.NORM.DIST($Q38,$R$19,$R$23,TRUE)</f>
        <v>7.5021280311315663E-2</v>
      </c>
      <c r="T38" s="124">
        <f>S38-NORMDIST(0,$R$19,$R$23,TRUE)</f>
        <v>5.985320747967756E-2</v>
      </c>
      <c r="U38" s="124">
        <f t="shared" ref="U38:U43" si="1">$T38*84</f>
        <v>5.0276694282929153</v>
      </c>
      <c r="V38" s="124">
        <f t="shared" ref="V38:V43" si="2">R38-U38</f>
        <v>3.9723305717070847</v>
      </c>
      <c r="W38" s="124">
        <f t="shared" ref="W38:W43" si="3">V38^2</f>
        <v>15.779410170918734</v>
      </c>
      <c r="X38" s="301">
        <f t="shared" ref="X38:X43" si="4">W38/U38</f>
        <v>3.1385138573592424</v>
      </c>
      <c r="Y38" s="88"/>
      <c r="Z38" s="88"/>
      <c r="AA38" s="88"/>
      <c r="AB38" s="88"/>
      <c r="AC38" s="88"/>
      <c r="AD38" s="88"/>
      <c r="AE38" s="88"/>
      <c r="AF38" s="88"/>
    </row>
    <row r="39" spans="1:32" ht="15.75" customHeight="1">
      <c r="A39" s="58" t="s">
        <v>91</v>
      </c>
      <c r="B39" s="58" t="s">
        <v>12</v>
      </c>
      <c r="C39" s="58">
        <v>15</v>
      </c>
      <c r="D39" s="58">
        <v>0.35789473684210532</v>
      </c>
      <c r="E39" s="58" t="s">
        <v>88</v>
      </c>
      <c r="F39" s="58" t="s">
        <v>88</v>
      </c>
      <c r="G39" s="245" t="s">
        <v>64</v>
      </c>
      <c r="I39" s="67" t="s">
        <v>138</v>
      </c>
      <c r="J39" s="67" t="s">
        <v>20</v>
      </c>
      <c r="K39" s="67">
        <v>23.5</v>
      </c>
      <c r="L39" s="67">
        <v>0.54347826086956519</v>
      </c>
      <c r="M39" s="67" t="s">
        <v>117</v>
      </c>
      <c r="N39" s="67" t="s">
        <v>117</v>
      </c>
      <c r="O39" s="67" t="s">
        <v>15</v>
      </c>
      <c r="P39" s="88"/>
      <c r="Q39" s="302">
        <v>0.26250000000000001</v>
      </c>
      <c r="R39" s="124">
        <v>11</v>
      </c>
      <c r="S39" s="124">
        <f t="shared" si="0"/>
        <v>0.23789540064614315</v>
      </c>
      <c r="T39" s="124">
        <f t="shared" ref="T39:T43" si="5">$S39-NORMDIST($Q38,$R$19,$R$23,TRUE)</f>
        <v>0.16287412033482748</v>
      </c>
      <c r="U39" s="124">
        <f t="shared" si="1"/>
        <v>13.681426108125509</v>
      </c>
      <c r="V39" s="124">
        <f t="shared" si="2"/>
        <v>-2.6814261081255086</v>
      </c>
      <c r="W39" s="124">
        <f t="shared" si="3"/>
        <v>7.1900459733371118</v>
      </c>
      <c r="X39" s="301">
        <f t="shared" si="4"/>
        <v>0.52553337031633607</v>
      </c>
      <c r="Y39" s="88"/>
      <c r="Z39" s="88"/>
      <c r="AA39" s="88"/>
      <c r="AB39" s="88"/>
      <c r="AC39" s="88"/>
      <c r="AD39" s="88"/>
      <c r="AE39" s="88"/>
      <c r="AF39" s="88"/>
    </row>
    <row r="40" spans="1:32" ht="15.75" customHeight="1">
      <c r="A40" s="58" t="s">
        <v>92</v>
      </c>
      <c r="B40" s="58" t="s">
        <v>12</v>
      </c>
      <c r="C40" s="58">
        <v>15</v>
      </c>
      <c r="D40" s="58">
        <v>0.2868217054263566</v>
      </c>
      <c r="E40" s="58" t="s">
        <v>88</v>
      </c>
      <c r="F40" s="58" t="s">
        <v>88</v>
      </c>
      <c r="G40" s="245" t="s">
        <v>64</v>
      </c>
      <c r="I40" s="8" t="s">
        <v>17</v>
      </c>
      <c r="J40" s="12" t="s">
        <v>12</v>
      </c>
      <c r="K40" s="12">
        <v>24</v>
      </c>
      <c r="L40" s="12">
        <v>0.48717948717948717</v>
      </c>
      <c r="M40" s="12" t="s">
        <v>18</v>
      </c>
      <c r="N40" s="12" t="s">
        <v>14</v>
      </c>
      <c r="O40" s="12" t="s">
        <v>15</v>
      </c>
      <c r="P40" s="88"/>
      <c r="Q40" s="124">
        <v>0.39374999999999999</v>
      </c>
      <c r="R40" s="124">
        <v>23</v>
      </c>
      <c r="S40" s="124">
        <f t="shared" si="0"/>
        <v>0.50526729268102133</v>
      </c>
      <c r="T40" s="124">
        <f t="shared" si="5"/>
        <v>0.26737189203487821</v>
      </c>
      <c r="U40" s="124">
        <f t="shared" si="1"/>
        <v>22.459238930929772</v>
      </c>
      <c r="V40" s="124">
        <f t="shared" si="2"/>
        <v>0.54076106907022847</v>
      </c>
      <c r="W40" s="124">
        <f t="shared" si="3"/>
        <v>0.29242253382197642</v>
      </c>
      <c r="X40" s="301">
        <f t="shared" si="4"/>
        <v>1.3020144392304688E-2</v>
      </c>
      <c r="Y40" s="88"/>
      <c r="Z40" s="88"/>
      <c r="AA40" s="88"/>
      <c r="AB40" s="88"/>
      <c r="AC40" s="88"/>
      <c r="AD40" s="88"/>
      <c r="AE40" s="88"/>
      <c r="AF40" s="88"/>
    </row>
    <row r="41" spans="1:32" ht="15.75" customHeight="1">
      <c r="A41" s="58" t="s">
        <v>93</v>
      </c>
      <c r="B41" s="58" t="s">
        <v>12</v>
      </c>
      <c r="C41" s="58">
        <v>16</v>
      </c>
      <c r="D41" s="58">
        <v>0.37096774193548387</v>
      </c>
      <c r="E41" s="58" t="s">
        <v>88</v>
      </c>
      <c r="F41" s="58" t="s">
        <v>88</v>
      </c>
      <c r="G41" s="245" t="s">
        <v>64</v>
      </c>
      <c r="I41" s="8" t="s">
        <v>70</v>
      </c>
      <c r="J41" s="12" t="s">
        <v>20</v>
      </c>
      <c r="K41" s="12">
        <v>24</v>
      </c>
      <c r="L41" s="12">
        <v>0.59868421052631582</v>
      </c>
      <c r="M41" s="12" t="s">
        <v>68</v>
      </c>
      <c r="N41" s="12" t="s">
        <v>14</v>
      </c>
      <c r="O41" s="12" t="s">
        <v>15</v>
      </c>
      <c r="P41" s="88"/>
      <c r="Q41" s="302">
        <v>0.52500000000000002</v>
      </c>
      <c r="R41" s="124">
        <v>23</v>
      </c>
      <c r="S41" s="124">
        <f t="shared" si="0"/>
        <v>0.77019702672447776</v>
      </c>
      <c r="T41" s="124">
        <f t="shared" si="5"/>
        <v>0.26492973404345643</v>
      </c>
      <c r="U41" s="124">
        <f t="shared" si="1"/>
        <v>22.254097659650341</v>
      </c>
      <c r="V41" s="124">
        <f t="shared" si="2"/>
        <v>0.74590234034965874</v>
      </c>
      <c r="W41" s="124">
        <f t="shared" si="3"/>
        <v>0.55637030133909815</v>
      </c>
      <c r="X41" s="301">
        <f t="shared" si="4"/>
        <v>2.5000802541990816E-2</v>
      </c>
      <c r="Y41" s="88"/>
      <c r="Z41" s="88"/>
      <c r="AA41" s="88"/>
      <c r="AB41" s="88"/>
      <c r="AC41" s="88"/>
      <c r="AD41" s="88"/>
      <c r="AE41" s="88"/>
      <c r="AF41" s="88"/>
    </row>
    <row r="42" spans="1:32" ht="15.75" customHeight="1">
      <c r="A42" s="58" t="s">
        <v>94</v>
      </c>
      <c r="B42" s="58" t="s">
        <v>20</v>
      </c>
      <c r="C42" s="58">
        <v>16</v>
      </c>
      <c r="D42" s="58">
        <v>0.45238095238095238</v>
      </c>
      <c r="E42" s="58" t="s">
        <v>88</v>
      </c>
      <c r="F42" s="58" t="s">
        <v>88</v>
      </c>
      <c r="G42" s="245" t="s">
        <v>64</v>
      </c>
      <c r="I42" s="58" t="s">
        <v>99</v>
      </c>
      <c r="J42" s="58" t="s">
        <v>20</v>
      </c>
      <c r="K42" s="58">
        <v>24</v>
      </c>
      <c r="L42" s="58">
        <v>0.35483870967741937</v>
      </c>
      <c r="M42" s="58" t="s">
        <v>88</v>
      </c>
      <c r="N42" s="58" t="s">
        <v>88</v>
      </c>
      <c r="O42" s="245" t="s">
        <v>64</v>
      </c>
      <c r="P42" s="88"/>
      <c r="Q42" s="124">
        <v>0.65625</v>
      </c>
      <c r="R42" s="124">
        <v>12</v>
      </c>
      <c r="S42" s="124">
        <f t="shared" si="0"/>
        <v>0.92864700326361116</v>
      </c>
      <c r="T42" s="124">
        <f t="shared" si="5"/>
        <v>0.1584499765391334</v>
      </c>
      <c r="U42" s="124">
        <f t="shared" si="1"/>
        <v>13.309798029287204</v>
      </c>
      <c r="V42" s="124">
        <f t="shared" si="2"/>
        <v>-1.3097980292872045</v>
      </c>
      <c r="W42" s="124">
        <f t="shared" si="3"/>
        <v>1.7155708775246445</v>
      </c>
      <c r="X42" s="301">
        <f t="shared" si="4"/>
        <v>0.12889533513203286</v>
      </c>
      <c r="Y42" s="88"/>
      <c r="Z42" s="88"/>
      <c r="AA42" s="88"/>
      <c r="AB42" s="88"/>
      <c r="AC42" s="88"/>
      <c r="AD42" s="88"/>
      <c r="AE42" s="88"/>
      <c r="AF42" s="88"/>
    </row>
    <row r="43" spans="1:32" ht="15.75" customHeight="1">
      <c r="A43" s="58" t="s">
        <v>95</v>
      </c>
      <c r="B43" s="58" t="s">
        <v>20</v>
      </c>
      <c r="C43" s="58">
        <v>17</v>
      </c>
      <c r="D43" s="58">
        <v>0.5</v>
      </c>
      <c r="E43" s="58" t="s">
        <v>88</v>
      </c>
      <c r="F43" s="58" t="s">
        <v>88</v>
      </c>
      <c r="G43" s="245" t="s">
        <v>64</v>
      </c>
      <c r="I43" s="58" t="s">
        <v>100</v>
      </c>
      <c r="J43" s="58" t="s">
        <v>12</v>
      </c>
      <c r="K43" s="58">
        <v>24</v>
      </c>
      <c r="L43" s="58">
        <v>0.5161290322580645</v>
      </c>
      <c r="M43" s="58" t="s">
        <v>88</v>
      </c>
      <c r="N43" s="58" t="s">
        <v>88</v>
      </c>
      <c r="O43" s="245" t="s">
        <v>64</v>
      </c>
      <c r="P43" s="88"/>
      <c r="Q43" s="302">
        <v>0.78749999999999998</v>
      </c>
      <c r="R43" s="124">
        <v>6</v>
      </c>
      <c r="S43" s="124">
        <f t="shared" si="0"/>
        <v>0.98581315468488018</v>
      </c>
      <c r="T43" s="124">
        <f t="shared" si="5"/>
        <v>5.7166151421269018E-2</v>
      </c>
      <c r="U43" s="303">
        <f t="shared" si="1"/>
        <v>4.8019567193865971</v>
      </c>
      <c r="V43" s="124">
        <f t="shared" si="2"/>
        <v>1.1980432806134029</v>
      </c>
      <c r="W43" s="124">
        <f t="shared" si="3"/>
        <v>1.4353077022229248</v>
      </c>
      <c r="X43" s="301">
        <f t="shared" si="4"/>
        <v>0.29890059117531392</v>
      </c>
      <c r="Y43" s="88"/>
      <c r="Z43" s="88"/>
      <c r="AA43" s="88"/>
      <c r="AB43" s="88"/>
      <c r="AC43" s="88"/>
      <c r="AD43" s="88"/>
      <c r="AE43" s="88"/>
      <c r="AF43" s="88"/>
    </row>
    <row r="44" spans="1:32" ht="15.75" customHeight="1">
      <c r="A44" s="58" t="s">
        <v>96</v>
      </c>
      <c r="B44" s="58" t="s">
        <v>12</v>
      </c>
      <c r="C44" s="58">
        <v>18</v>
      </c>
      <c r="D44" s="268">
        <v>0.2808988764044944</v>
      </c>
      <c r="E44" s="58" t="s">
        <v>88</v>
      </c>
      <c r="F44" s="58" t="s">
        <v>88</v>
      </c>
      <c r="G44" s="245" t="s">
        <v>64</v>
      </c>
      <c r="I44" s="8" t="s">
        <v>114</v>
      </c>
      <c r="J44" s="12" t="s">
        <v>20</v>
      </c>
      <c r="K44" s="12">
        <v>24</v>
      </c>
      <c r="L44" s="12">
        <v>0.40939597300000002</v>
      </c>
      <c r="M44" s="12" t="s">
        <v>113</v>
      </c>
      <c r="N44" s="12" t="s">
        <v>14</v>
      </c>
      <c r="O44" s="12" t="s">
        <v>15</v>
      </c>
      <c r="P44" s="88"/>
      <c r="Q44" s="304" t="s">
        <v>238</v>
      </c>
      <c r="R44" s="304">
        <f t="shared" ref="R44:X44" si="6">SUM(R38:R43)</f>
        <v>84</v>
      </c>
      <c r="S44" s="304">
        <f t="shared" si="6"/>
        <v>3.5028411583114494</v>
      </c>
      <c r="T44" s="304">
        <f t="shared" si="6"/>
        <v>0.97064508185324205</v>
      </c>
      <c r="U44" s="304">
        <f t="shared" si="6"/>
        <v>81.534186875672333</v>
      </c>
      <c r="V44" s="304">
        <f t="shared" si="6"/>
        <v>2.4658131243276618</v>
      </c>
      <c r="W44" s="304">
        <f t="shared" si="6"/>
        <v>26.969127559164487</v>
      </c>
      <c r="X44" s="305">
        <f t="shared" si="6"/>
        <v>4.1298641009172208</v>
      </c>
      <c r="Y44" s="306" t="s">
        <v>967</v>
      </c>
      <c r="Z44" s="88"/>
      <c r="AA44" s="88"/>
      <c r="AB44" s="88"/>
      <c r="AC44" s="88"/>
      <c r="AD44" s="88"/>
      <c r="AE44" s="88"/>
      <c r="AF44" s="88"/>
    </row>
    <row r="45" spans="1:32" ht="15.75" customHeight="1">
      <c r="A45" s="58" t="s">
        <v>97</v>
      </c>
      <c r="B45" s="58" t="s">
        <v>20</v>
      </c>
      <c r="C45" s="58">
        <v>19</v>
      </c>
      <c r="D45" s="268">
        <v>0.25210084033613439</v>
      </c>
      <c r="E45" s="58" t="s">
        <v>88</v>
      </c>
      <c r="F45" s="58" t="s">
        <v>88</v>
      </c>
      <c r="G45" s="245" t="s">
        <v>64</v>
      </c>
      <c r="I45" s="8" t="s">
        <v>115</v>
      </c>
      <c r="J45" s="12" t="s">
        <v>12</v>
      </c>
      <c r="K45" s="12">
        <v>26</v>
      </c>
      <c r="L45" s="232">
        <v>0.62406015037593987</v>
      </c>
      <c r="M45" s="12" t="s">
        <v>113</v>
      </c>
      <c r="N45" s="12" t="s">
        <v>14</v>
      </c>
      <c r="O45" s="12" t="s">
        <v>15</v>
      </c>
      <c r="P45" s="88"/>
      <c r="Q45" s="598" t="s">
        <v>968</v>
      </c>
      <c r="R45" s="582"/>
      <c r="S45" s="582"/>
      <c r="T45" s="582"/>
      <c r="U45" s="88"/>
      <c r="V45" s="88"/>
      <c r="W45" s="304" t="s">
        <v>969</v>
      </c>
      <c r="X45" s="305">
        <f>CHIDIST(X44,5)</f>
        <v>0.53087437687960271</v>
      </c>
      <c r="Y45" s="307" t="s">
        <v>970</v>
      </c>
      <c r="Z45" s="590" t="s">
        <v>971</v>
      </c>
      <c r="AA45" s="568"/>
      <c r="AB45" s="591" t="s">
        <v>972</v>
      </c>
      <c r="AC45" s="568"/>
      <c r="AD45" s="568"/>
      <c r="AE45" s="568"/>
      <c r="AF45" s="88"/>
    </row>
    <row r="46" spans="1:32" ht="15.75" customHeight="1">
      <c r="A46" s="58" t="s">
        <v>98</v>
      </c>
      <c r="B46" s="58" t="s">
        <v>12</v>
      </c>
      <c r="C46" s="58">
        <v>23</v>
      </c>
      <c r="D46" s="58">
        <v>0.40145985401459849</v>
      </c>
      <c r="E46" s="58" t="s">
        <v>88</v>
      </c>
      <c r="F46" s="58" t="s">
        <v>88</v>
      </c>
      <c r="G46" s="245" t="s">
        <v>64</v>
      </c>
      <c r="I46" s="67" t="s">
        <v>139</v>
      </c>
      <c r="J46" s="67" t="s">
        <v>20</v>
      </c>
      <c r="K46" s="67">
        <v>26</v>
      </c>
      <c r="L46" s="243">
        <v>0.61627906976744184</v>
      </c>
      <c r="M46" s="67" t="s">
        <v>117</v>
      </c>
      <c r="N46" s="67" t="s">
        <v>118</v>
      </c>
      <c r="O46" s="67" t="s">
        <v>15</v>
      </c>
      <c r="P46" s="88"/>
      <c r="Q46" s="88"/>
      <c r="R46" s="88"/>
      <c r="S46" s="88"/>
      <c r="T46" s="88"/>
      <c r="U46" s="88"/>
      <c r="V46" s="88"/>
      <c r="W46" s="88"/>
      <c r="X46" s="88"/>
      <c r="Y46" s="88"/>
      <c r="Z46" s="591"/>
      <c r="AA46" s="568"/>
      <c r="AB46" s="568"/>
      <c r="AC46" s="88"/>
      <c r="AD46" s="88"/>
      <c r="AE46" s="88"/>
      <c r="AF46" s="88"/>
    </row>
    <row r="47" spans="1:32" ht="15.75" customHeight="1">
      <c r="A47" s="58" t="s">
        <v>99</v>
      </c>
      <c r="B47" s="58" t="s">
        <v>20</v>
      </c>
      <c r="C47" s="58">
        <v>24</v>
      </c>
      <c r="D47" s="268">
        <v>0.35483870967741937</v>
      </c>
      <c r="E47" s="58" t="s">
        <v>88</v>
      </c>
      <c r="F47" s="58" t="s">
        <v>88</v>
      </c>
      <c r="G47" s="245" t="s">
        <v>64</v>
      </c>
      <c r="I47" s="67" t="s">
        <v>140</v>
      </c>
      <c r="J47" s="67" t="s">
        <v>12</v>
      </c>
      <c r="K47" s="67">
        <v>26.1</v>
      </c>
      <c r="L47" s="67">
        <v>0.73015873015873012</v>
      </c>
      <c r="M47" s="67" t="s">
        <v>117</v>
      </c>
      <c r="N47" s="67" t="s">
        <v>117</v>
      </c>
      <c r="O47" s="67" t="s">
        <v>15</v>
      </c>
      <c r="P47" s="88"/>
      <c r="Q47" s="88"/>
      <c r="R47" s="88"/>
      <c r="S47" s="88"/>
      <c r="T47" s="88"/>
      <c r="U47" s="88"/>
      <c r="V47" s="88"/>
      <c r="W47" s="88"/>
      <c r="X47" s="88"/>
      <c r="Y47" s="88"/>
      <c r="Z47" s="308"/>
      <c r="AA47" s="88"/>
      <c r="AB47" s="88"/>
      <c r="AC47" s="88"/>
      <c r="AD47" s="88"/>
      <c r="AE47" s="88"/>
      <c r="AF47" s="88"/>
    </row>
    <row r="48" spans="1:32" ht="15.75" customHeight="1">
      <c r="A48" s="58" t="s">
        <v>100</v>
      </c>
      <c r="B48" s="58" t="s">
        <v>12</v>
      </c>
      <c r="C48" s="58">
        <v>24</v>
      </c>
      <c r="D48" s="58">
        <v>0.5161290322580645</v>
      </c>
      <c r="E48" s="58" t="s">
        <v>88</v>
      </c>
      <c r="F48" s="58" t="s">
        <v>88</v>
      </c>
      <c r="G48" s="245" t="s">
        <v>64</v>
      </c>
      <c r="I48" s="67" t="s">
        <v>141</v>
      </c>
      <c r="J48" s="67" t="s">
        <v>12</v>
      </c>
      <c r="K48" s="67">
        <v>26.3</v>
      </c>
      <c r="L48" s="67">
        <v>0.72</v>
      </c>
      <c r="M48" s="67" t="s">
        <v>117</v>
      </c>
      <c r="N48" s="67" t="s">
        <v>117</v>
      </c>
      <c r="O48" s="67" t="s">
        <v>15</v>
      </c>
      <c r="P48" s="88"/>
      <c r="Q48" s="88"/>
      <c r="R48" s="88"/>
      <c r="S48" s="88"/>
      <c r="T48" s="88"/>
      <c r="U48" s="88"/>
      <c r="V48" s="88"/>
      <c r="W48" s="88"/>
      <c r="X48" s="88"/>
      <c r="Y48" s="88"/>
      <c r="Z48" s="88"/>
      <c r="AA48" s="88"/>
      <c r="AB48" s="88"/>
      <c r="AC48" s="88"/>
      <c r="AD48" s="88"/>
      <c r="AE48" s="88"/>
      <c r="AF48" s="88"/>
    </row>
    <row r="49" spans="1:32" ht="15.75" customHeight="1">
      <c r="A49" s="58" t="s">
        <v>101</v>
      </c>
      <c r="B49" s="58" t="s">
        <v>12</v>
      </c>
      <c r="C49" s="58">
        <v>30</v>
      </c>
      <c r="D49" s="58">
        <v>0.34375</v>
      </c>
      <c r="E49" s="58" t="s">
        <v>88</v>
      </c>
      <c r="F49" s="58" t="s">
        <v>88</v>
      </c>
      <c r="G49" s="245" t="s">
        <v>64</v>
      </c>
      <c r="I49" s="67" t="s">
        <v>142</v>
      </c>
      <c r="J49" s="67" t="s">
        <v>20</v>
      </c>
      <c r="K49" s="67">
        <v>27.6</v>
      </c>
      <c r="L49" s="67">
        <v>0.55384615384615388</v>
      </c>
      <c r="M49" s="67" t="s">
        <v>117</v>
      </c>
      <c r="N49" s="67" t="s">
        <v>117</v>
      </c>
      <c r="O49" s="67" t="s">
        <v>15</v>
      </c>
      <c r="P49" s="88"/>
      <c r="Q49" s="88"/>
      <c r="R49" s="88"/>
      <c r="S49" s="88"/>
      <c r="T49" s="88"/>
      <c r="U49" s="88"/>
      <c r="V49" s="88"/>
      <c r="W49" s="88"/>
      <c r="X49" s="88"/>
      <c r="Y49" s="88"/>
      <c r="AF49" s="88"/>
    </row>
    <row r="50" spans="1:32" ht="15.75" customHeight="1">
      <c r="A50" s="58" t="s">
        <v>102</v>
      </c>
      <c r="B50" s="58" t="s">
        <v>20</v>
      </c>
      <c r="C50" s="58">
        <v>32</v>
      </c>
      <c r="D50" s="58">
        <v>0.46464646464646459</v>
      </c>
      <c r="E50" s="58" t="s">
        <v>88</v>
      </c>
      <c r="F50" s="58" t="s">
        <v>88</v>
      </c>
      <c r="G50" s="245" t="s">
        <v>64</v>
      </c>
      <c r="I50" s="67" t="s">
        <v>143</v>
      </c>
      <c r="J50" s="67" t="s">
        <v>12</v>
      </c>
      <c r="K50" s="67">
        <v>29.1</v>
      </c>
      <c r="L50" s="67">
        <v>0.62608695652173918</v>
      </c>
      <c r="M50" s="67" t="s">
        <v>117</v>
      </c>
      <c r="N50" s="67" t="s">
        <v>117</v>
      </c>
      <c r="O50" s="67" t="s">
        <v>15</v>
      </c>
    </row>
    <row r="51" spans="1:32" ht="15.75" customHeight="1">
      <c r="A51" s="58" t="s">
        <v>103</v>
      </c>
      <c r="B51" s="58" t="s">
        <v>12</v>
      </c>
      <c r="C51" s="58">
        <v>32</v>
      </c>
      <c r="D51" s="58">
        <v>0.22826086956521741</v>
      </c>
      <c r="E51" s="58" t="s">
        <v>88</v>
      </c>
      <c r="F51" s="58" t="s">
        <v>88</v>
      </c>
      <c r="G51" s="245" t="s">
        <v>64</v>
      </c>
      <c r="I51" s="58" t="s">
        <v>101</v>
      </c>
      <c r="J51" s="58" t="s">
        <v>12</v>
      </c>
      <c r="K51" s="58">
        <v>30</v>
      </c>
      <c r="L51" s="58">
        <v>0.34375</v>
      </c>
      <c r="M51" s="58" t="s">
        <v>88</v>
      </c>
      <c r="N51" s="58" t="s">
        <v>88</v>
      </c>
      <c r="O51" s="245" t="s">
        <v>64</v>
      </c>
    </row>
    <row r="52" spans="1:32" ht="15.75" customHeight="1">
      <c r="A52" s="8" t="s">
        <v>112</v>
      </c>
      <c r="B52" s="12" t="s">
        <v>12</v>
      </c>
      <c r="C52" s="12">
        <v>18</v>
      </c>
      <c r="D52" s="12">
        <v>0.45714285714285713</v>
      </c>
      <c r="E52" s="12" t="s">
        <v>113</v>
      </c>
      <c r="F52" s="12" t="s">
        <v>14</v>
      </c>
      <c r="G52" s="12" t="s">
        <v>15</v>
      </c>
      <c r="I52" s="58" t="s">
        <v>102</v>
      </c>
      <c r="J52" s="58" t="s">
        <v>20</v>
      </c>
      <c r="K52" s="58">
        <v>32</v>
      </c>
      <c r="L52" s="268">
        <v>0.46464646464646459</v>
      </c>
      <c r="M52" s="58" t="s">
        <v>88</v>
      </c>
      <c r="N52" s="58" t="s">
        <v>88</v>
      </c>
      <c r="O52" s="245" t="s">
        <v>64</v>
      </c>
    </row>
    <row r="53" spans="1:32" ht="15.75" customHeight="1">
      <c r="A53" s="8" t="s">
        <v>114</v>
      </c>
      <c r="B53" s="12" t="s">
        <v>20</v>
      </c>
      <c r="C53" s="12">
        <v>24</v>
      </c>
      <c r="D53" s="232">
        <v>0.40939597300000002</v>
      </c>
      <c r="E53" s="12" t="s">
        <v>113</v>
      </c>
      <c r="F53" s="12" t="s">
        <v>14</v>
      </c>
      <c r="G53" s="12" t="s">
        <v>15</v>
      </c>
      <c r="I53" s="58" t="s">
        <v>103</v>
      </c>
      <c r="J53" s="58" t="s">
        <v>12</v>
      </c>
      <c r="K53" s="58">
        <v>32</v>
      </c>
      <c r="L53" s="58">
        <v>0.22826086956521741</v>
      </c>
      <c r="M53" s="58" t="s">
        <v>88</v>
      </c>
      <c r="N53" s="58" t="s">
        <v>88</v>
      </c>
      <c r="O53" s="245" t="s">
        <v>64</v>
      </c>
    </row>
    <row r="54" spans="1:32" ht="15.75" customHeight="1">
      <c r="A54" s="8" t="s">
        <v>115</v>
      </c>
      <c r="B54" s="12" t="s">
        <v>12</v>
      </c>
      <c r="C54" s="12">
        <v>26</v>
      </c>
      <c r="D54" s="12">
        <v>0.62406015037593987</v>
      </c>
      <c r="E54" s="12" t="s">
        <v>113</v>
      </c>
      <c r="F54" s="12" t="s">
        <v>14</v>
      </c>
      <c r="G54" s="12" t="s">
        <v>15</v>
      </c>
      <c r="I54" s="67" t="s">
        <v>144</v>
      </c>
      <c r="J54" s="67" t="s">
        <v>20</v>
      </c>
      <c r="K54" s="67">
        <v>32.5</v>
      </c>
      <c r="L54" s="67">
        <v>0.63247863247863245</v>
      </c>
      <c r="M54" s="67" t="s">
        <v>117</v>
      </c>
      <c r="N54" s="67" t="s">
        <v>117</v>
      </c>
      <c r="O54" s="67" t="s">
        <v>15</v>
      </c>
      <c r="Q54" s="275"/>
      <c r="R54" s="19"/>
      <c r="S54" s="19"/>
      <c r="T54" s="19"/>
    </row>
    <row r="55" spans="1:32" ht="15.75" customHeight="1">
      <c r="A55" s="67" t="s">
        <v>116</v>
      </c>
      <c r="B55" s="67" t="s">
        <v>20</v>
      </c>
      <c r="C55" s="67">
        <v>1</v>
      </c>
      <c r="D55" s="67">
        <v>5.8823529411764712E-2</v>
      </c>
      <c r="E55" s="67" t="s">
        <v>117</v>
      </c>
      <c r="F55" s="67" t="s">
        <v>118</v>
      </c>
      <c r="G55" s="67" t="s">
        <v>15</v>
      </c>
      <c r="I55" s="67" t="s">
        <v>145</v>
      </c>
      <c r="J55" s="67" t="s">
        <v>20</v>
      </c>
      <c r="K55" s="67">
        <v>34.9</v>
      </c>
      <c r="L55" s="243">
        <v>0.51249999999999996</v>
      </c>
      <c r="M55" s="67" t="s">
        <v>117</v>
      </c>
      <c r="N55" s="67" t="s">
        <v>117</v>
      </c>
      <c r="O55" s="67" t="s">
        <v>15</v>
      </c>
      <c r="Q55" s="275"/>
      <c r="R55" s="275"/>
      <c r="S55" s="275"/>
      <c r="T55" s="19"/>
    </row>
    <row r="56" spans="1:32" ht="15.75" customHeight="1">
      <c r="A56" s="67" t="s">
        <v>119</v>
      </c>
      <c r="B56" s="67" t="s">
        <v>12</v>
      </c>
      <c r="C56" s="67">
        <v>4</v>
      </c>
      <c r="D56" s="67">
        <v>0.1</v>
      </c>
      <c r="E56" s="67" t="s">
        <v>117</v>
      </c>
      <c r="F56" s="67" t="s">
        <v>118</v>
      </c>
      <c r="G56" s="67" t="s">
        <v>15</v>
      </c>
      <c r="I56" s="8" t="s">
        <v>22</v>
      </c>
      <c r="J56" s="12" t="s">
        <v>12</v>
      </c>
      <c r="K56" s="12">
        <v>36</v>
      </c>
      <c r="L56" s="12">
        <v>0.75384615384615383</v>
      </c>
      <c r="M56" s="12" t="s">
        <v>23</v>
      </c>
      <c r="N56" s="12" t="s">
        <v>14</v>
      </c>
      <c r="O56" s="12" t="s">
        <v>15</v>
      </c>
      <c r="Q56" s="19"/>
      <c r="R56" s="19"/>
      <c r="S56" s="19"/>
      <c r="T56" s="275"/>
    </row>
    <row r="57" spans="1:32" ht="15.75" customHeight="1">
      <c r="A57" s="67" t="s">
        <v>120</v>
      </c>
      <c r="B57" s="67" t="s">
        <v>12</v>
      </c>
      <c r="C57" s="67">
        <v>4</v>
      </c>
      <c r="D57" s="67">
        <v>0.19480519480519479</v>
      </c>
      <c r="E57" s="67" t="s">
        <v>117</v>
      </c>
      <c r="F57" s="67" t="s">
        <v>118</v>
      </c>
      <c r="G57" s="67" t="s">
        <v>15</v>
      </c>
      <c r="I57" s="8" t="s">
        <v>71</v>
      </c>
      <c r="J57" s="12" t="s">
        <v>20</v>
      </c>
      <c r="K57" s="12">
        <v>36</v>
      </c>
      <c r="L57" s="12">
        <v>0.78749999999999998</v>
      </c>
      <c r="M57" s="12" t="s">
        <v>68</v>
      </c>
      <c r="N57" s="12" t="s">
        <v>14</v>
      </c>
      <c r="O57" s="12" t="s">
        <v>15</v>
      </c>
      <c r="Q57" s="19"/>
      <c r="R57" s="19"/>
      <c r="S57" s="19"/>
      <c r="T57" s="19"/>
    </row>
    <row r="58" spans="1:32" ht="15.75" customHeight="1">
      <c r="A58" s="67" t="s">
        <v>121</v>
      </c>
      <c r="B58" s="67" t="s">
        <v>12</v>
      </c>
      <c r="C58" s="67">
        <v>7.9</v>
      </c>
      <c r="D58" s="67">
        <v>0.31818181818181818</v>
      </c>
      <c r="E58" s="67" t="s">
        <v>117</v>
      </c>
      <c r="F58" s="67" t="s">
        <v>117</v>
      </c>
      <c r="G58" s="67" t="s">
        <v>15</v>
      </c>
      <c r="I58" s="67" t="s">
        <v>146</v>
      </c>
      <c r="J58" s="67" t="s">
        <v>12</v>
      </c>
      <c r="K58" s="67">
        <v>36</v>
      </c>
      <c r="L58" s="67">
        <v>0.57777777777777772</v>
      </c>
      <c r="M58" s="67" t="s">
        <v>117</v>
      </c>
      <c r="N58" s="67" t="s">
        <v>118</v>
      </c>
      <c r="O58" s="67" t="s">
        <v>15</v>
      </c>
      <c r="Q58" s="19"/>
      <c r="R58" s="19"/>
      <c r="S58" s="19"/>
      <c r="T58" s="19"/>
    </row>
    <row r="59" spans="1:32" ht="15.75" customHeight="1">
      <c r="A59" s="67" t="s">
        <v>122</v>
      </c>
      <c r="B59" s="67" t="s">
        <v>12</v>
      </c>
      <c r="C59" s="67">
        <v>8</v>
      </c>
      <c r="D59" s="67">
        <v>0.22368421052631579</v>
      </c>
      <c r="E59" s="67" t="s">
        <v>117</v>
      </c>
      <c r="F59" s="67" t="s">
        <v>118</v>
      </c>
      <c r="G59" s="67" t="s">
        <v>15</v>
      </c>
      <c r="I59" s="88" t="s">
        <v>147</v>
      </c>
      <c r="J59" s="88" t="s">
        <v>20</v>
      </c>
      <c r="K59" s="88">
        <v>37.6</v>
      </c>
      <c r="L59" s="88">
        <v>0.59663865546218486</v>
      </c>
      <c r="M59" s="88" t="s">
        <v>117</v>
      </c>
      <c r="N59" s="88" t="s">
        <v>117</v>
      </c>
      <c r="O59" s="88" t="s">
        <v>15</v>
      </c>
      <c r="Q59" s="19"/>
      <c r="R59" s="19"/>
      <c r="S59" s="19"/>
      <c r="T59" s="19"/>
    </row>
    <row r="60" spans="1:32" ht="15.75" customHeight="1">
      <c r="A60" s="67" t="s">
        <v>123</v>
      </c>
      <c r="B60" s="67" t="s">
        <v>20</v>
      </c>
      <c r="C60" s="67">
        <v>9</v>
      </c>
      <c r="D60" s="67">
        <v>6.8627450980392163E-2</v>
      </c>
      <c r="E60" s="67" t="s">
        <v>117</v>
      </c>
      <c r="F60" s="67" t="s">
        <v>118</v>
      </c>
      <c r="G60" s="67" t="s">
        <v>15</v>
      </c>
      <c r="I60" s="88" t="s">
        <v>148</v>
      </c>
      <c r="J60" s="88" t="s">
        <v>12</v>
      </c>
      <c r="K60" s="88">
        <v>45.9</v>
      </c>
      <c r="L60" s="88">
        <v>0.63414634146341464</v>
      </c>
      <c r="M60" s="88" t="s">
        <v>117</v>
      </c>
      <c r="N60" s="88" t="s">
        <v>117</v>
      </c>
      <c r="O60" s="88" t="s">
        <v>15</v>
      </c>
      <c r="Q60" s="19"/>
      <c r="R60" s="19"/>
      <c r="S60" s="19"/>
      <c r="T60" s="19"/>
    </row>
    <row r="61" spans="1:32" ht="15.75" customHeight="1">
      <c r="A61" s="67" t="s">
        <v>124</v>
      </c>
      <c r="B61" s="67" t="s">
        <v>12</v>
      </c>
      <c r="C61" s="67">
        <v>9</v>
      </c>
      <c r="D61" s="67">
        <v>0.5494505494505495</v>
      </c>
      <c r="E61" s="67" t="s">
        <v>117</v>
      </c>
      <c r="F61" s="67" t="s">
        <v>117</v>
      </c>
      <c r="G61" s="67" t="s">
        <v>15</v>
      </c>
      <c r="I61" s="8" t="s">
        <v>72</v>
      </c>
      <c r="J61" s="12" t="s">
        <v>12</v>
      </c>
      <c r="K61" s="237">
        <v>48</v>
      </c>
      <c r="L61" s="12">
        <v>0.57446799999999998</v>
      </c>
      <c r="M61" s="12" t="s">
        <v>68</v>
      </c>
      <c r="N61" s="12" t="s">
        <v>14</v>
      </c>
      <c r="O61" s="12" t="s">
        <v>15</v>
      </c>
      <c r="Q61" s="19"/>
      <c r="R61" s="19"/>
      <c r="S61" s="19"/>
      <c r="T61" s="19"/>
    </row>
    <row r="62" spans="1:32" ht="15.75" customHeight="1">
      <c r="A62" s="67" t="s">
        <v>125</v>
      </c>
      <c r="B62" s="67" t="s">
        <v>20</v>
      </c>
      <c r="C62" s="67">
        <v>9.1999999999999993</v>
      </c>
      <c r="D62" s="67">
        <v>0.37804878048780488</v>
      </c>
      <c r="E62" s="67" t="s">
        <v>117</v>
      </c>
      <c r="F62" s="67" t="s">
        <v>117</v>
      </c>
      <c r="G62" s="67" t="s">
        <v>15</v>
      </c>
      <c r="I62" s="19"/>
      <c r="J62" s="19"/>
      <c r="K62" s="19"/>
      <c r="L62" s="19"/>
      <c r="M62" s="19"/>
      <c r="N62" s="19"/>
      <c r="O62" s="19"/>
      <c r="Q62" s="19"/>
      <c r="R62" s="19"/>
      <c r="S62" s="19"/>
      <c r="T62" s="19"/>
    </row>
    <row r="63" spans="1:32" ht="15.75" customHeight="1">
      <c r="A63" s="67" t="s">
        <v>126</v>
      </c>
      <c r="B63" s="67" t="s">
        <v>12</v>
      </c>
      <c r="C63" s="67">
        <v>12.6</v>
      </c>
      <c r="D63" s="67">
        <v>0.35</v>
      </c>
      <c r="E63" s="67" t="s">
        <v>117</v>
      </c>
      <c r="F63" s="67" t="s">
        <v>117</v>
      </c>
      <c r="G63" s="67" t="s">
        <v>15</v>
      </c>
      <c r="I63" s="578" t="s">
        <v>973</v>
      </c>
      <c r="J63" s="579"/>
      <c r="K63" s="579"/>
      <c r="L63" s="579"/>
      <c r="M63" s="579"/>
      <c r="N63" s="579"/>
      <c r="O63" s="580"/>
      <c r="Q63" s="19"/>
      <c r="R63" s="19"/>
      <c r="S63" s="19"/>
      <c r="T63" s="19"/>
    </row>
    <row r="64" spans="1:32" ht="15.75" customHeight="1">
      <c r="A64" s="67" t="s">
        <v>127</v>
      </c>
      <c r="B64" s="67" t="s">
        <v>20</v>
      </c>
      <c r="C64" s="67">
        <v>13</v>
      </c>
      <c r="D64" s="67">
        <v>0.20224719101123589</v>
      </c>
      <c r="E64" s="67" t="s">
        <v>117</v>
      </c>
      <c r="F64" s="67" t="s">
        <v>118</v>
      </c>
      <c r="G64" s="67" t="s">
        <v>15</v>
      </c>
      <c r="I64" s="129" t="s">
        <v>0</v>
      </c>
      <c r="J64" s="129" t="s">
        <v>1</v>
      </c>
      <c r="K64" s="129" t="s">
        <v>2</v>
      </c>
      <c r="L64" s="129" t="s">
        <v>3</v>
      </c>
      <c r="M64" s="129" t="s">
        <v>5</v>
      </c>
      <c r="N64" s="129" t="s">
        <v>6</v>
      </c>
      <c r="O64" s="129" t="s">
        <v>7</v>
      </c>
      <c r="Q64" s="19"/>
      <c r="R64" s="19"/>
    </row>
    <row r="65" spans="1:18" ht="15.75" customHeight="1">
      <c r="A65" s="67" t="s">
        <v>128</v>
      </c>
      <c r="B65" s="67" t="s">
        <v>12</v>
      </c>
      <c r="C65" s="67">
        <v>13.1</v>
      </c>
      <c r="D65" s="67">
        <v>0.45070422535211269</v>
      </c>
      <c r="E65" s="67" t="s">
        <v>117</v>
      </c>
      <c r="F65" s="67" t="s">
        <v>117</v>
      </c>
      <c r="G65" s="67" t="s">
        <v>15</v>
      </c>
      <c r="I65" s="53" t="s">
        <v>76</v>
      </c>
      <c r="J65" s="53" t="s">
        <v>12</v>
      </c>
      <c r="K65" s="53">
        <v>2</v>
      </c>
      <c r="L65" s="53">
        <v>3.8461538461538457E-2</v>
      </c>
      <c r="M65" s="53" t="s">
        <v>77</v>
      </c>
      <c r="N65" s="53" t="s">
        <v>77</v>
      </c>
      <c r="O65" s="227" t="s">
        <v>29</v>
      </c>
      <c r="Q65" s="19"/>
      <c r="R65" s="19"/>
    </row>
    <row r="66" spans="1:18" ht="15.75" customHeight="1">
      <c r="A66" s="67" t="s">
        <v>129</v>
      </c>
      <c r="B66" s="67" t="s">
        <v>12</v>
      </c>
      <c r="C66" s="67">
        <v>13.7</v>
      </c>
      <c r="D66" s="67">
        <v>0.47457627118644069</v>
      </c>
      <c r="E66" s="67" t="s">
        <v>117</v>
      </c>
      <c r="F66" s="67" t="s">
        <v>117</v>
      </c>
      <c r="G66" s="67" t="s">
        <v>15</v>
      </c>
      <c r="I66" s="53" t="s">
        <v>78</v>
      </c>
      <c r="J66" s="53" t="s">
        <v>12</v>
      </c>
      <c r="K66" s="53">
        <v>4</v>
      </c>
      <c r="L66" s="53">
        <v>0.15584415584415581</v>
      </c>
      <c r="M66" s="53" t="s">
        <v>77</v>
      </c>
      <c r="N66" s="53" t="s">
        <v>77</v>
      </c>
      <c r="O66" s="227" t="s">
        <v>29</v>
      </c>
      <c r="Q66" s="19"/>
      <c r="R66" s="19"/>
    </row>
    <row r="67" spans="1:18" ht="15.75" customHeight="1">
      <c r="A67" s="67" t="s">
        <v>130</v>
      </c>
      <c r="B67" s="67" t="s">
        <v>12</v>
      </c>
      <c r="C67" s="67">
        <v>14.5</v>
      </c>
      <c r="D67" s="67">
        <v>0.35185185185185192</v>
      </c>
      <c r="E67" s="67" t="s">
        <v>117</v>
      </c>
      <c r="F67" s="67" t="s">
        <v>117</v>
      </c>
      <c r="G67" s="67" t="s">
        <v>15</v>
      </c>
      <c r="I67" s="53" t="s">
        <v>79</v>
      </c>
      <c r="J67" s="53" t="s">
        <v>20</v>
      </c>
      <c r="K67" s="53">
        <v>6</v>
      </c>
      <c r="L67" s="53">
        <v>8.1081081081081086E-2</v>
      </c>
      <c r="M67" s="53" t="s">
        <v>77</v>
      </c>
      <c r="N67" s="53" t="s">
        <v>77</v>
      </c>
      <c r="O67" s="227" t="s">
        <v>29</v>
      </c>
      <c r="Q67" s="19"/>
      <c r="R67" s="19"/>
    </row>
    <row r="68" spans="1:18" ht="15.75" customHeight="1">
      <c r="A68" s="67" t="s">
        <v>131</v>
      </c>
      <c r="B68" s="67" t="s">
        <v>12</v>
      </c>
      <c r="C68" s="67">
        <v>15.1</v>
      </c>
      <c r="D68" s="67">
        <v>0.44871794871794868</v>
      </c>
      <c r="E68" s="67" t="s">
        <v>117</v>
      </c>
      <c r="F68" s="67" t="s">
        <v>117</v>
      </c>
      <c r="G68" s="67" t="s">
        <v>15</v>
      </c>
      <c r="I68" s="108" t="s">
        <v>26</v>
      </c>
      <c r="J68" s="108" t="s">
        <v>12</v>
      </c>
      <c r="K68" s="19">
        <v>7</v>
      </c>
      <c r="L68" s="108">
        <v>0.3258426966292135</v>
      </c>
      <c r="M68" s="108" t="s">
        <v>27</v>
      </c>
      <c r="N68" s="108" t="s">
        <v>28</v>
      </c>
      <c r="O68" s="108" t="s">
        <v>29</v>
      </c>
      <c r="Q68" s="19"/>
      <c r="R68" s="19"/>
    </row>
    <row r="69" spans="1:18" ht="15.75" customHeight="1">
      <c r="A69" s="67" t="s">
        <v>132</v>
      </c>
      <c r="B69" s="67" t="s">
        <v>12</v>
      </c>
      <c r="C69" s="67">
        <v>15.5</v>
      </c>
      <c r="D69" s="243">
        <v>0.67272727272727273</v>
      </c>
      <c r="E69" s="67" t="s">
        <v>117</v>
      </c>
      <c r="F69" s="67" t="s">
        <v>117</v>
      </c>
      <c r="G69" s="67" t="s">
        <v>15</v>
      </c>
      <c r="I69" s="108" t="s">
        <v>31</v>
      </c>
      <c r="J69" s="108" t="s">
        <v>20</v>
      </c>
      <c r="K69" s="19">
        <v>7</v>
      </c>
      <c r="L69" s="108">
        <v>0.125</v>
      </c>
      <c r="M69" s="108" t="s">
        <v>27</v>
      </c>
      <c r="N69" s="108" t="s">
        <v>28</v>
      </c>
      <c r="O69" s="108" t="s">
        <v>29</v>
      </c>
    </row>
    <row r="70" spans="1:18" ht="15.75" customHeight="1">
      <c r="A70" s="67" t="s">
        <v>133</v>
      </c>
      <c r="B70" s="67" t="s">
        <v>20</v>
      </c>
      <c r="C70" s="67">
        <v>16.2</v>
      </c>
      <c r="D70" s="243">
        <v>0.51351351351351349</v>
      </c>
      <c r="E70" s="67" t="s">
        <v>117</v>
      </c>
      <c r="F70" s="67" t="s">
        <v>117</v>
      </c>
      <c r="G70" s="67" t="s">
        <v>15</v>
      </c>
      <c r="I70" s="53" t="s">
        <v>80</v>
      </c>
      <c r="J70" s="53" t="s">
        <v>20</v>
      </c>
      <c r="K70" s="53">
        <v>7</v>
      </c>
      <c r="L70" s="53">
        <v>5.3191489361702128E-2</v>
      </c>
      <c r="M70" s="53" t="s">
        <v>77</v>
      </c>
      <c r="N70" s="53" t="s">
        <v>77</v>
      </c>
      <c r="O70" s="227" t="s">
        <v>29</v>
      </c>
    </row>
    <row r="71" spans="1:18" ht="15.75" customHeight="1">
      <c r="A71" s="67" t="s">
        <v>134</v>
      </c>
      <c r="B71" s="67" t="s">
        <v>20</v>
      </c>
      <c r="C71" s="67">
        <v>16.600000000000001</v>
      </c>
      <c r="D71" s="67">
        <v>0.41666666666666669</v>
      </c>
      <c r="E71" s="67" t="s">
        <v>117</v>
      </c>
      <c r="F71" s="67" t="s">
        <v>117</v>
      </c>
      <c r="G71" s="67" t="s">
        <v>15</v>
      </c>
      <c r="I71" s="108" t="s">
        <v>32</v>
      </c>
      <c r="J71" s="108" t="s">
        <v>12</v>
      </c>
      <c r="K71" s="19">
        <v>8</v>
      </c>
      <c r="L71" s="108">
        <v>0.25316455696202528</v>
      </c>
      <c r="M71" s="108" t="s">
        <v>27</v>
      </c>
      <c r="N71" s="108" t="s">
        <v>28</v>
      </c>
      <c r="O71" s="108" t="s">
        <v>29</v>
      </c>
    </row>
    <row r="72" spans="1:18" ht="15.75" customHeight="1">
      <c r="A72" s="67" t="s">
        <v>135</v>
      </c>
      <c r="B72" s="67" t="s">
        <v>12</v>
      </c>
      <c r="C72" s="67">
        <v>17</v>
      </c>
      <c r="D72" s="67">
        <v>0.36936936936936943</v>
      </c>
      <c r="E72" s="67" t="s">
        <v>117</v>
      </c>
      <c r="F72" s="67" t="s">
        <v>118</v>
      </c>
      <c r="G72" s="67" t="s">
        <v>15</v>
      </c>
      <c r="I72" s="108" t="s">
        <v>33</v>
      </c>
      <c r="J72" s="108" t="s">
        <v>20</v>
      </c>
      <c r="K72" s="19">
        <v>9</v>
      </c>
      <c r="L72" s="108">
        <v>0.36206896551724138</v>
      </c>
      <c r="M72" s="108" t="s">
        <v>27</v>
      </c>
      <c r="N72" s="108" t="s">
        <v>28</v>
      </c>
      <c r="O72" s="108" t="s">
        <v>29</v>
      </c>
    </row>
    <row r="73" spans="1:18" ht="15.75" customHeight="1">
      <c r="A73" s="67" t="s">
        <v>136</v>
      </c>
      <c r="B73" s="67" t="s">
        <v>20</v>
      </c>
      <c r="C73" s="67">
        <v>20</v>
      </c>
      <c r="D73" s="67">
        <v>0.39534883720930231</v>
      </c>
      <c r="E73" s="67" t="s">
        <v>117</v>
      </c>
      <c r="F73" s="67" t="s">
        <v>118</v>
      </c>
      <c r="G73" s="67" t="s">
        <v>15</v>
      </c>
      <c r="I73" s="108" t="s">
        <v>34</v>
      </c>
      <c r="J73" s="108" t="s">
        <v>20</v>
      </c>
      <c r="K73" s="19">
        <v>10</v>
      </c>
      <c r="L73" s="108">
        <v>0.23529411764705879</v>
      </c>
      <c r="M73" s="108" t="s">
        <v>27</v>
      </c>
      <c r="N73" s="108" t="s">
        <v>28</v>
      </c>
      <c r="O73" s="108" t="s">
        <v>29</v>
      </c>
    </row>
    <row r="74" spans="1:18" ht="15.75" customHeight="1">
      <c r="A74" s="67" t="s">
        <v>137</v>
      </c>
      <c r="B74" s="67" t="s">
        <v>20</v>
      </c>
      <c r="C74" s="67">
        <v>20.2</v>
      </c>
      <c r="D74" s="67">
        <v>0.51111111111111107</v>
      </c>
      <c r="E74" s="67" t="s">
        <v>117</v>
      </c>
      <c r="F74" s="67" t="s">
        <v>117</v>
      </c>
      <c r="G74" s="67" t="s">
        <v>15</v>
      </c>
      <c r="I74" s="53" t="s">
        <v>81</v>
      </c>
      <c r="J74" s="53" t="s">
        <v>12</v>
      </c>
      <c r="K74" s="53">
        <v>11</v>
      </c>
      <c r="L74" s="53">
        <v>0.41880341880341881</v>
      </c>
      <c r="M74" s="53" t="s">
        <v>77</v>
      </c>
      <c r="N74" s="53" t="s">
        <v>77</v>
      </c>
      <c r="O74" s="227" t="s">
        <v>29</v>
      </c>
    </row>
    <row r="75" spans="1:18" ht="15.75" customHeight="1">
      <c r="A75" s="67" t="s">
        <v>138</v>
      </c>
      <c r="B75" s="67" t="s">
        <v>20</v>
      </c>
      <c r="C75" s="67">
        <v>23.5</v>
      </c>
      <c r="D75" s="67">
        <v>0.54347826086956519</v>
      </c>
      <c r="E75" s="67" t="s">
        <v>117</v>
      </c>
      <c r="F75" s="67" t="s">
        <v>117</v>
      </c>
      <c r="G75" s="67" t="s">
        <v>15</v>
      </c>
      <c r="I75" s="31" t="s">
        <v>48</v>
      </c>
      <c r="J75" s="36"/>
      <c r="K75" s="291">
        <v>11.145083341552422</v>
      </c>
      <c r="L75" s="36">
        <v>0</v>
      </c>
      <c r="M75" s="36" t="s">
        <v>47</v>
      </c>
      <c r="N75" s="36" t="s">
        <v>47</v>
      </c>
      <c r="O75" s="36" t="s">
        <v>29</v>
      </c>
    </row>
    <row r="76" spans="1:18" ht="15.75" customHeight="1">
      <c r="A76" s="67" t="s">
        <v>139</v>
      </c>
      <c r="B76" s="67" t="s">
        <v>20</v>
      </c>
      <c r="C76" s="67">
        <v>26</v>
      </c>
      <c r="D76" s="243">
        <v>0.61627906976744184</v>
      </c>
      <c r="E76" s="67" t="s">
        <v>117</v>
      </c>
      <c r="F76" s="67" t="s">
        <v>118</v>
      </c>
      <c r="G76" s="67" t="s">
        <v>15</v>
      </c>
      <c r="I76" s="31" t="s">
        <v>49</v>
      </c>
      <c r="J76" s="36"/>
      <c r="K76" s="291">
        <v>11.440970509912219</v>
      </c>
      <c r="L76" s="36">
        <v>0.38297872340425532</v>
      </c>
      <c r="M76" s="36" t="s">
        <v>47</v>
      </c>
      <c r="N76" s="36" t="s">
        <v>47</v>
      </c>
      <c r="O76" s="36" t="s">
        <v>29</v>
      </c>
    </row>
    <row r="77" spans="1:18" ht="15.75" customHeight="1">
      <c r="A77" s="67" t="s">
        <v>140</v>
      </c>
      <c r="B77" s="67" t="s">
        <v>12</v>
      </c>
      <c r="C77" s="67">
        <v>26.1</v>
      </c>
      <c r="D77" s="67">
        <v>0.73015873015873012</v>
      </c>
      <c r="E77" s="67" t="s">
        <v>117</v>
      </c>
      <c r="F77" s="67" t="s">
        <v>117</v>
      </c>
      <c r="G77" s="67" t="s">
        <v>15</v>
      </c>
      <c r="I77" s="31" t="s">
        <v>50</v>
      </c>
      <c r="J77" s="36"/>
      <c r="K77" s="291">
        <v>11.572475918072129</v>
      </c>
      <c r="L77" s="36">
        <v>0.375</v>
      </c>
      <c r="M77" s="36" t="s">
        <v>47</v>
      </c>
      <c r="N77" s="36" t="s">
        <v>47</v>
      </c>
      <c r="O77" s="36" t="s">
        <v>29</v>
      </c>
    </row>
    <row r="78" spans="1:18" ht="15.75" customHeight="1">
      <c r="A78" s="67" t="s">
        <v>141</v>
      </c>
      <c r="B78" s="67" t="s">
        <v>12</v>
      </c>
      <c r="C78" s="67">
        <v>26.3</v>
      </c>
      <c r="D78" s="67">
        <v>0.72</v>
      </c>
      <c r="E78" s="67" t="s">
        <v>117</v>
      </c>
      <c r="F78" s="67" t="s">
        <v>117</v>
      </c>
      <c r="G78" s="67" t="s">
        <v>15</v>
      </c>
      <c r="I78" s="31" t="s">
        <v>51</v>
      </c>
      <c r="J78" s="36"/>
      <c r="K78" s="291">
        <v>11.703981326232041</v>
      </c>
      <c r="L78" s="36">
        <v>0.30303030303030304</v>
      </c>
      <c r="M78" s="36" t="s">
        <v>47</v>
      </c>
      <c r="N78" s="36" t="s">
        <v>47</v>
      </c>
      <c r="O78" s="36" t="s">
        <v>29</v>
      </c>
    </row>
    <row r="79" spans="1:18" ht="15.75" customHeight="1">
      <c r="A79" s="67" t="s">
        <v>142</v>
      </c>
      <c r="B79" s="67" t="s">
        <v>20</v>
      </c>
      <c r="C79" s="67">
        <v>27.6</v>
      </c>
      <c r="D79" s="243">
        <v>0.55384615384615388</v>
      </c>
      <c r="E79" s="67" t="s">
        <v>117</v>
      </c>
      <c r="F79" s="67" t="s">
        <v>117</v>
      </c>
      <c r="G79" s="67" t="s">
        <v>15</v>
      </c>
      <c r="I79" s="31" t="s">
        <v>52</v>
      </c>
      <c r="J79" s="36"/>
      <c r="K79" s="291">
        <v>11.703981326232041</v>
      </c>
      <c r="L79" s="36">
        <v>0.10606060606060606</v>
      </c>
      <c r="M79" s="36" t="s">
        <v>47</v>
      </c>
      <c r="N79" s="36" t="s">
        <v>47</v>
      </c>
      <c r="O79" s="36" t="s">
        <v>29</v>
      </c>
    </row>
    <row r="80" spans="1:18" ht="15.75" customHeight="1">
      <c r="A80" s="67" t="s">
        <v>143</v>
      </c>
      <c r="B80" s="67" t="s">
        <v>12</v>
      </c>
      <c r="C80" s="67">
        <v>29.1</v>
      </c>
      <c r="D80" s="67">
        <v>0.62608695652173918</v>
      </c>
      <c r="E80" s="67" t="s">
        <v>117</v>
      </c>
      <c r="F80" s="67" t="s">
        <v>117</v>
      </c>
      <c r="G80" s="67" t="s">
        <v>15</v>
      </c>
      <c r="I80" s="108" t="s">
        <v>35</v>
      </c>
      <c r="J80" s="108" t="s">
        <v>20</v>
      </c>
      <c r="K80" s="19">
        <v>12</v>
      </c>
      <c r="L80" s="108">
        <v>0.33333333333333331</v>
      </c>
      <c r="M80" s="108" t="s">
        <v>27</v>
      </c>
      <c r="N80" s="108" t="s">
        <v>28</v>
      </c>
      <c r="O80" s="108" t="s">
        <v>29</v>
      </c>
    </row>
    <row r="81" spans="1:15" ht="15.75" customHeight="1">
      <c r="A81" s="67" t="s">
        <v>144</v>
      </c>
      <c r="B81" s="67" t="s">
        <v>20</v>
      </c>
      <c r="C81" s="67">
        <v>32.5</v>
      </c>
      <c r="D81" s="67">
        <v>0.63247863247863245</v>
      </c>
      <c r="E81" s="67" t="s">
        <v>117</v>
      </c>
      <c r="F81" s="67" t="s">
        <v>117</v>
      </c>
      <c r="G81" s="67" t="s">
        <v>15</v>
      </c>
      <c r="I81" s="108" t="s">
        <v>36</v>
      </c>
      <c r="J81" s="108" t="s">
        <v>20</v>
      </c>
      <c r="K81" s="19">
        <v>13</v>
      </c>
      <c r="L81" s="108">
        <v>0.40952380952380951</v>
      </c>
      <c r="M81" s="108" t="s">
        <v>27</v>
      </c>
      <c r="N81" s="108" t="s">
        <v>28</v>
      </c>
      <c r="O81" s="108" t="s">
        <v>29</v>
      </c>
    </row>
    <row r="82" spans="1:15" ht="15.75" customHeight="1">
      <c r="A82" s="67" t="s">
        <v>145</v>
      </c>
      <c r="B82" s="67" t="s">
        <v>20</v>
      </c>
      <c r="C82" s="67">
        <v>34.9</v>
      </c>
      <c r="D82" s="67">
        <v>0.51249999999999996</v>
      </c>
      <c r="E82" s="67" t="s">
        <v>117</v>
      </c>
      <c r="F82" s="67" t="s">
        <v>117</v>
      </c>
      <c r="G82" s="67" t="s">
        <v>15</v>
      </c>
      <c r="I82" s="108" t="s">
        <v>37</v>
      </c>
      <c r="J82" s="108" t="s">
        <v>12</v>
      </c>
      <c r="K82" s="19">
        <v>14</v>
      </c>
      <c r="L82" s="108">
        <v>0.43103448275862072</v>
      </c>
      <c r="M82" s="108" t="s">
        <v>27</v>
      </c>
      <c r="N82" s="108" t="s">
        <v>28</v>
      </c>
      <c r="O82" s="108" t="s">
        <v>29</v>
      </c>
    </row>
    <row r="83" spans="1:15" ht="15.75" customHeight="1">
      <c r="A83" s="67" t="s">
        <v>146</v>
      </c>
      <c r="B83" s="67" t="s">
        <v>12</v>
      </c>
      <c r="C83" s="67">
        <v>36</v>
      </c>
      <c r="D83" s="67">
        <v>0.57777777777777772</v>
      </c>
      <c r="E83" s="67" t="s">
        <v>117</v>
      </c>
      <c r="F83" s="67" t="s">
        <v>118</v>
      </c>
      <c r="G83" s="67" t="s">
        <v>15</v>
      </c>
      <c r="I83" s="53" t="s">
        <v>82</v>
      </c>
      <c r="J83" s="53" t="s">
        <v>12</v>
      </c>
      <c r="K83" s="53">
        <v>14</v>
      </c>
      <c r="L83" s="53">
        <v>0.29166666666666669</v>
      </c>
      <c r="M83" s="53" t="s">
        <v>77</v>
      </c>
      <c r="N83" s="53" t="s">
        <v>77</v>
      </c>
      <c r="O83" s="227" t="s">
        <v>29</v>
      </c>
    </row>
    <row r="84" spans="1:15" ht="15.75" customHeight="1">
      <c r="A84" s="67" t="s">
        <v>147</v>
      </c>
      <c r="B84" s="67" t="s">
        <v>20</v>
      </c>
      <c r="C84" s="67">
        <v>37.6</v>
      </c>
      <c r="D84" s="67">
        <v>0.59663865546218486</v>
      </c>
      <c r="E84" s="67" t="s">
        <v>117</v>
      </c>
      <c r="F84" s="67" t="s">
        <v>117</v>
      </c>
      <c r="G84" s="67" t="s">
        <v>15</v>
      </c>
      <c r="I84" s="108" t="s">
        <v>38</v>
      </c>
      <c r="J84" s="108" t="s">
        <v>20</v>
      </c>
      <c r="K84" s="19">
        <v>15</v>
      </c>
      <c r="L84" s="108">
        <v>0.2105263157894737</v>
      </c>
      <c r="M84" s="108" t="s">
        <v>27</v>
      </c>
      <c r="N84" s="108" t="s">
        <v>28</v>
      </c>
      <c r="O84" s="108" t="s">
        <v>29</v>
      </c>
    </row>
    <row r="85" spans="1:15" ht="15.75" customHeight="1">
      <c r="A85" s="67" t="s">
        <v>148</v>
      </c>
      <c r="B85" s="67" t="s">
        <v>12</v>
      </c>
      <c r="C85" s="67">
        <v>45.9</v>
      </c>
      <c r="D85" s="67">
        <v>0.63414634146341464</v>
      </c>
      <c r="E85" s="67" t="s">
        <v>117</v>
      </c>
      <c r="F85" s="67" t="s">
        <v>117</v>
      </c>
      <c r="G85" s="67" t="s">
        <v>15</v>
      </c>
      <c r="I85" s="108" t="s">
        <v>39</v>
      </c>
      <c r="J85" s="108" t="s">
        <v>12</v>
      </c>
      <c r="K85" s="19">
        <v>17</v>
      </c>
      <c r="L85" s="108">
        <v>0.26724137931034481</v>
      </c>
      <c r="M85" s="108" t="s">
        <v>27</v>
      </c>
      <c r="N85" s="108" t="s">
        <v>28</v>
      </c>
      <c r="O85" s="108" t="s">
        <v>29</v>
      </c>
    </row>
    <row r="86" spans="1:15" ht="15.75" customHeight="1">
      <c r="A86" s="8" t="s">
        <v>72</v>
      </c>
      <c r="B86" s="12" t="s">
        <v>12</v>
      </c>
      <c r="C86" s="237">
        <v>48</v>
      </c>
      <c r="D86" s="12">
        <v>0.57446799999999998</v>
      </c>
      <c r="E86" s="12" t="s">
        <v>68</v>
      </c>
      <c r="F86" s="12" t="s">
        <v>14</v>
      </c>
      <c r="G86" s="12" t="s">
        <v>15</v>
      </c>
      <c r="I86" s="53" t="s">
        <v>83</v>
      </c>
      <c r="J86" s="53" t="s">
        <v>20</v>
      </c>
      <c r="K86" s="53">
        <v>22</v>
      </c>
      <c r="L86" s="53">
        <v>0.36082474226804118</v>
      </c>
      <c r="M86" s="53" t="s">
        <v>77</v>
      </c>
      <c r="N86" s="53" t="s">
        <v>77</v>
      </c>
      <c r="O86" s="227" t="s">
        <v>29</v>
      </c>
    </row>
    <row r="87" spans="1:15" ht="15.75" customHeight="1">
      <c r="A87" s="19"/>
      <c r="B87" s="19"/>
      <c r="C87" s="19"/>
      <c r="D87" s="19"/>
      <c r="E87" s="19"/>
      <c r="F87" s="19"/>
      <c r="G87" s="19"/>
      <c r="I87" s="53" t="s">
        <v>84</v>
      </c>
      <c r="J87" s="53" t="s">
        <v>20</v>
      </c>
      <c r="K87" s="53">
        <v>27</v>
      </c>
      <c r="L87" s="53">
        <v>0.48888888888888887</v>
      </c>
      <c r="M87" s="53" t="s">
        <v>77</v>
      </c>
      <c r="N87" s="53" t="s">
        <v>77</v>
      </c>
      <c r="O87" s="227" t="s">
        <v>29</v>
      </c>
    </row>
    <row r="88" spans="1:15" ht="15.75" customHeight="1">
      <c r="A88" s="19"/>
      <c r="B88" s="19"/>
      <c r="C88" s="19"/>
      <c r="D88" s="19"/>
      <c r="E88" s="19"/>
      <c r="F88" s="19"/>
      <c r="G88" s="19"/>
      <c r="I88" s="53" t="s">
        <v>85</v>
      </c>
      <c r="J88" s="53" t="s">
        <v>20</v>
      </c>
      <c r="K88" s="53">
        <v>32</v>
      </c>
      <c r="L88" s="53">
        <v>0.49557522123893799</v>
      </c>
      <c r="M88" s="53" t="s">
        <v>77</v>
      </c>
      <c r="N88" s="53" t="s">
        <v>77</v>
      </c>
      <c r="O88" s="227" t="s">
        <v>29</v>
      </c>
    </row>
    <row r="89" spans="1:15" ht="15.75" customHeight="1">
      <c r="A89" s="19"/>
      <c r="B89" s="19"/>
      <c r="C89" s="19"/>
      <c r="D89" s="19"/>
      <c r="E89" s="19"/>
      <c r="F89" s="19"/>
      <c r="G89" s="19"/>
      <c r="I89" s="53" t="s">
        <v>86</v>
      </c>
      <c r="J89" s="53" t="s">
        <v>12</v>
      </c>
      <c r="K89" s="53">
        <v>36</v>
      </c>
      <c r="L89" s="53">
        <v>0.71176470588235297</v>
      </c>
      <c r="M89" s="53" t="s">
        <v>77</v>
      </c>
      <c r="N89" s="53" t="s">
        <v>77</v>
      </c>
      <c r="O89" s="227" t="s">
        <v>29</v>
      </c>
    </row>
    <row r="90" spans="1:15" ht="15.75" customHeight="1">
      <c r="A90" s="19"/>
      <c r="B90" s="19"/>
      <c r="C90" s="19"/>
      <c r="D90" s="19"/>
      <c r="E90" s="19"/>
      <c r="F90" s="19"/>
      <c r="G90" s="19"/>
      <c r="I90" s="19"/>
      <c r="J90" s="19"/>
      <c r="K90" s="19"/>
      <c r="L90" s="19"/>
      <c r="M90" s="19"/>
      <c r="N90" s="19"/>
      <c r="O90" s="19"/>
    </row>
    <row r="91" spans="1:15" ht="15.75" customHeight="1">
      <c r="A91" s="19"/>
      <c r="B91" s="19"/>
      <c r="C91" s="19"/>
      <c r="D91" s="19"/>
      <c r="E91" s="19"/>
      <c r="F91" s="19"/>
      <c r="G91" s="19"/>
      <c r="I91" s="19"/>
      <c r="J91" s="19"/>
      <c r="K91" s="19"/>
      <c r="L91" s="19"/>
      <c r="M91" s="19"/>
      <c r="N91" s="19"/>
      <c r="O91" s="19"/>
    </row>
    <row r="92" spans="1:15" ht="15.75" customHeight="1">
      <c r="A92" s="19"/>
      <c r="B92" s="19"/>
      <c r="C92" s="19"/>
      <c r="D92" s="19"/>
      <c r="E92" s="19"/>
      <c r="F92" s="19"/>
      <c r="G92" s="19"/>
      <c r="I92" s="578" t="s">
        <v>936</v>
      </c>
      <c r="J92" s="579"/>
      <c r="K92" s="579"/>
      <c r="L92" s="579"/>
      <c r="M92" s="579"/>
      <c r="N92" s="579"/>
      <c r="O92" s="580"/>
    </row>
    <row r="93" spans="1:15" ht="15.75" customHeight="1">
      <c r="I93" s="129" t="s">
        <v>0</v>
      </c>
      <c r="J93" s="129" t="s">
        <v>1</v>
      </c>
      <c r="K93" s="129" t="s">
        <v>2</v>
      </c>
      <c r="L93" s="130" t="s">
        <v>3</v>
      </c>
      <c r="M93" s="129" t="s">
        <v>5</v>
      </c>
      <c r="N93" s="129" t="s">
        <v>6</v>
      </c>
      <c r="O93" s="129" t="s">
        <v>7</v>
      </c>
    </row>
    <row r="94" spans="1:15" ht="15.75" customHeight="1">
      <c r="I94" s="8" t="s">
        <v>17</v>
      </c>
      <c r="J94" s="12" t="s">
        <v>12</v>
      </c>
      <c r="K94" s="12">
        <v>24</v>
      </c>
      <c r="L94" s="12">
        <v>0.48717948717948717</v>
      </c>
      <c r="M94" s="12" t="s">
        <v>18</v>
      </c>
      <c r="N94" s="12" t="s">
        <v>14</v>
      </c>
      <c r="O94" s="12" t="s">
        <v>15</v>
      </c>
    </row>
    <row r="95" spans="1:15" ht="15.75" customHeight="1">
      <c r="I95" s="8" t="s">
        <v>22</v>
      </c>
      <c r="J95" s="12" t="s">
        <v>12</v>
      </c>
      <c r="K95" s="12">
        <v>36</v>
      </c>
      <c r="L95" s="12">
        <v>0.75384615384615383</v>
      </c>
      <c r="M95" s="12" t="s">
        <v>23</v>
      </c>
      <c r="N95" s="12" t="s">
        <v>14</v>
      </c>
      <c r="O95" s="12" t="s">
        <v>15</v>
      </c>
    </row>
    <row r="96" spans="1:15" ht="15.75" customHeight="1">
      <c r="I96" s="8" t="s">
        <v>67</v>
      </c>
      <c r="J96" s="12" t="s">
        <v>12</v>
      </c>
      <c r="K96" s="12">
        <v>18</v>
      </c>
      <c r="L96" s="50">
        <v>0.47283813747228387</v>
      </c>
      <c r="M96" s="12" t="s">
        <v>68</v>
      </c>
      <c r="N96" s="12" t="s">
        <v>14</v>
      </c>
      <c r="O96" s="12" t="s">
        <v>15</v>
      </c>
    </row>
    <row r="97" spans="9:15" ht="15.75" customHeight="1">
      <c r="I97" s="8" t="s">
        <v>69</v>
      </c>
      <c r="J97" s="12" t="s">
        <v>20</v>
      </c>
      <c r="K97" s="12">
        <v>21</v>
      </c>
      <c r="L97" s="12">
        <v>0.34146341463414637</v>
      </c>
      <c r="M97" s="12" t="s">
        <v>68</v>
      </c>
      <c r="N97" s="12" t="s">
        <v>14</v>
      </c>
      <c r="O97" s="12" t="s">
        <v>15</v>
      </c>
    </row>
    <row r="98" spans="9:15" ht="15.75" customHeight="1">
      <c r="I98" s="8" t="s">
        <v>70</v>
      </c>
      <c r="J98" s="12" t="s">
        <v>20</v>
      </c>
      <c r="K98" s="12">
        <v>24</v>
      </c>
      <c r="L98" s="12">
        <v>0.59868421052631582</v>
      </c>
      <c r="M98" s="12" t="s">
        <v>68</v>
      </c>
      <c r="N98" s="12" t="s">
        <v>14</v>
      </c>
      <c r="O98" s="12" t="s">
        <v>15</v>
      </c>
    </row>
    <row r="99" spans="9:15" ht="15.75" customHeight="1">
      <c r="I99" s="8" t="s">
        <v>71</v>
      </c>
      <c r="J99" s="12" t="s">
        <v>20</v>
      </c>
      <c r="K99" s="12">
        <v>36</v>
      </c>
      <c r="L99" s="12">
        <v>0.78749999999999998</v>
      </c>
      <c r="M99" s="12" t="s">
        <v>68</v>
      </c>
      <c r="N99" s="12" t="s">
        <v>14</v>
      </c>
      <c r="O99" s="12" t="s">
        <v>15</v>
      </c>
    </row>
    <row r="100" spans="9:15" ht="15.75" customHeight="1">
      <c r="I100" s="8" t="s">
        <v>75</v>
      </c>
      <c r="J100" s="12" t="s">
        <v>12</v>
      </c>
      <c r="K100" s="12">
        <v>18</v>
      </c>
      <c r="L100" s="12">
        <v>0.46153846153846156</v>
      </c>
      <c r="M100" s="12" t="s">
        <v>74</v>
      </c>
      <c r="N100" s="12" t="s">
        <v>14</v>
      </c>
      <c r="O100" s="12" t="s">
        <v>15</v>
      </c>
    </row>
    <row r="101" spans="9:15" ht="15.75" customHeight="1">
      <c r="I101" s="8" t="s">
        <v>112</v>
      </c>
      <c r="J101" s="12" t="s">
        <v>12</v>
      </c>
      <c r="K101" s="12">
        <v>18</v>
      </c>
      <c r="L101" s="12">
        <v>0.45714285714285713</v>
      </c>
      <c r="M101" s="12" t="s">
        <v>113</v>
      </c>
      <c r="N101" s="12" t="s">
        <v>14</v>
      </c>
      <c r="O101" s="12" t="s">
        <v>15</v>
      </c>
    </row>
    <row r="102" spans="9:15" ht="15.75" customHeight="1">
      <c r="I102" s="8" t="s">
        <v>114</v>
      </c>
      <c r="J102" s="12" t="s">
        <v>20</v>
      </c>
      <c r="K102" s="12">
        <v>24</v>
      </c>
      <c r="L102" s="232">
        <v>0.40939597300000002</v>
      </c>
      <c r="M102" s="12" t="s">
        <v>113</v>
      </c>
      <c r="N102" s="12" t="s">
        <v>14</v>
      </c>
      <c r="O102" s="12" t="s">
        <v>15</v>
      </c>
    </row>
    <row r="103" spans="9:15" ht="15.75" customHeight="1">
      <c r="I103" s="8" t="s">
        <v>115</v>
      </c>
      <c r="J103" s="12" t="s">
        <v>12</v>
      </c>
      <c r="K103" s="12">
        <v>26</v>
      </c>
      <c r="L103" s="12">
        <v>0.62406015037593987</v>
      </c>
      <c r="M103" s="12" t="s">
        <v>113</v>
      </c>
      <c r="N103" s="12" t="s">
        <v>14</v>
      </c>
      <c r="O103" s="12" t="s">
        <v>15</v>
      </c>
    </row>
    <row r="104" spans="9:15" ht="15.75" customHeight="1">
      <c r="I104" s="8" t="s">
        <v>58</v>
      </c>
      <c r="J104" s="137" t="s">
        <v>12</v>
      </c>
      <c r="K104" s="137">
        <v>12</v>
      </c>
      <c r="L104" s="137">
        <v>0.34482758600000002</v>
      </c>
      <c r="M104" s="137" t="s">
        <v>59</v>
      </c>
      <c r="N104" s="137" t="s">
        <v>14</v>
      </c>
      <c r="O104" s="137" t="s">
        <v>15</v>
      </c>
    </row>
    <row r="105" spans="9:15" ht="15.75" customHeight="1">
      <c r="I105" s="8" t="s">
        <v>72</v>
      </c>
      <c r="J105" s="12" t="s">
        <v>12</v>
      </c>
      <c r="K105" s="237">
        <v>48</v>
      </c>
      <c r="L105" s="12">
        <v>0.57446799999999998</v>
      </c>
      <c r="M105" s="12" t="s">
        <v>68</v>
      </c>
      <c r="N105" s="12" t="s">
        <v>14</v>
      </c>
      <c r="O105" s="12" t="s">
        <v>15</v>
      </c>
    </row>
    <row r="106" spans="9:15" ht="15.75" customHeight="1"/>
    <row r="107" spans="9:15" ht="15.75" customHeight="1"/>
    <row r="108" spans="9:15" ht="15.75" customHeight="1"/>
    <row r="109" spans="9:15" ht="15.75" customHeight="1"/>
    <row r="110" spans="9:15" ht="15.75" customHeight="1"/>
    <row r="111" spans="9:15" ht="15.75" customHeight="1"/>
    <row r="112" spans="9: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I64:O89" xr:uid="{00000000-0009-0000-0000-000006000000}">
    <sortState xmlns:xlrd2="http://schemas.microsoft.com/office/spreadsheetml/2017/richdata2" ref="I64:O89">
      <sortCondition ref="K64:K89"/>
    </sortState>
  </autoFilter>
  <mergeCells count="25">
    <mergeCell ref="Z46:AB46"/>
    <mergeCell ref="I63:O63"/>
    <mergeCell ref="I92:O92"/>
    <mergeCell ref="X24:X29"/>
    <mergeCell ref="T30:W30"/>
    <mergeCell ref="T31:U31"/>
    <mergeCell ref="Q34:X34"/>
    <mergeCell ref="R35:X35"/>
    <mergeCell ref="Q45:T45"/>
    <mergeCell ref="AB45:AE45"/>
    <mergeCell ref="Q18:R18"/>
    <mergeCell ref="T18:V18"/>
    <mergeCell ref="T19:V19"/>
    <mergeCell ref="X19:Z19"/>
    <mergeCell ref="Z45:AA45"/>
    <mergeCell ref="AB8:AE11"/>
    <mergeCell ref="AB13:AE14"/>
    <mergeCell ref="AB16:AE17"/>
    <mergeCell ref="Q17:R17"/>
    <mergeCell ref="T17:V17"/>
    <mergeCell ref="I1:O1"/>
    <mergeCell ref="Q2:V2"/>
    <mergeCell ref="X2:Z2"/>
    <mergeCell ref="AB2:AE2"/>
    <mergeCell ref="AB4:AE6"/>
  </mergeCells>
  <conditionalFormatting sqref="B87:B91">
    <cfRule type="colorScale" priority="1">
      <colorScale>
        <cfvo type="min"/>
        <cfvo type="percentile" val="50"/>
        <cfvo type="max"/>
        <color rgb="FFD6E3BC"/>
        <color rgb="FFF4E6AD"/>
        <color rgb="FFFABF8F"/>
      </colorScale>
    </cfRule>
  </conditionalFormatting>
  <conditionalFormatting sqref="B87:B91">
    <cfRule type="colorScale" priority="2">
      <colorScale>
        <cfvo type="min"/>
        <cfvo type="percentile" val="50"/>
        <cfvo type="max"/>
        <color rgb="FFD6E3BC"/>
        <color rgb="FFFFF0A5"/>
        <color rgb="FFFABF8F"/>
      </colorScale>
    </cfRule>
  </conditionalFormatting>
  <conditionalFormatting sqref="K3:K105">
    <cfRule type="colorScale" priority="3">
      <colorScale>
        <cfvo type="formula" val="1"/>
        <cfvo type="percentile" val="50"/>
        <cfvo type="formula" val="71.8"/>
        <color rgb="FFD6E3BC"/>
        <color rgb="FFFFF1AA"/>
        <color rgb="FFFABF8F"/>
      </colorScale>
    </cfRule>
  </conditionalFormatting>
  <conditionalFormatting sqref="C20">
    <cfRule type="colorScale" priority="4">
      <colorScale>
        <cfvo type="formula" val="1"/>
        <cfvo type="percentile" val="50"/>
        <cfvo type="formula" val="71.8"/>
        <color rgb="FFD6E3BC"/>
        <color rgb="FFFFF1AA"/>
        <color rgb="FFFABF8F"/>
      </colorScale>
    </cfRule>
  </conditionalFormatting>
  <conditionalFormatting sqref="C15:C19">
    <cfRule type="colorScale" priority="5">
      <colorScale>
        <cfvo type="formula" val="1"/>
        <cfvo type="percentile" val="50"/>
        <cfvo type="formula" val="71.8"/>
        <color rgb="FFD6E3BC"/>
        <color rgb="FFFFF1AA"/>
        <color rgb="FFFABF8F"/>
      </colorScale>
    </cfRule>
  </conditionalFormatting>
  <conditionalFormatting sqref="C86">
    <cfRule type="colorScale" priority="6">
      <colorScale>
        <cfvo type="formula" val="1"/>
        <cfvo type="percentile" val="50"/>
        <cfvo type="formula" val="71.8"/>
        <color rgb="FFD6E3BC"/>
        <color rgb="FFFFF1AA"/>
        <color rgb="FFFABF8F"/>
      </colorScale>
    </cfRule>
  </conditionalFormatting>
  <conditionalFormatting sqref="C21:C85 C3:C14">
    <cfRule type="colorScale" priority="7">
      <colorScale>
        <cfvo type="min"/>
        <cfvo type="percentile" val="50"/>
        <cfvo type="max"/>
        <color rgb="FFD6E3BC"/>
        <color rgb="FFFFF1AA"/>
        <color rgb="FFFABF8F"/>
      </colorScale>
    </cfRule>
  </conditionalFormatting>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D144"/>
  <sheetViews>
    <sheetView workbookViewId="0"/>
  </sheetViews>
  <sheetFormatPr defaultColWidth="12.625" defaultRowHeight="15" customHeight="1"/>
  <cols>
    <col min="1" max="1" width="50.875" customWidth="1"/>
    <col min="2" max="2" width="5.5" customWidth="1"/>
    <col min="3" max="3" width="16.125" customWidth="1"/>
    <col min="4" max="4" width="12.875" customWidth="1"/>
    <col min="5" max="5" width="13.375" customWidth="1"/>
    <col min="6" max="6" width="13.125" customWidth="1"/>
    <col min="7" max="7" width="9.375" customWidth="1"/>
    <col min="8" max="8" width="15" customWidth="1"/>
    <col min="9" max="9" width="25" customWidth="1"/>
    <col min="19" max="19" width="14.125" customWidth="1"/>
  </cols>
  <sheetData>
    <row r="1" spans="1:30" ht="15" customHeight="1">
      <c r="A1" s="1" t="s">
        <v>0</v>
      </c>
      <c r="B1" s="1" t="s">
        <v>1</v>
      </c>
      <c r="C1" s="1" t="s">
        <v>2</v>
      </c>
      <c r="D1" s="2" t="s">
        <v>3</v>
      </c>
      <c r="E1" s="309" t="s">
        <v>4</v>
      </c>
      <c r="F1" s="1" t="s">
        <v>5</v>
      </c>
      <c r="G1" s="1" t="s">
        <v>6</v>
      </c>
      <c r="H1" s="1" t="s">
        <v>7</v>
      </c>
      <c r="J1" s="578" t="s">
        <v>931</v>
      </c>
      <c r="K1" s="579"/>
      <c r="L1" s="579"/>
      <c r="M1" s="579"/>
      <c r="N1" s="579"/>
      <c r="O1" s="579"/>
      <c r="P1" s="580"/>
    </row>
    <row r="2" spans="1:30">
      <c r="A2" s="8" t="s">
        <v>11</v>
      </c>
      <c r="B2" s="9" t="s">
        <v>12</v>
      </c>
      <c r="C2" s="10">
        <v>48</v>
      </c>
      <c r="D2" s="11">
        <v>0.51219512199999995</v>
      </c>
      <c r="E2" s="17">
        <v>7.6421460239999996</v>
      </c>
      <c r="F2" s="9" t="s">
        <v>13</v>
      </c>
      <c r="G2" s="12" t="s">
        <v>14</v>
      </c>
      <c r="H2" s="13" t="s">
        <v>15</v>
      </c>
      <c r="J2" s="310" t="s">
        <v>0</v>
      </c>
      <c r="K2" s="311" t="s">
        <v>1</v>
      </c>
      <c r="L2" s="311" t="s">
        <v>2</v>
      </c>
      <c r="M2" s="312" t="s">
        <v>3</v>
      </c>
      <c r="N2" s="312" t="s">
        <v>4</v>
      </c>
      <c r="O2" s="311" t="s">
        <v>5</v>
      </c>
      <c r="P2" s="311" t="s">
        <v>6</v>
      </c>
      <c r="Q2" s="311" t="s">
        <v>7</v>
      </c>
      <c r="S2" s="562" t="s">
        <v>950</v>
      </c>
      <c r="T2" s="561"/>
      <c r="V2" s="594" t="s">
        <v>956</v>
      </c>
      <c r="W2" s="595"/>
      <c r="X2" s="595"/>
      <c r="Y2" s="595"/>
      <c r="Z2" s="595"/>
      <c r="AA2" s="595"/>
      <c r="AB2" s="595"/>
      <c r="AC2" s="596"/>
      <c r="AD2" s="88"/>
    </row>
    <row r="3" spans="1:30">
      <c r="A3" s="8" t="s">
        <v>17</v>
      </c>
      <c r="B3" s="12" t="s">
        <v>12</v>
      </c>
      <c r="C3" s="12">
        <v>24</v>
      </c>
      <c r="D3" s="12">
        <v>0.48717948717948717</v>
      </c>
      <c r="E3" s="17">
        <v>2.6607142860000002</v>
      </c>
      <c r="F3" s="12" t="s">
        <v>18</v>
      </c>
      <c r="G3" s="12" t="s">
        <v>14</v>
      </c>
      <c r="H3" s="14" t="s">
        <v>15</v>
      </c>
      <c r="J3" s="313" t="s">
        <v>11</v>
      </c>
      <c r="K3" s="314" t="s">
        <v>12</v>
      </c>
      <c r="L3" s="315">
        <v>48</v>
      </c>
      <c r="M3" s="316">
        <v>0.51219512199999995</v>
      </c>
      <c r="N3" s="317">
        <v>7.6421460239999996</v>
      </c>
      <c r="O3" s="314" t="s">
        <v>13</v>
      </c>
      <c r="P3" s="314" t="s">
        <v>14</v>
      </c>
      <c r="Q3" s="318" t="s">
        <v>15</v>
      </c>
      <c r="S3" s="587" t="s">
        <v>928</v>
      </c>
      <c r="T3" s="569"/>
      <c r="V3" s="205" t="s">
        <v>873</v>
      </c>
      <c r="W3" s="597" t="s">
        <v>957</v>
      </c>
      <c r="X3" s="565"/>
      <c r="Y3" s="565"/>
      <c r="Z3" s="565"/>
      <c r="AA3" s="565"/>
      <c r="AB3" s="565"/>
      <c r="AC3" s="566"/>
      <c r="AD3" s="88"/>
    </row>
    <row r="4" spans="1:30">
      <c r="A4" s="8" t="s">
        <v>19</v>
      </c>
      <c r="B4" s="9" t="s">
        <v>20</v>
      </c>
      <c r="C4" s="10">
        <v>17</v>
      </c>
      <c r="D4" s="13">
        <v>0.368421053</v>
      </c>
      <c r="E4" s="17">
        <v>4.6350272920000002</v>
      </c>
      <c r="F4" s="9" t="s">
        <v>21</v>
      </c>
      <c r="G4" s="12" t="s">
        <v>14</v>
      </c>
      <c r="H4" s="13" t="s">
        <v>15</v>
      </c>
      <c r="J4" s="313" t="s">
        <v>17</v>
      </c>
      <c r="K4" s="314" t="s">
        <v>12</v>
      </c>
      <c r="L4" s="319">
        <v>24</v>
      </c>
      <c r="M4" s="320">
        <v>0.48717948717948717</v>
      </c>
      <c r="N4" s="321">
        <v>2.6607142860000002</v>
      </c>
      <c r="O4" s="314" t="s">
        <v>18</v>
      </c>
      <c r="P4" s="314" t="s">
        <v>14</v>
      </c>
      <c r="Q4" s="322" t="s">
        <v>15</v>
      </c>
      <c r="S4" s="294" t="s">
        <v>884</v>
      </c>
      <c r="T4" s="323">
        <v>0.43135687</v>
      </c>
      <c r="V4" s="205" t="s">
        <v>876</v>
      </c>
      <c r="W4" s="88" t="s">
        <v>958</v>
      </c>
      <c r="X4" s="88"/>
      <c r="Y4" s="88"/>
      <c r="Z4" s="88"/>
      <c r="AA4" s="88" t="s">
        <v>881</v>
      </c>
      <c r="AC4" s="159"/>
      <c r="AD4" s="88"/>
    </row>
    <row r="5" spans="1:30">
      <c r="A5" s="8" t="s">
        <v>22</v>
      </c>
      <c r="B5" s="12" t="s">
        <v>12</v>
      </c>
      <c r="C5" s="12">
        <v>36</v>
      </c>
      <c r="D5" s="12">
        <v>0.75384615384615383</v>
      </c>
      <c r="E5" s="17">
        <v>2.7457197209999999</v>
      </c>
      <c r="F5" s="12" t="s">
        <v>23</v>
      </c>
      <c r="G5" s="12" t="s">
        <v>14</v>
      </c>
      <c r="H5" s="14" t="s">
        <v>15</v>
      </c>
      <c r="J5" s="313" t="s">
        <v>19</v>
      </c>
      <c r="K5" s="314" t="s">
        <v>20</v>
      </c>
      <c r="L5" s="324">
        <v>17</v>
      </c>
      <c r="M5" s="325">
        <v>0.368421053</v>
      </c>
      <c r="N5" s="326">
        <v>4.6350272920000002</v>
      </c>
      <c r="O5" s="314" t="s">
        <v>21</v>
      </c>
      <c r="P5" s="314" t="s">
        <v>14</v>
      </c>
      <c r="Q5" s="318" t="s">
        <v>15</v>
      </c>
      <c r="S5" s="125" t="s">
        <v>904</v>
      </c>
      <c r="T5" s="327">
        <v>1.8341455E-2</v>
      </c>
      <c r="V5" s="298" t="s">
        <v>959</v>
      </c>
      <c r="W5" s="299" t="s">
        <v>960</v>
      </c>
      <c r="X5" s="298" t="s">
        <v>961</v>
      </c>
      <c r="Y5" s="298" t="s">
        <v>962</v>
      </c>
      <c r="Z5" s="299" t="s">
        <v>963</v>
      </c>
      <c r="AA5" s="298" t="s">
        <v>964</v>
      </c>
      <c r="AB5" s="300" t="s">
        <v>965</v>
      </c>
      <c r="AC5" s="298" t="s">
        <v>966</v>
      </c>
      <c r="AD5" s="88"/>
    </row>
    <row r="6" spans="1:30">
      <c r="A6" s="8" t="s">
        <v>24</v>
      </c>
      <c r="B6" s="9" t="s">
        <v>12</v>
      </c>
      <c r="C6" s="10">
        <v>24</v>
      </c>
      <c r="D6" s="13">
        <v>0.48192771099999998</v>
      </c>
      <c r="E6" s="17">
        <v>12.32701602</v>
      </c>
      <c r="F6" s="9" t="s">
        <v>25</v>
      </c>
      <c r="G6" s="12" t="s">
        <v>14</v>
      </c>
      <c r="H6" s="13" t="s">
        <v>15</v>
      </c>
      <c r="J6" s="313" t="s">
        <v>22</v>
      </c>
      <c r="K6" s="314" t="s">
        <v>12</v>
      </c>
      <c r="L6" s="328">
        <v>36</v>
      </c>
      <c r="M6" s="329">
        <v>0.75384615384615383</v>
      </c>
      <c r="N6" s="330">
        <v>2.7457197209999999</v>
      </c>
      <c r="O6" s="314" t="s">
        <v>23</v>
      </c>
      <c r="P6" s="314" t="s">
        <v>14</v>
      </c>
      <c r="Q6" s="322" t="s">
        <v>15</v>
      </c>
      <c r="S6" s="125" t="s">
        <v>905</v>
      </c>
      <c r="T6" s="327">
        <v>0.41666666699999999</v>
      </c>
      <c r="V6" s="124">
        <v>0.13125000000000001</v>
      </c>
      <c r="W6" s="124">
        <v>9</v>
      </c>
      <c r="X6" s="124" t="e">
        <f t="shared" ref="X6:X11" si="0">_xlfn.NORM.DIST($Q21,$R$19,$R$23,TRUE)</f>
        <v>#VALUE!</v>
      </c>
      <c r="Y6" s="124" t="e">
        <f>X6-NORMDIST(0,$R$19,$R$23,TRUE)</f>
        <v>#VALUE!</v>
      </c>
      <c r="Z6" s="124">
        <f t="shared" ref="Z6:Z11" si="1">$T6*84</f>
        <v>35.000000028000002</v>
      </c>
      <c r="AA6" s="124">
        <f t="shared" ref="AA6:AA11" si="2">W6-Z6</f>
        <v>-26.000000028000002</v>
      </c>
      <c r="AB6" s="124">
        <f t="shared" ref="AB6:AB11" si="3">AA6^2</f>
        <v>676.00000145600018</v>
      </c>
      <c r="AC6" s="301">
        <f t="shared" ref="AC6:AC11" si="4">AB6/Z6</f>
        <v>19.31428574043429</v>
      </c>
      <c r="AD6" s="88"/>
    </row>
    <row r="7" spans="1:30">
      <c r="A7" s="23" t="s">
        <v>26</v>
      </c>
      <c r="B7" s="23" t="s">
        <v>12</v>
      </c>
      <c r="C7" s="23">
        <v>7</v>
      </c>
      <c r="D7" s="23">
        <v>0.3258426966292135</v>
      </c>
      <c r="E7" s="23"/>
      <c r="F7" s="23" t="s">
        <v>27</v>
      </c>
      <c r="G7" s="23" t="s">
        <v>28</v>
      </c>
      <c r="H7" s="24" t="s">
        <v>29</v>
      </c>
      <c r="J7" s="313" t="s">
        <v>24</v>
      </c>
      <c r="K7" s="314" t="s">
        <v>12</v>
      </c>
      <c r="L7" s="319">
        <v>24</v>
      </c>
      <c r="M7" s="331">
        <v>0.48192771099999998</v>
      </c>
      <c r="N7" s="332">
        <v>12.32701602</v>
      </c>
      <c r="O7" s="314" t="s">
        <v>25</v>
      </c>
      <c r="P7" s="314" t="s">
        <v>14</v>
      </c>
      <c r="Q7" s="318" t="s">
        <v>15</v>
      </c>
      <c r="S7" s="125" t="s">
        <v>906</v>
      </c>
      <c r="T7" s="327">
        <v>0.5</v>
      </c>
      <c r="V7" s="302">
        <v>0.26250000000000001</v>
      </c>
      <c r="W7" s="124">
        <v>11</v>
      </c>
      <c r="X7" s="124" t="e">
        <f t="shared" si="0"/>
        <v>#VALUE!</v>
      </c>
      <c r="Y7" s="124" t="e">
        <f t="shared" ref="Y7:Y11" si="5">$S7-NORMDIST($Q21,$R$19,$R$23,TRUE)</f>
        <v>#VALUE!</v>
      </c>
      <c r="Z7" s="124">
        <f t="shared" si="1"/>
        <v>42</v>
      </c>
      <c r="AA7" s="124">
        <f t="shared" si="2"/>
        <v>-31</v>
      </c>
      <c r="AB7" s="124">
        <f t="shared" si="3"/>
        <v>961</v>
      </c>
      <c r="AC7" s="301">
        <f t="shared" si="4"/>
        <v>22.88095238095238</v>
      </c>
      <c r="AD7" s="88"/>
    </row>
    <row r="8" spans="1:30">
      <c r="A8" s="23" t="s">
        <v>31</v>
      </c>
      <c r="B8" s="23" t="s">
        <v>20</v>
      </c>
      <c r="C8" s="23">
        <v>7</v>
      </c>
      <c r="D8" s="23">
        <v>0.125</v>
      </c>
      <c r="E8" s="23"/>
      <c r="F8" s="23" t="s">
        <v>27</v>
      </c>
      <c r="G8" s="23" t="s">
        <v>28</v>
      </c>
      <c r="H8" s="24" t="s">
        <v>29</v>
      </c>
      <c r="J8" s="313" t="s">
        <v>56</v>
      </c>
      <c r="K8" s="314" t="s">
        <v>20</v>
      </c>
      <c r="L8" s="333">
        <v>12</v>
      </c>
      <c r="M8" s="334">
        <v>6.3492063000000001E-2</v>
      </c>
      <c r="N8" s="335">
        <v>8.3595057720000003</v>
      </c>
      <c r="O8" s="314" t="s">
        <v>57</v>
      </c>
      <c r="P8" s="314" t="s">
        <v>14</v>
      </c>
      <c r="Q8" s="318" t="s">
        <v>15</v>
      </c>
      <c r="S8" s="294" t="s">
        <v>907</v>
      </c>
      <c r="T8" s="323">
        <v>0.19410771800000001</v>
      </c>
      <c r="V8" s="124">
        <v>0.39374999999999999</v>
      </c>
      <c r="W8" s="124">
        <v>23</v>
      </c>
      <c r="X8" s="124" t="e">
        <f t="shared" si="0"/>
        <v>#VALUE!</v>
      </c>
      <c r="Y8" s="124" t="e">
        <f t="shared" si="5"/>
        <v>#VALUE!</v>
      </c>
      <c r="Z8" s="124">
        <f t="shared" si="1"/>
        <v>16.305048312</v>
      </c>
      <c r="AA8" s="124">
        <f t="shared" si="2"/>
        <v>6.6949516879999997</v>
      </c>
      <c r="AB8" s="124">
        <f t="shared" si="3"/>
        <v>44.822378104654042</v>
      </c>
      <c r="AC8" s="301">
        <f t="shared" si="4"/>
        <v>2.7489877519507986</v>
      </c>
      <c r="AD8" s="88"/>
    </row>
    <row r="9" spans="1:30">
      <c r="A9" s="23" t="s">
        <v>32</v>
      </c>
      <c r="B9" s="23" t="s">
        <v>12</v>
      </c>
      <c r="C9" s="23">
        <v>8</v>
      </c>
      <c r="D9" s="23">
        <v>0.25316455696202528</v>
      </c>
      <c r="E9" s="23"/>
      <c r="F9" s="23" t="s">
        <v>27</v>
      </c>
      <c r="G9" s="23" t="s">
        <v>28</v>
      </c>
      <c r="H9" s="24" t="s">
        <v>29</v>
      </c>
      <c r="J9" s="336" t="s">
        <v>58</v>
      </c>
      <c r="K9" s="337" t="s">
        <v>12</v>
      </c>
      <c r="L9" s="333">
        <v>12</v>
      </c>
      <c r="M9" s="338">
        <v>0.34482758600000002</v>
      </c>
      <c r="N9" s="339">
        <v>3.402123016</v>
      </c>
      <c r="O9" s="337" t="s">
        <v>59</v>
      </c>
      <c r="P9" s="337" t="s">
        <v>14</v>
      </c>
      <c r="Q9" s="322" t="s">
        <v>15</v>
      </c>
      <c r="S9" s="294" t="s">
        <v>908</v>
      </c>
      <c r="T9" s="323">
        <v>3.7677806000000001E-2</v>
      </c>
      <c r="V9" s="302">
        <v>0.52500000000000002</v>
      </c>
      <c r="W9" s="124">
        <v>23</v>
      </c>
      <c r="X9" s="124" t="e">
        <f t="shared" si="0"/>
        <v>#VALUE!</v>
      </c>
      <c r="Y9" s="124" t="e">
        <f t="shared" si="5"/>
        <v>#VALUE!</v>
      </c>
      <c r="Z9" s="124">
        <f t="shared" si="1"/>
        <v>3.1649357039999999</v>
      </c>
      <c r="AA9" s="124">
        <f t="shared" si="2"/>
        <v>19.835064295999999</v>
      </c>
      <c r="AB9" s="124">
        <f t="shared" si="3"/>
        <v>393.42977562645393</v>
      </c>
      <c r="AC9" s="301">
        <f t="shared" si="4"/>
        <v>124.30893149874046</v>
      </c>
      <c r="AD9" s="88"/>
    </row>
    <row r="10" spans="1:30">
      <c r="A10" s="23" t="s">
        <v>33</v>
      </c>
      <c r="B10" s="23" t="s">
        <v>20</v>
      </c>
      <c r="C10" s="23">
        <v>9</v>
      </c>
      <c r="D10" s="23">
        <v>0.36206896551724138</v>
      </c>
      <c r="E10" s="23"/>
      <c r="F10" s="23" t="s">
        <v>27</v>
      </c>
      <c r="G10" s="23" t="s">
        <v>28</v>
      </c>
      <c r="H10" s="24" t="s">
        <v>29</v>
      </c>
      <c r="J10" s="313" t="s">
        <v>60</v>
      </c>
      <c r="K10" s="314" t="s">
        <v>12</v>
      </c>
      <c r="L10" s="319">
        <v>24</v>
      </c>
      <c r="M10" s="340">
        <v>0.85333333300000003</v>
      </c>
      <c r="N10" s="341">
        <v>4.7142441860000002</v>
      </c>
      <c r="O10" s="314" t="s">
        <v>59</v>
      </c>
      <c r="P10" s="314" t="s">
        <v>14</v>
      </c>
      <c r="Q10" s="318" t="s">
        <v>15</v>
      </c>
      <c r="S10" s="125" t="s">
        <v>909</v>
      </c>
      <c r="T10" s="327">
        <v>-0.45537616400000003</v>
      </c>
      <c r="V10" s="124">
        <v>0.65625</v>
      </c>
      <c r="W10" s="124">
        <v>12</v>
      </c>
      <c r="X10" s="124" t="e">
        <f t="shared" si="0"/>
        <v>#VALUE!</v>
      </c>
      <c r="Y10" s="124" t="e">
        <f t="shared" si="5"/>
        <v>#VALUE!</v>
      </c>
      <c r="Z10" s="124">
        <f t="shared" si="1"/>
        <v>-38.251597776000004</v>
      </c>
      <c r="AA10" s="124">
        <f t="shared" si="2"/>
        <v>50.251597776000004</v>
      </c>
      <c r="AB10" s="124">
        <f t="shared" si="3"/>
        <v>2525.2230790408885</v>
      </c>
      <c r="AC10" s="301">
        <f t="shared" si="4"/>
        <v>-66.016146405922839</v>
      </c>
      <c r="AD10" s="88"/>
    </row>
    <row r="11" spans="1:30">
      <c r="A11" s="23" t="s">
        <v>34</v>
      </c>
      <c r="B11" s="23" t="s">
        <v>20</v>
      </c>
      <c r="C11" s="23">
        <v>10</v>
      </c>
      <c r="D11" s="23">
        <v>0.23529411764705879</v>
      </c>
      <c r="E11" s="23"/>
      <c r="F11" s="23" t="s">
        <v>27</v>
      </c>
      <c r="G11" s="23" t="s">
        <v>28</v>
      </c>
      <c r="H11" s="24" t="s">
        <v>29</v>
      </c>
      <c r="J11" s="342" t="s">
        <v>61</v>
      </c>
      <c r="K11" s="343" t="s">
        <v>12</v>
      </c>
      <c r="L11" s="344">
        <v>22</v>
      </c>
      <c r="M11" s="345">
        <v>0.41025641025641019</v>
      </c>
      <c r="N11" s="343"/>
      <c r="O11" s="343" t="s">
        <v>62</v>
      </c>
      <c r="P11" s="343" t="s">
        <v>63</v>
      </c>
      <c r="Q11" s="346" t="s">
        <v>64</v>
      </c>
      <c r="S11" s="125" t="s">
        <v>910</v>
      </c>
      <c r="T11" s="327">
        <v>-5.0207407000000003E-2</v>
      </c>
      <c r="V11" s="302">
        <v>0.78749999999999998</v>
      </c>
      <c r="W11" s="124">
        <v>6</v>
      </c>
      <c r="X11" s="124" t="e">
        <f t="shared" si="0"/>
        <v>#VALUE!</v>
      </c>
      <c r="Y11" s="124" t="e">
        <f t="shared" si="5"/>
        <v>#VALUE!</v>
      </c>
      <c r="Z11" s="303">
        <f t="shared" si="1"/>
        <v>-4.2174221880000005</v>
      </c>
      <c r="AA11" s="124">
        <f t="shared" si="2"/>
        <v>10.217422188</v>
      </c>
      <c r="AB11" s="124">
        <f t="shared" si="3"/>
        <v>104.39571616783472</v>
      </c>
      <c r="AC11" s="301">
        <f t="shared" si="4"/>
        <v>-24.753442153568599</v>
      </c>
      <c r="AD11" s="88"/>
    </row>
    <row r="12" spans="1:30">
      <c r="A12" s="23" t="s">
        <v>35</v>
      </c>
      <c r="B12" s="23" t="s">
        <v>20</v>
      </c>
      <c r="C12" s="23">
        <v>12</v>
      </c>
      <c r="D12" s="23">
        <v>0.33333333333333331</v>
      </c>
      <c r="E12" s="23"/>
      <c r="F12" s="23" t="s">
        <v>27</v>
      </c>
      <c r="G12" s="23" t="s">
        <v>28</v>
      </c>
      <c r="H12" s="24" t="s">
        <v>29</v>
      </c>
      <c r="J12" s="342" t="s">
        <v>65</v>
      </c>
      <c r="K12" s="343" t="s">
        <v>12</v>
      </c>
      <c r="L12" s="347">
        <v>23</v>
      </c>
      <c r="M12" s="348">
        <v>0.58666666666666667</v>
      </c>
      <c r="N12" s="343"/>
      <c r="O12" s="343" t="s">
        <v>62</v>
      </c>
      <c r="P12" s="343" t="s">
        <v>63</v>
      </c>
      <c r="Q12" s="346" t="s">
        <v>64</v>
      </c>
      <c r="S12" s="125" t="s">
        <v>911</v>
      </c>
      <c r="T12" s="327">
        <v>0.85333333300000003</v>
      </c>
      <c r="V12" s="304" t="s">
        <v>238</v>
      </c>
      <c r="W12" s="304">
        <f t="shared" ref="W12:AC12" si="6">SUM(W6:W11)</f>
        <v>84</v>
      </c>
      <c r="X12" s="304" t="e">
        <f t="shared" si="6"/>
        <v>#VALUE!</v>
      </c>
      <c r="Y12" s="304" t="e">
        <f t="shared" si="6"/>
        <v>#VALUE!</v>
      </c>
      <c r="Z12" s="304">
        <f t="shared" si="6"/>
        <v>54.000964079999996</v>
      </c>
      <c r="AA12" s="304">
        <f t="shared" si="6"/>
        <v>29.999035920000004</v>
      </c>
      <c r="AB12" s="304">
        <f t="shared" si="6"/>
        <v>4704.8709503958316</v>
      </c>
      <c r="AC12" s="305">
        <f t="shared" si="6"/>
        <v>78.483568812586498</v>
      </c>
      <c r="AD12" s="306" t="s">
        <v>967</v>
      </c>
    </row>
    <row r="13" spans="1:30">
      <c r="A13" s="23" t="s">
        <v>36</v>
      </c>
      <c r="B13" s="23" t="s">
        <v>20</v>
      </c>
      <c r="C13" s="23">
        <v>13</v>
      </c>
      <c r="D13" s="23">
        <v>0.40952380952380951</v>
      </c>
      <c r="E13" s="23"/>
      <c r="F13" s="23" t="s">
        <v>27</v>
      </c>
      <c r="G13" s="23" t="s">
        <v>28</v>
      </c>
      <c r="H13" s="24" t="s">
        <v>29</v>
      </c>
      <c r="J13" s="342" t="s">
        <v>66</v>
      </c>
      <c r="K13" s="343" t="s">
        <v>12</v>
      </c>
      <c r="L13" s="349">
        <v>25</v>
      </c>
      <c r="M13" s="320">
        <v>0.484375</v>
      </c>
      <c r="N13" s="343"/>
      <c r="O13" s="343" t="s">
        <v>62</v>
      </c>
      <c r="P13" s="343" t="s">
        <v>63</v>
      </c>
      <c r="Q13" s="346" t="s">
        <v>64</v>
      </c>
      <c r="S13" s="125" t="s">
        <v>912</v>
      </c>
      <c r="T13" s="327">
        <v>0</v>
      </c>
      <c r="V13" s="598" t="s">
        <v>968</v>
      </c>
      <c r="W13" s="582"/>
      <c r="X13" s="582"/>
      <c r="Y13" s="582"/>
      <c r="Z13" s="88"/>
      <c r="AA13" s="88"/>
      <c r="AB13" s="304" t="s">
        <v>969</v>
      </c>
      <c r="AC13" s="305">
        <f>CHIDIST(AC12,5)</f>
        <v>1.74176265396668E-15</v>
      </c>
      <c r="AD13" s="307" t="s">
        <v>970</v>
      </c>
    </row>
    <row r="14" spans="1:30">
      <c r="A14" s="23" t="s">
        <v>37</v>
      </c>
      <c r="B14" s="23" t="s">
        <v>12</v>
      </c>
      <c r="C14" s="23">
        <v>14</v>
      </c>
      <c r="D14" s="23">
        <v>0.43103448275862072</v>
      </c>
      <c r="E14" s="23"/>
      <c r="F14" s="23" t="s">
        <v>27</v>
      </c>
      <c r="G14" s="23" t="s">
        <v>28</v>
      </c>
      <c r="H14" s="24" t="s">
        <v>29</v>
      </c>
      <c r="J14" s="313" t="s">
        <v>67</v>
      </c>
      <c r="K14" s="314" t="s">
        <v>12</v>
      </c>
      <c r="L14" s="324">
        <v>18</v>
      </c>
      <c r="M14" s="350">
        <v>0.47283813747228387</v>
      </c>
      <c r="N14" s="351"/>
      <c r="O14" s="314" t="s">
        <v>68</v>
      </c>
      <c r="P14" s="314" t="s">
        <v>14</v>
      </c>
      <c r="Q14" s="322" t="s">
        <v>15</v>
      </c>
      <c r="S14" s="125" t="s">
        <v>913</v>
      </c>
      <c r="T14" s="327">
        <v>0.85333333300000003</v>
      </c>
    </row>
    <row r="15" spans="1:30">
      <c r="A15" s="23" t="s">
        <v>38</v>
      </c>
      <c r="B15" s="23" t="s">
        <v>20</v>
      </c>
      <c r="C15" s="23">
        <v>15</v>
      </c>
      <c r="D15" s="23">
        <v>0.2105263157894737</v>
      </c>
      <c r="E15" s="23"/>
      <c r="F15" s="23" t="s">
        <v>27</v>
      </c>
      <c r="G15" s="23" t="s">
        <v>28</v>
      </c>
      <c r="H15" s="24" t="s">
        <v>29</v>
      </c>
      <c r="J15" s="313" t="s">
        <v>69</v>
      </c>
      <c r="K15" s="314" t="s">
        <v>20</v>
      </c>
      <c r="L15" s="352">
        <v>21</v>
      </c>
      <c r="M15" s="338">
        <v>0.34146341463414637</v>
      </c>
      <c r="N15" s="330">
        <v>2.7633986930000001</v>
      </c>
      <c r="O15" s="314" t="s">
        <v>68</v>
      </c>
      <c r="P15" s="314" t="s">
        <v>14</v>
      </c>
      <c r="Q15" s="322" t="s">
        <v>15</v>
      </c>
      <c r="S15" s="125" t="s">
        <v>914</v>
      </c>
      <c r="T15" s="327">
        <v>48.311969390000002</v>
      </c>
    </row>
    <row r="16" spans="1:30">
      <c r="A16" s="23" t="s">
        <v>39</v>
      </c>
      <c r="B16" s="23" t="s">
        <v>12</v>
      </c>
      <c r="C16" s="23">
        <v>17</v>
      </c>
      <c r="D16" s="23">
        <v>0.26724137931034481</v>
      </c>
      <c r="E16" s="23"/>
      <c r="F16" s="23" t="s">
        <v>27</v>
      </c>
      <c r="G16" s="23" t="s">
        <v>28</v>
      </c>
      <c r="H16" s="24" t="s">
        <v>29</v>
      </c>
      <c r="J16" s="313" t="s">
        <v>70</v>
      </c>
      <c r="K16" s="314" t="s">
        <v>20</v>
      </c>
      <c r="L16" s="319">
        <v>24</v>
      </c>
      <c r="M16" s="353">
        <v>0.59868421052631582</v>
      </c>
      <c r="N16" s="354">
        <v>5.7888888889999999</v>
      </c>
      <c r="O16" s="314" t="s">
        <v>68</v>
      </c>
      <c r="P16" s="314" t="s">
        <v>14</v>
      </c>
      <c r="Q16" s="322" t="s">
        <v>15</v>
      </c>
      <c r="S16" s="296" t="s">
        <v>915</v>
      </c>
      <c r="T16" s="355">
        <v>112</v>
      </c>
    </row>
    <row r="17" spans="1:17">
      <c r="A17" s="28" t="s">
        <v>40</v>
      </c>
      <c r="B17" s="28" t="s">
        <v>20</v>
      </c>
      <c r="C17" s="28">
        <v>3</v>
      </c>
      <c r="D17" s="28">
        <v>0.66153846153846152</v>
      </c>
      <c r="E17" s="28"/>
      <c r="F17" s="28" t="s">
        <v>41</v>
      </c>
      <c r="G17" s="28" t="s">
        <v>42</v>
      </c>
      <c r="H17" s="29" t="s">
        <v>29</v>
      </c>
      <c r="J17" s="313" t="s">
        <v>71</v>
      </c>
      <c r="K17" s="314" t="s">
        <v>20</v>
      </c>
      <c r="L17" s="328">
        <v>36</v>
      </c>
      <c r="M17" s="356">
        <v>0.78749999999999998</v>
      </c>
      <c r="N17" s="357">
        <v>2.717395926</v>
      </c>
      <c r="O17" s="314" t="s">
        <v>68</v>
      </c>
      <c r="P17" s="314" t="s">
        <v>14</v>
      </c>
      <c r="Q17" s="322" t="s">
        <v>15</v>
      </c>
    </row>
    <row r="18" spans="1:17">
      <c r="A18" s="28" t="s">
        <v>43</v>
      </c>
      <c r="B18" s="28" t="s">
        <v>20</v>
      </c>
      <c r="C18" s="28">
        <v>3</v>
      </c>
      <c r="D18" s="28">
        <v>0.5</v>
      </c>
      <c r="E18" s="28"/>
      <c r="F18" s="28" t="s">
        <v>41</v>
      </c>
      <c r="G18" s="28" t="s">
        <v>42</v>
      </c>
      <c r="H18" s="29" t="s">
        <v>29</v>
      </c>
      <c r="J18" s="313" t="s">
        <v>72</v>
      </c>
      <c r="K18" s="314" t="s">
        <v>12</v>
      </c>
      <c r="L18" s="358">
        <v>48</v>
      </c>
      <c r="M18" s="359">
        <v>0.57446808510638303</v>
      </c>
      <c r="N18" s="360">
        <v>3.5682592639999999</v>
      </c>
      <c r="O18" s="314" t="s">
        <v>68</v>
      </c>
      <c r="P18" s="314" t="s">
        <v>14</v>
      </c>
      <c r="Q18" s="318" t="s">
        <v>15</v>
      </c>
    </row>
    <row r="19" spans="1:17">
      <c r="A19" s="28" t="s">
        <v>44</v>
      </c>
      <c r="B19" s="28" t="s">
        <v>12</v>
      </c>
      <c r="C19" s="28">
        <v>3</v>
      </c>
      <c r="D19" s="28">
        <v>0.63157894736842102</v>
      </c>
      <c r="E19" s="28"/>
      <c r="F19" s="28" t="s">
        <v>41</v>
      </c>
      <c r="G19" s="28" t="s">
        <v>42</v>
      </c>
      <c r="H19" s="29" t="s">
        <v>29</v>
      </c>
      <c r="J19" s="313" t="s">
        <v>73</v>
      </c>
      <c r="K19" s="314" t="s">
        <v>20</v>
      </c>
      <c r="L19" s="361">
        <v>8</v>
      </c>
      <c r="M19" s="362">
        <v>0.4</v>
      </c>
      <c r="N19" s="363">
        <v>5.6344750269999997</v>
      </c>
      <c r="O19" s="314" t="s">
        <v>74</v>
      </c>
      <c r="P19" s="314" t="s">
        <v>14</v>
      </c>
      <c r="Q19" s="318" t="s">
        <v>15</v>
      </c>
    </row>
    <row r="20" spans="1:17">
      <c r="A20" s="31" t="s">
        <v>45</v>
      </c>
      <c r="B20" s="32" t="s">
        <v>46</v>
      </c>
      <c r="C20" s="32">
        <v>2</v>
      </c>
      <c r="D20" s="32">
        <v>0.32</v>
      </c>
      <c r="E20" s="33">
        <v>1.967032967</v>
      </c>
      <c r="F20" s="32" t="s">
        <v>47</v>
      </c>
      <c r="G20" s="32" t="s">
        <v>47</v>
      </c>
      <c r="H20" s="34" t="s">
        <v>29</v>
      </c>
      <c r="J20" s="313" t="s">
        <v>75</v>
      </c>
      <c r="K20" s="314" t="s">
        <v>12</v>
      </c>
      <c r="L20" s="324">
        <v>18</v>
      </c>
      <c r="M20" s="364">
        <v>0.46153846153846156</v>
      </c>
      <c r="N20" s="365">
        <v>3.908963585</v>
      </c>
      <c r="O20" s="314" t="s">
        <v>74</v>
      </c>
      <c r="P20" s="314" t="s">
        <v>14</v>
      </c>
      <c r="Q20" s="322" t="s">
        <v>15</v>
      </c>
    </row>
    <row r="21" spans="1:17">
      <c r="A21" s="31" t="s">
        <v>48</v>
      </c>
      <c r="B21" s="36" t="s">
        <v>46</v>
      </c>
      <c r="C21" s="36">
        <v>11.145083341552422</v>
      </c>
      <c r="D21" s="36">
        <v>0</v>
      </c>
      <c r="E21" s="37">
        <v>1.9729729730000001</v>
      </c>
      <c r="F21" s="36" t="s">
        <v>47</v>
      </c>
      <c r="G21" s="38" t="s">
        <v>47</v>
      </c>
      <c r="H21" s="39" t="s">
        <v>29</v>
      </c>
      <c r="J21" s="366" t="s">
        <v>87</v>
      </c>
      <c r="K21" s="367" t="s">
        <v>12</v>
      </c>
      <c r="L21" s="368">
        <v>7</v>
      </c>
      <c r="M21" s="369">
        <v>0.28169014084507038</v>
      </c>
      <c r="N21" s="367"/>
      <c r="O21" s="367" t="s">
        <v>88</v>
      </c>
      <c r="P21" s="367" t="s">
        <v>88</v>
      </c>
      <c r="Q21" s="370" t="s">
        <v>64</v>
      </c>
    </row>
    <row r="22" spans="1:17">
      <c r="A22" s="31" t="s">
        <v>49</v>
      </c>
      <c r="B22" s="36" t="s">
        <v>46</v>
      </c>
      <c r="C22" s="36">
        <v>11.440970509912219</v>
      </c>
      <c r="D22" s="36">
        <v>0.38297872340425532</v>
      </c>
      <c r="E22" s="37">
        <v>1.8419271669999999</v>
      </c>
      <c r="F22" s="36" t="s">
        <v>47</v>
      </c>
      <c r="G22" s="38" t="s">
        <v>47</v>
      </c>
      <c r="H22" s="39" t="s">
        <v>29</v>
      </c>
      <c r="J22" s="366" t="s">
        <v>89</v>
      </c>
      <c r="K22" s="367" t="s">
        <v>12</v>
      </c>
      <c r="L22" s="361">
        <v>8</v>
      </c>
      <c r="M22" s="371">
        <v>0.2429906542056075</v>
      </c>
      <c r="N22" s="367"/>
      <c r="O22" s="367" t="s">
        <v>88</v>
      </c>
      <c r="P22" s="367" t="s">
        <v>88</v>
      </c>
      <c r="Q22" s="370" t="s">
        <v>64</v>
      </c>
    </row>
    <row r="23" spans="1:17">
      <c r="A23" s="31" t="s">
        <v>50</v>
      </c>
      <c r="B23" s="36" t="s">
        <v>46</v>
      </c>
      <c r="C23" s="36">
        <v>11.572475918072129</v>
      </c>
      <c r="D23" s="36">
        <v>0.375</v>
      </c>
      <c r="E23" s="37">
        <v>3.9052787869999999</v>
      </c>
      <c r="F23" s="36" t="s">
        <v>47</v>
      </c>
      <c r="G23" s="38" t="s">
        <v>47</v>
      </c>
      <c r="H23" s="39" t="s">
        <v>29</v>
      </c>
      <c r="J23" s="366" t="s">
        <v>90</v>
      </c>
      <c r="K23" s="367" t="s">
        <v>20</v>
      </c>
      <c r="L23" s="372">
        <v>15</v>
      </c>
      <c r="M23" s="373">
        <v>0.21875</v>
      </c>
      <c r="N23" s="367"/>
      <c r="O23" s="367" t="s">
        <v>88</v>
      </c>
      <c r="P23" s="367" t="s">
        <v>88</v>
      </c>
      <c r="Q23" s="370" t="s">
        <v>64</v>
      </c>
    </row>
    <row r="24" spans="1:17">
      <c r="A24" s="31" t="s">
        <v>51</v>
      </c>
      <c r="B24" s="36" t="s">
        <v>46</v>
      </c>
      <c r="C24" s="36">
        <v>11.703981326232041</v>
      </c>
      <c r="D24" s="36">
        <v>0.30303030303030304</v>
      </c>
      <c r="E24" s="37">
        <v>1.9466666669999999</v>
      </c>
      <c r="F24" s="36" t="s">
        <v>47</v>
      </c>
      <c r="G24" s="38" t="s">
        <v>47</v>
      </c>
      <c r="H24" s="39" t="s">
        <v>29</v>
      </c>
      <c r="J24" s="366" t="s">
        <v>91</v>
      </c>
      <c r="K24" s="367" t="s">
        <v>12</v>
      </c>
      <c r="L24" s="372">
        <v>15</v>
      </c>
      <c r="M24" s="374">
        <v>0.35789473684210532</v>
      </c>
      <c r="N24" s="367"/>
      <c r="O24" s="367" t="s">
        <v>88</v>
      </c>
      <c r="P24" s="367" t="s">
        <v>88</v>
      </c>
      <c r="Q24" s="370" t="s">
        <v>64</v>
      </c>
    </row>
    <row r="25" spans="1:17">
      <c r="A25" s="31" t="s">
        <v>52</v>
      </c>
      <c r="B25" s="36" t="s">
        <v>46</v>
      </c>
      <c r="C25" s="36">
        <v>11.703981326232041</v>
      </c>
      <c r="D25" s="36">
        <v>0.10606060606060606</v>
      </c>
      <c r="E25" s="37">
        <v>1.9318057829999999</v>
      </c>
      <c r="F25" s="36" t="s">
        <v>47</v>
      </c>
      <c r="G25" s="38" t="s">
        <v>47</v>
      </c>
      <c r="H25" s="39" t="s">
        <v>29</v>
      </c>
      <c r="J25" s="366" t="s">
        <v>92</v>
      </c>
      <c r="K25" s="367" t="s">
        <v>12</v>
      </c>
      <c r="L25" s="372">
        <v>15</v>
      </c>
      <c r="M25" s="369">
        <v>0.2868217054263566</v>
      </c>
      <c r="N25" s="367"/>
      <c r="O25" s="367" t="s">
        <v>88</v>
      </c>
      <c r="P25" s="367" t="s">
        <v>88</v>
      </c>
      <c r="Q25" s="370" t="s">
        <v>64</v>
      </c>
    </row>
    <row r="26" spans="1:17">
      <c r="A26" s="31" t="s">
        <v>53</v>
      </c>
      <c r="B26" s="36" t="s">
        <v>46</v>
      </c>
      <c r="C26" s="36">
        <v>12</v>
      </c>
      <c r="D26" s="36">
        <v>0.41666666699999999</v>
      </c>
      <c r="E26" s="37">
        <v>3.863076</v>
      </c>
      <c r="F26" s="36" t="s">
        <v>47</v>
      </c>
      <c r="G26" s="38" t="s">
        <v>47</v>
      </c>
      <c r="H26" s="39" t="s">
        <v>29</v>
      </c>
      <c r="J26" s="366" t="s">
        <v>93</v>
      </c>
      <c r="K26" s="367" t="s">
        <v>12</v>
      </c>
      <c r="L26" s="375">
        <v>16</v>
      </c>
      <c r="M26" s="325">
        <v>0.37096774193548387</v>
      </c>
      <c r="N26" s="367"/>
      <c r="O26" s="367" t="s">
        <v>88</v>
      </c>
      <c r="P26" s="367" t="s">
        <v>88</v>
      </c>
      <c r="Q26" s="370" t="s">
        <v>64</v>
      </c>
    </row>
    <row r="27" spans="1:17">
      <c r="A27" s="31" t="s">
        <v>54</v>
      </c>
      <c r="B27" s="36" t="s">
        <v>46</v>
      </c>
      <c r="C27" s="36">
        <v>24</v>
      </c>
      <c r="D27" s="36">
        <v>0.765625</v>
      </c>
      <c r="E27" s="37">
        <v>4.879352227</v>
      </c>
      <c r="F27" s="36" t="s">
        <v>47</v>
      </c>
      <c r="G27" s="38" t="s">
        <v>47</v>
      </c>
      <c r="H27" s="39" t="s">
        <v>29</v>
      </c>
      <c r="J27" s="366" t="s">
        <v>94</v>
      </c>
      <c r="K27" s="367" t="s">
        <v>20</v>
      </c>
      <c r="L27" s="375">
        <v>16</v>
      </c>
      <c r="M27" s="376">
        <v>0.45238095238095238</v>
      </c>
      <c r="N27" s="367"/>
      <c r="O27" s="367" t="s">
        <v>88</v>
      </c>
      <c r="P27" s="367" t="s">
        <v>88</v>
      </c>
      <c r="Q27" s="370" t="s">
        <v>64</v>
      </c>
    </row>
    <row r="28" spans="1:17">
      <c r="A28" s="32" t="s">
        <v>55</v>
      </c>
      <c r="B28" s="32" t="s">
        <v>46</v>
      </c>
      <c r="C28" s="32">
        <v>36</v>
      </c>
      <c r="D28" s="32">
        <v>0.80246913600000003</v>
      </c>
      <c r="E28" s="33">
        <v>2.8679245280000001</v>
      </c>
      <c r="F28" s="32" t="s">
        <v>47</v>
      </c>
      <c r="G28" s="32" t="s">
        <v>47</v>
      </c>
      <c r="H28" s="39" t="s">
        <v>29</v>
      </c>
      <c r="J28" s="366" t="s">
        <v>95</v>
      </c>
      <c r="K28" s="367" t="s">
        <v>20</v>
      </c>
      <c r="L28" s="324">
        <v>17</v>
      </c>
      <c r="M28" s="377">
        <v>0.5</v>
      </c>
      <c r="N28" s="367"/>
      <c r="O28" s="367" t="s">
        <v>88</v>
      </c>
      <c r="P28" s="367" t="s">
        <v>88</v>
      </c>
      <c r="Q28" s="370" t="s">
        <v>64</v>
      </c>
    </row>
    <row r="29" spans="1:17">
      <c r="A29" s="8" t="s">
        <v>56</v>
      </c>
      <c r="B29" s="9" t="s">
        <v>20</v>
      </c>
      <c r="C29" s="10">
        <v>12</v>
      </c>
      <c r="D29" s="13">
        <v>6.3492063000000001E-2</v>
      </c>
      <c r="E29" s="17">
        <v>8.3595057720000003</v>
      </c>
      <c r="F29" s="9" t="s">
        <v>57</v>
      </c>
      <c r="G29" s="12" t="s">
        <v>14</v>
      </c>
      <c r="H29" s="13" t="s">
        <v>15</v>
      </c>
      <c r="J29" s="366" t="s">
        <v>96</v>
      </c>
      <c r="K29" s="367" t="s">
        <v>12</v>
      </c>
      <c r="L29" s="324">
        <v>18</v>
      </c>
      <c r="M29" s="369">
        <v>0.2808988764044944</v>
      </c>
      <c r="N29" s="367"/>
      <c r="O29" s="367" t="s">
        <v>88</v>
      </c>
      <c r="P29" s="367" t="s">
        <v>88</v>
      </c>
      <c r="Q29" s="370" t="s">
        <v>64</v>
      </c>
    </row>
    <row r="30" spans="1:17">
      <c r="A30" s="43" t="s">
        <v>58</v>
      </c>
      <c r="B30" s="43" t="s">
        <v>12</v>
      </c>
      <c r="C30" s="43">
        <v>12</v>
      </c>
      <c r="D30" s="43">
        <v>0.34482758600000002</v>
      </c>
      <c r="E30" s="45">
        <v>3.402123016</v>
      </c>
      <c r="F30" s="43" t="s">
        <v>59</v>
      </c>
      <c r="G30" s="43" t="s">
        <v>14</v>
      </c>
      <c r="H30" s="14" t="s">
        <v>15</v>
      </c>
      <c r="J30" s="366" t="s">
        <v>97</v>
      </c>
      <c r="K30" s="367" t="s">
        <v>20</v>
      </c>
      <c r="L30" s="378">
        <v>19</v>
      </c>
      <c r="M30" s="379">
        <v>0.25210084033613439</v>
      </c>
      <c r="N30" s="367"/>
      <c r="O30" s="367" t="s">
        <v>88</v>
      </c>
      <c r="P30" s="367" t="s">
        <v>88</v>
      </c>
      <c r="Q30" s="370" t="s">
        <v>64</v>
      </c>
    </row>
    <row r="31" spans="1:17">
      <c r="A31" s="8" t="s">
        <v>60</v>
      </c>
      <c r="B31" s="9" t="s">
        <v>12</v>
      </c>
      <c r="C31" s="10">
        <v>24</v>
      </c>
      <c r="D31" s="13">
        <v>0.85333333300000003</v>
      </c>
      <c r="E31" s="17">
        <v>4.7142441860000002</v>
      </c>
      <c r="F31" s="9" t="s">
        <v>59</v>
      </c>
      <c r="G31" s="12" t="s">
        <v>14</v>
      </c>
      <c r="H31" s="13" t="s">
        <v>15</v>
      </c>
      <c r="J31" s="366" t="s">
        <v>98</v>
      </c>
      <c r="K31" s="367" t="s">
        <v>12</v>
      </c>
      <c r="L31" s="347">
        <v>23</v>
      </c>
      <c r="M31" s="362">
        <v>0.40145985401459849</v>
      </c>
      <c r="N31" s="367"/>
      <c r="O31" s="367" t="s">
        <v>88</v>
      </c>
      <c r="P31" s="367" t="s">
        <v>88</v>
      </c>
      <c r="Q31" s="370" t="s">
        <v>64</v>
      </c>
    </row>
    <row r="32" spans="1:17">
      <c r="A32" s="46" t="s">
        <v>61</v>
      </c>
      <c r="B32" s="46" t="s">
        <v>12</v>
      </c>
      <c r="C32" s="46">
        <v>22</v>
      </c>
      <c r="D32" s="46">
        <v>0.41025641025641019</v>
      </c>
      <c r="E32" s="46"/>
      <c r="F32" s="46" t="s">
        <v>62</v>
      </c>
      <c r="G32" s="46" t="s">
        <v>63</v>
      </c>
      <c r="H32" s="47" t="s">
        <v>64</v>
      </c>
      <c r="J32" s="366" t="s">
        <v>99</v>
      </c>
      <c r="K32" s="367" t="s">
        <v>20</v>
      </c>
      <c r="L32" s="319">
        <v>24</v>
      </c>
      <c r="M32" s="380">
        <v>0.35483870967741937</v>
      </c>
      <c r="N32" s="367"/>
      <c r="O32" s="367" t="s">
        <v>88</v>
      </c>
      <c r="P32" s="367" t="s">
        <v>88</v>
      </c>
      <c r="Q32" s="370" t="s">
        <v>64</v>
      </c>
    </row>
    <row r="33" spans="1:17">
      <c r="A33" s="46" t="s">
        <v>65</v>
      </c>
      <c r="B33" s="46" t="s">
        <v>12</v>
      </c>
      <c r="C33" s="46">
        <v>23</v>
      </c>
      <c r="D33" s="46">
        <v>0.58666666666666667</v>
      </c>
      <c r="E33" s="46"/>
      <c r="F33" s="46" t="s">
        <v>62</v>
      </c>
      <c r="G33" s="46" t="s">
        <v>63</v>
      </c>
      <c r="H33" s="47" t="s">
        <v>64</v>
      </c>
      <c r="J33" s="366" t="s">
        <v>100</v>
      </c>
      <c r="K33" s="367" t="s">
        <v>12</v>
      </c>
      <c r="L33" s="319">
        <v>24</v>
      </c>
      <c r="M33" s="381">
        <v>0.5161290322580645</v>
      </c>
      <c r="N33" s="367"/>
      <c r="O33" s="367" t="s">
        <v>88</v>
      </c>
      <c r="P33" s="367" t="s">
        <v>88</v>
      </c>
      <c r="Q33" s="370" t="s">
        <v>64</v>
      </c>
    </row>
    <row r="34" spans="1:17">
      <c r="A34" s="46" t="s">
        <v>66</v>
      </c>
      <c r="B34" s="46" t="s">
        <v>12</v>
      </c>
      <c r="C34" s="46">
        <v>25</v>
      </c>
      <c r="D34" s="46">
        <v>0.484375</v>
      </c>
      <c r="E34" s="46"/>
      <c r="F34" s="46" t="s">
        <v>62</v>
      </c>
      <c r="G34" s="46" t="s">
        <v>63</v>
      </c>
      <c r="H34" s="47" t="s">
        <v>64</v>
      </c>
      <c r="J34" s="366" t="s">
        <v>101</v>
      </c>
      <c r="K34" s="367" t="s">
        <v>12</v>
      </c>
      <c r="L34" s="382">
        <v>30</v>
      </c>
      <c r="M34" s="338">
        <v>0.34375</v>
      </c>
      <c r="N34" s="367"/>
      <c r="O34" s="367" t="s">
        <v>88</v>
      </c>
      <c r="P34" s="367" t="s">
        <v>88</v>
      </c>
      <c r="Q34" s="370" t="s">
        <v>64</v>
      </c>
    </row>
    <row r="35" spans="1:17">
      <c r="A35" s="8" t="s">
        <v>67</v>
      </c>
      <c r="B35" s="12" t="s">
        <v>12</v>
      </c>
      <c r="C35" s="12">
        <v>18</v>
      </c>
      <c r="D35" s="50">
        <v>0.47283813747228387</v>
      </c>
      <c r="E35" s="383"/>
      <c r="F35" s="12" t="s">
        <v>68</v>
      </c>
      <c r="G35" s="12" t="s">
        <v>14</v>
      </c>
      <c r="H35" s="14" t="s">
        <v>15</v>
      </c>
      <c r="J35" s="366" t="s">
        <v>102</v>
      </c>
      <c r="K35" s="367" t="s">
        <v>20</v>
      </c>
      <c r="L35" s="384">
        <v>32</v>
      </c>
      <c r="M35" s="385">
        <v>0.46464646464646459</v>
      </c>
      <c r="N35" s="367"/>
      <c r="O35" s="367" t="s">
        <v>88</v>
      </c>
      <c r="P35" s="367" t="s">
        <v>88</v>
      </c>
      <c r="Q35" s="370" t="s">
        <v>64</v>
      </c>
    </row>
    <row r="36" spans="1:17">
      <c r="A36" s="8" t="s">
        <v>69</v>
      </c>
      <c r="B36" s="12" t="s">
        <v>20</v>
      </c>
      <c r="C36" s="12">
        <v>21</v>
      </c>
      <c r="D36" s="12">
        <v>0.34146341463414637</v>
      </c>
      <c r="E36" s="45">
        <v>2.7633986930000001</v>
      </c>
      <c r="F36" s="12" t="s">
        <v>68</v>
      </c>
      <c r="G36" s="12" t="s">
        <v>14</v>
      </c>
      <c r="H36" s="14" t="s">
        <v>15</v>
      </c>
      <c r="J36" s="366" t="s">
        <v>103</v>
      </c>
      <c r="K36" s="367" t="s">
        <v>12</v>
      </c>
      <c r="L36" s="384">
        <v>32</v>
      </c>
      <c r="M36" s="373">
        <v>0.22826086956521741</v>
      </c>
      <c r="N36" s="367"/>
      <c r="O36" s="367" t="s">
        <v>88</v>
      </c>
      <c r="P36" s="367" t="s">
        <v>88</v>
      </c>
      <c r="Q36" s="370" t="s">
        <v>64</v>
      </c>
    </row>
    <row r="37" spans="1:17">
      <c r="A37" s="8" t="s">
        <v>70</v>
      </c>
      <c r="B37" s="12" t="s">
        <v>20</v>
      </c>
      <c r="C37" s="12">
        <v>24</v>
      </c>
      <c r="D37" s="12">
        <v>0.59868421052631582</v>
      </c>
      <c r="E37" s="45">
        <v>5.7888888889999999</v>
      </c>
      <c r="F37" s="12" t="s">
        <v>68</v>
      </c>
      <c r="G37" s="12" t="s">
        <v>14</v>
      </c>
      <c r="H37" s="14" t="s">
        <v>15</v>
      </c>
      <c r="J37" s="386" t="s">
        <v>108</v>
      </c>
      <c r="K37" s="337" t="s">
        <v>20</v>
      </c>
      <c r="L37" s="333">
        <v>12</v>
      </c>
      <c r="M37" s="387">
        <v>0.40322580645161299</v>
      </c>
      <c r="N37" s="388">
        <v>3.796296296</v>
      </c>
      <c r="O37" s="314" t="s">
        <v>109</v>
      </c>
      <c r="P37" s="314" t="s">
        <v>14</v>
      </c>
      <c r="Q37" s="318" t="s">
        <v>15</v>
      </c>
    </row>
    <row r="38" spans="1:17">
      <c r="A38" s="8" t="s">
        <v>71</v>
      </c>
      <c r="B38" s="12" t="s">
        <v>20</v>
      </c>
      <c r="C38" s="12">
        <v>36</v>
      </c>
      <c r="D38" s="12">
        <v>0.78749999999999998</v>
      </c>
      <c r="E38" s="45">
        <v>2.717395926</v>
      </c>
      <c r="F38" s="12" t="s">
        <v>68</v>
      </c>
      <c r="G38" s="12" t="s">
        <v>14</v>
      </c>
      <c r="H38" s="14" t="s">
        <v>15</v>
      </c>
      <c r="J38" s="313" t="s">
        <v>110</v>
      </c>
      <c r="K38" s="314" t="s">
        <v>20</v>
      </c>
      <c r="L38" s="375">
        <v>16</v>
      </c>
      <c r="M38" s="389">
        <v>0.32857142900000003</v>
      </c>
      <c r="N38" s="390">
        <v>4.7976076560000003</v>
      </c>
      <c r="O38" s="314" t="s">
        <v>111</v>
      </c>
      <c r="P38" s="314" t="s">
        <v>14</v>
      </c>
      <c r="Q38" s="318" t="s">
        <v>15</v>
      </c>
    </row>
    <row r="39" spans="1:17">
      <c r="A39" s="8" t="s">
        <v>72</v>
      </c>
      <c r="B39" s="12" t="s">
        <v>12</v>
      </c>
      <c r="C39" s="52">
        <v>48</v>
      </c>
      <c r="D39" s="12">
        <v>0.57446808510638303</v>
      </c>
      <c r="E39" s="45">
        <v>3.5682592639999999</v>
      </c>
      <c r="F39" s="12" t="s">
        <v>68</v>
      </c>
      <c r="G39" s="12" t="s">
        <v>14</v>
      </c>
      <c r="H39" s="13" t="s">
        <v>15</v>
      </c>
      <c r="J39" s="313" t="s">
        <v>112</v>
      </c>
      <c r="K39" s="314" t="s">
        <v>12</v>
      </c>
      <c r="L39" s="324">
        <v>18</v>
      </c>
      <c r="M39" s="364">
        <v>0.45714285714285713</v>
      </c>
      <c r="N39" s="391">
        <v>8.835714286</v>
      </c>
      <c r="O39" s="314" t="s">
        <v>113</v>
      </c>
      <c r="P39" s="314" t="s">
        <v>14</v>
      </c>
      <c r="Q39" s="322" t="s">
        <v>15</v>
      </c>
    </row>
    <row r="40" spans="1:17">
      <c r="A40" s="8" t="s">
        <v>73</v>
      </c>
      <c r="B40" s="9" t="s">
        <v>20</v>
      </c>
      <c r="C40" s="10">
        <v>8</v>
      </c>
      <c r="D40" s="13">
        <v>0.4</v>
      </c>
      <c r="E40" s="45">
        <v>5.6344750269999997</v>
      </c>
      <c r="F40" s="9" t="s">
        <v>74</v>
      </c>
      <c r="G40" s="12" t="s">
        <v>14</v>
      </c>
      <c r="H40" s="13" t="s">
        <v>15</v>
      </c>
      <c r="J40" s="313" t="s">
        <v>114</v>
      </c>
      <c r="K40" s="314" t="s">
        <v>20</v>
      </c>
      <c r="L40" s="319">
        <v>24</v>
      </c>
      <c r="M40" s="345">
        <v>0.40939597300000002</v>
      </c>
      <c r="N40" s="392">
        <v>1.7179168149999999</v>
      </c>
      <c r="O40" s="314" t="s">
        <v>113</v>
      </c>
      <c r="P40" s="314" t="s">
        <v>14</v>
      </c>
      <c r="Q40" s="322" t="s">
        <v>15</v>
      </c>
    </row>
    <row r="41" spans="1:17">
      <c r="A41" s="8" t="s">
        <v>75</v>
      </c>
      <c r="B41" s="12" t="s">
        <v>12</v>
      </c>
      <c r="C41" s="12">
        <v>18</v>
      </c>
      <c r="D41" s="12">
        <v>0.46153846153846156</v>
      </c>
      <c r="E41" s="45">
        <v>3.908963585</v>
      </c>
      <c r="F41" s="12" t="s">
        <v>74</v>
      </c>
      <c r="G41" s="12" t="s">
        <v>14</v>
      </c>
      <c r="H41" s="14" t="s">
        <v>15</v>
      </c>
      <c r="J41" s="313" t="s">
        <v>115</v>
      </c>
      <c r="K41" s="314" t="s">
        <v>12</v>
      </c>
      <c r="L41" s="393">
        <v>26</v>
      </c>
      <c r="M41" s="394">
        <v>0.62406015037593987</v>
      </c>
      <c r="N41" s="395">
        <v>7.2265020900000003</v>
      </c>
      <c r="O41" s="314" t="s">
        <v>113</v>
      </c>
      <c r="P41" s="314" t="s">
        <v>14</v>
      </c>
      <c r="Q41" s="322" t="s">
        <v>15</v>
      </c>
    </row>
    <row r="42" spans="1:17">
      <c r="A42" s="53" t="s">
        <v>76</v>
      </c>
      <c r="B42" s="53" t="s">
        <v>12</v>
      </c>
      <c r="C42" s="53">
        <v>2</v>
      </c>
      <c r="D42" s="53">
        <v>3.8461538461538457E-2</v>
      </c>
      <c r="E42" s="53"/>
      <c r="F42" s="53" t="s">
        <v>77</v>
      </c>
      <c r="G42" s="53" t="s">
        <v>77</v>
      </c>
      <c r="H42" s="54" t="s">
        <v>29</v>
      </c>
      <c r="J42" s="396" t="s">
        <v>116</v>
      </c>
      <c r="K42" s="397" t="s">
        <v>20</v>
      </c>
      <c r="L42" s="398">
        <v>1</v>
      </c>
      <c r="M42" s="399">
        <v>5.8823529411764712E-2</v>
      </c>
      <c r="N42" s="397"/>
      <c r="O42" s="397" t="s">
        <v>117</v>
      </c>
      <c r="P42" s="397" t="s">
        <v>118</v>
      </c>
      <c r="Q42" s="400" t="s">
        <v>15</v>
      </c>
    </row>
    <row r="43" spans="1:17">
      <c r="A43" s="53" t="s">
        <v>78</v>
      </c>
      <c r="B43" s="53" t="s">
        <v>12</v>
      </c>
      <c r="C43" s="53">
        <v>4</v>
      </c>
      <c r="D43" s="53">
        <v>0.15584415584415581</v>
      </c>
      <c r="E43" s="53"/>
      <c r="F43" s="53" t="s">
        <v>77</v>
      </c>
      <c r="G43" s="53" t="s">
        <v>77</v>
      </c>
      <c r="H43" s="54" t="s">
        <v>29</v>
      </c>
      <c r="J43" s="396" t="s">
        <v>119</v>
      </c>
      <c r="K43" s="397" t="s">
        <v>12</v>
      </c>
      <c r="L43" s="401">
        <v>4</v>
      </c>
      <c r="M43" s="402">
        <v>0.1</v>
      </c>
      <c r="N43" s="397"/>
      <c r="O43" s="397" t="s">
        <v>117</v>
      </c>
      <c r="P43" s="397" t="s">
        <v>118</v>
      </c>
      <c r="Q43" s="400" t="s">
        <v>15</v>
      </c>
    </row>
    <row r="44" spans="1:17">
      <c r="A44" s="53" t="s">
        <v>79</v>
      </c>
      <c r="B44" s="53" t="s">
        <v>20</v>
      </c>
      <c r="C44" s="53">
        <v>6</v>
      </c>
      <c r="D44" s="53">
        <v>8.1081081081081086E-2</v>
      </c>
      <c r="E44" s="53"/>
      <c r="F44" s="53" t="s">
        <v>77</v>
      </c>
      <c r="G44" s="53" t="s">
        <v>77</v>
      </c>
      <c r="H44" s="54" t="s">
        <v>29</v>
      </c>
      <c r="J44" s="396" t="s">
        <v>120</v>
      </c>
      <c r="K44" s="397" t="s">
        <v>12</v>
      </c>
      <c r="L44" s="401">
        <v>4</v>
      </c>
      <c r="M44" s="403">
        <v>0.19480519480519479</v>
      </c>
      <c r="N44" s="397"/>
      <c r="O44" s="397" t="s">
        <v>117</v>
      </c>
      <c r="P44" s="397" t="s">
        <v>118</v>
      </c>
      <c r="Q44" s="400" t="s">
        <v>15</v>
      </c>
    </row>
    <row r="45" spans="1:17">
      <c r="A45" s="53" t="s">
        <v>80</v>
      </c>
      <c r="B45" s="53" t="s">
        <v>20</v>
      </c>
      <c r="C45" s="53">
        <v>7</v>
      </c>
      <c r="D45" s="53">
        <v>5.3191489361702128E-2</v>
      </c>
      <c r="E45" s="53"/>
      <c r="F45" s="53" t="s">
        <v>77</v>
      </c>
      <c r="G45" s="53" t="s">
        <v>77</v>
      </c>
      <c r="H45" s="54" t="s">
        <v>29</v>
      </c>
      <c r="J45" s="396" t="s">
        <v>121</v>
      </c>
      <c r="K45" s="397" t="s">
        <v>12</v>
      </c>
      <c r="L45" s="361">
        <v>7.9</v>
      </c>
      <c r="M45" s="389">
        <v>0.31818181818181818</v>
      </c>
      <c r="N45" s="397"/>
      <c r="O45" s="397" t="s">
        <v>117</v>
      </c>
      <c r="P45" s="397" t="s">
        <v>117</v>
      </c>
      <c r="Q45" s="400" t="s">
        <v>15</v>
      </c>
    </row>
    <row r="46" spans="1:17">
      <c r="A46" s="53" t="s">
        <v>81</v>
      </c>
      <c r="B46" s="53" t="s">
        <v>12</v>
      </c>
      <c r="C46" s="53">
        <v>11</v>
      </c>
      <c r="D46" s="53">
        <v>0.41880341880341881</v>
      </c>
      <c r="E46" s="53"/>
      <c r="F46" s="53" t="s">
        <v>77</v>
      </c>
      <c r="G46" s="53" t="s">
        <v>77</v>
      </c>
      <c r="H46" s="54" t="s">
        <v>29</v>
      </c>
      <c r="J46" s="396" t="s">
        <v>122</v>
      </c>
      <c r="K46" s="397" t="s">
        <v>12</v>
      </c>
      <c r="L46" s="361">
        <v>8</v>
      </c>
      <c r="M46" s="373">
        <v>0.22368421052631579</v>
      </c>
      <c r="N46" s="397"/>
      <c r="O46" s="397" t="s">
        <v>117</v>
      </c>
      <c r="P46" s="397" t="s">
        <v>118</v>
      </c>
      <c r="Q46" s="400" t="s">
        <v>15</v>
      </c>
    </row>
    <row r="47" spans="1:17">
      <c r="A47" s="53" t="s">
        <v>82</v>
      </c>
      <c r="B47" s="53" t="s">
        <v>12</v>
      </c>
      <c r="C47" s="53">
        <v>14</v>
      </c>
      <c r="D47" s="53">
        <v>0.29166666666666669</v>
      </c>
      <c r="E47" s="53"/>
      <c r="F47" s="53" t="s">
        <v>77</v>
      </c>
      <c r="G47" s="53" t="s">
        <v>77</v>
      </c>
      <c r="H47" s="54" t="s">
        <v>29</v>
      </c>
      <c r="J47" s="396" t="s">
        <v>123</v>
      </c>
      <c r="K47" s="397" t="s">
        <v>20</v>
      </c>
      <c r="L47" s="404">
        <v>9</v>
      </c>
      <c r="M47" s="334">
        <v>6.8627450980392163E-2</v>
      </c>
      <c r="N47" s="397"/>
      <c r="O47" s="397" t="s">
        <v>117</v>
      </c>
      <c r="P47" s="397" t="s">
        <v>118</v>
      </c>
      <c r="Q47" s="400" t="s">
        <v>15</v>
      </c>
    </row>
    <row r="48" spans="1:17">
      <c r="A48" s="53" t="s">
        <v>83</v>
      </c>
      <c r="B48" s="53" t="s">
        <v>20</v>
      </c>
      <c r="C48" s="53">
        <v>22</v>
      </c>
      <c r="D48" s="53">
        <v>0.36082474226804118</v>
      </c>
      <c r="E48" s="53"/>
      <c r="F48" s="53" t="s">
        <v>77</v>
      </c>
      <c r="G48" s="53" t="s">
        <v>77</v>
      </c>
      <c r="H48" s="54" t="s">
        <v>29</v>
      </c>
      <c r="J48" s="396" t="s">
        <v>124</v>
      </c>
      <c r="K48" s="397" t="s">
        <v>12</v>
      </c>
      <c r="L48" s="404">
        <v>9</v>
      </c>
      <c r="M48" s="405">
        <v>0.5494505494505495</v>
      </c>
      <c r="N48" s="397"/>
      <c r="O48" s="397" t="s">
        <v>117</v>
      </c>
      <c r="P48" s="397" t="s">
        <v>117</v>
      </c>
      <c r="Q48" s="400" t="s">
        <v>15</v>
      </c>
    </row>
    <row r="49" spans="1:17">
      <c r="A49" s="53" t="s">
        <v>84</v>
      </c>
      <c r="B49" s="53" t="s">
        <v>20</v>
      </c>
      <c r="C49" s="53">
        <v>27</v>
      </c>
      <c r="D49" s="53">
        <v>0.48888888888888887</v>
      </c>
      <c r="E49" s="53"/>
      <c r="F49" s="53" t="s">
        <v>77</v>
      </c>
      <c r="G49" s="53" t="s">
        <v>77</v>
      </c>
      <c r="H49" s="54" t="s">
        <v>29</v>
      </c>
      <c r="J49" s="396" t="s">
        <v>125</v>
      </c>
      <c r="K49" s="397" t="s">
        <v>20</v>
      </c>
      <c r="L49" s="406">
        <v>9.1999999999999993</v>
      </c>
      <c r="M49" s="407">
        <v>0.37804878048780488</v>
      </c>
      <c r="N49" s="397"/>
      <c r="O49" s="397" t="s">
        <v>117</v>
      </c>
      <c r="P49" s="397" t="s">
        <v>117</v>
      </c>
      <c r="Q49" s="400" t="s">
        <v>15</v>
      </c>
    </row>
    <row r="50" spans="1:17">
      <c r="A50" s="53" t="s">
        <v>85</v>
      </c>
      <c r="B50" s="53" t="s">
        <v>20</v>
      </c>
      <c r="C50" s="53">
        <v>32</v>
      </c>
      <c r="D50" s="53">
        <v>0.49557522123893799</v>
      </c>
      <c r="E50" s="53"/>
      <c r="F50" s="53" t="s">
        <v>77</v>
      </c>
      <c r="G50" s="53" t="s">
        <v>77</v>
      </c>
      <c r="H50" s="54" t="s">
        <v>29</v>
      </c>
      <c r="J50" s="396" t="s">
        <v>126</v>
      </c>
      <c r="K50" s="397" t="s">
        <v>12</v>
      </c>
      <c r="L50" s="408">
        <v>12.6</v>
      </c>
      <c r="M50" s="380">
        <v>0.35</v>
      </c>
      <c r="N50" s="397"/>
      <c r="O50" s="397" t="s">
        <v>117</v>
      </c>
      <c r="P50" s="397" t="s">
        <v>117</v>
      </c>
      <c r="Q50" s="400" t="s">
        <v>15</v>
      </c>
    </row>
    <row r="51" spans="1:17">
      <c r="A51" s="53" t="s">
        <v>86</v>
      </c>
      <c r="B51" s="53" t="s">
        <v>12</v>
      </c>
      <c r="C51" s="53">
        <v>36</v>
      </c>
      <c r="D51" s="53">
        <v>0.71176470588235297</v>
      </c>
      <c r="E51" s="53"/>
      <c r="F51" s="53" t="s">
        <v>77</v>
      </c>
      <c r="G51" s="53" t="s">
        <v>77</v>
      </c>
      <c r="H51" s="54" t="s">
        <v>29</v>
      </c>
      <c r="J51" s="396" t="s">
        <v>127</v>
      </c>
      <c r="K51" s="397" t="s">
        <v>20</v>
      </c>
      <c r="L51" s="409">
        <v>13</v>
      </c>
      <c r="M51" s="410">
        <v>0.20224719101123589</v>
      </c>
      <c r="N51" s="397"/>
      <c r="O51" s="397" t="s">
        <v>117</v>
      </c>
      <c r="P51" s="397" t="s">
        <v>118</v>
      </c>
      <c r="Q51" s="400" t="s">
        <v>15</v>
      </c>
    </row>
    <row r="52" spans="1:17">
      <c r="A52" s="58" t="s">
        <v>87</v>
      </c>
      <c r="B52" s="58" t="s">
        <v>12</v>
      </c>
      <c r="C52" s="58">
        <v>7</v>
      </c>
      <c r="D52" s="58">
        <v>0.28169014084507038</v>
      </c>
      <c r="E52" s="58"/>
      <c r="F52" s="58" t="s">
        <v>88</v>
      </c>
      <c r="G52" s="58" t="s">
        <v>88</v>
      </c>
      <c r="H52" s="59" t="s">
        <v>64</v>
      </c>
      <c r="J52" s="396" t="s">
        <v>128</v>
      </c>
      <c r="K52" s="397" t="s">
        <v>12</v>
      </c>
      <c r="L52" s="411">
        <v>13.1</v>
      </c>
      <c r="M52" s="376">
        <v>0.45070422535211269</v>
      </c>
      <c r="N52" s="397"/>
      <c r="O52" s="397" t="s">
        <v>117</v>
      </c>
      <c r="P52" s="397" t="s">
        <v>117</v>
      </c>
      <c r="Q52" s="400" t="s">
        <v>15</v>
      </c>
    </row>
    <row r="53" spans="1:17">
      <c r="A53" s="58" t="s">
        <v>89</v>
      </c>
      <c r="B53" s="58" t="s">
        <v>12</v>
      </c>
      <c r="C53" s="58">
        <v>8</v>
      </c>
      <c r="D53" s="58">
        <v>0.2429906542056075</v>
      </c>
      <c r="E53" s="58"/>
      <c r="F53" s="58" t="s">
        <v>88</v>
      </c>
      <c r="G53" s="58" t="s">
        <v>88</v>
      </c>
      <c r="H53" s="59" t="s">
        <v>64</v>
      </c>
      <c r="J53" s="396" t="s">
        <v>129</v>
      </c>
      <c r="K53" s="397" t="s">
        <v>12</v>
      </c>
      <c r="L53" s="412">
        <v>13.7</v>
      </c>
      <c r="M53" s="413">
        <v>0.47457627118644069</v>
      </c>
      <c r="N53" s="397"/>
      <c r="O53" s="397" t="s">
        <v>117</v>
      </c>
      <c r="P53" s="397" t="s">
        <v>117</v>
      </c>
      <c r="Q53" s="400" t="s">
        <v>15</v>
      </c>
    </row>
    <row r="54" spans="1:17">
      <c r="A54" s="58" t="s">
        <v>90</v>
      </c>
      <c r="B54" s="58" t="s">
        <v>20</v>
      </c>
      <c r="C54" s="58">
        <v>15</v>
      </c>
      <c r="D54" s="58">
        <v>0.21875</v>
      </c>
      <c r="E54" s="58"/>
      <c r="F54" s="58" t="s">
        <v>88</v>
      </c>
      <c r="G54" s="58" t="s">
        <v>88</v>
      </c>
      <c r="H54" s="59" t="s">
        <v>64</v>
      </c>
      <c r="J54" s="396" t="s">
        <v>130</v>
      </c>
      <c r="K54" s="397" t="s">
        <v>12</v>
      </c>
      <c r="L54" s="414">
        <v>14.5</v>
      </c>
      <c r="M54" s="380">
        <v>0.35185185185185192</v>
      </c>
      <c r="N54" s="397"/>
      <c r="O54" s="397" t="s">
        <v>117</v>
      </c>
      <c r="P54" s="397" t="s">
        <v>117</v>
      </c>
      <c r="Q54" s="400" t="s">
        <v>15</v>
      </c>
    </row>
    <row r="55" spans="1:17">
      <c r="A55" s="58" t="s">
        <v>91</v>
      </c>
      <c r="B55" s="58" t="s">
        <v>12</v>
      </c>
      <c r="C55" s="58">
        <v>15</v>
      </c>
      <c r="D55" s="58">
        <v>0.35789473684210532</v>
      </c>
      <c r="E55" s="58"/>
      <c r="F55" s="58" t="s">
        <v>88</v>
      </c>
      <c r="G55" s="58" t="s">
        <v>88</v>
      </c>
      <c r="H55" s="59" t="s">
        <v>64</v>
      </c>
      <c r="J55" s="396" t="s">
        <v>131</v>
      </c>
      <c r="K55" s="397" t="s">
        <v>12</v>
      </c>
      <c r="L55" s="415">
        <v>15.1</v>
      </c>
      <c r="M55" s="376">
        <v>0.44871794871794868</v>
      </c>
      <c r="N55" s="397"/>
      <c r="O55" s="397" t="s">
        <v>117</v>
      </c>
      <c r="P55" s="397" t="s">
        <v>117</v>
      </c>
      <c r="Q55" s="400" t="s">
        <v>15</v>
      </c>
    </row>
    <row r="56" spans="1:17">
      <c r="A56" s="58" t="s">
        <v>92</v>
      </c>
      <c r="B56" s="58" t="s">
        <v>12</v>
      </c>
      <c r="C56" s="58">
        <v>15</v>
      </c>
      <c r="D56" s="58">
        <v>0.2868217054263566</v>
      </c>
      <c r="E56" s="58"/>
      <c r="F56" s="58" t="s">
        <v>88</v>
      </c>
      <c r="G56" s="58" t="s">
        <v>88</v>
      </c>
      <c r="H56" s="59" t="s">
        <v>64</v>
      </c>
      <c r="J56" s="396" t="s">
        <v>132</v>
      </c>
      <c r="K56" s="397" t="s">
        <v>12</v>
      </c>
      <c r="L56" s="416">
        <v>15.5</v>
      </c>
      <c r="M56" s="417">
        <v>0.67272727272727273</v>
      </c>
      <c r="N56" s="397"/>
      <c r="O56" s="397" t="s">
        <v>117</v>
      </c>
      <c r="P56" s="397" t="s">
        <v>117</v>
      </c>
      <c r="Q56" s="400" t="s">
        <v>15</v>
      </c>
    </row>
    <row r="57" spans="1:17">
      <c r="A57" s="58" t="s">
        <v>93</v>
      </c>
      <c r="B57" s="58" t="s">
        <v>12</v>
      </c>
      <c r="C57" s="58">
        <v>16</v>
      </c>
      <c r="D57" s="58">
        <v>0.37096774193548387</v>
      </c>
      <c r="E57" s="58"/>
      <c r="F57" s="58" t="s">
        <v>88</v>
      </c>
      <c r="G57" s="58" t="s">
        <v>88</v>
      </c>
      <c r="H57" s="59" t="s">
        <v>64</v>
      </c>
      <c r="J57" s="396" t="s">
        <v>133</v>
      </c>
      <c r="K57" s="397" t="s">
        <v>20</v>
      </c>
      <c r="L57" s="418">
        <v>16.2</v>
      </c>
      <c r="M57" s="316">
        <v>0.51351351351351349</v>
      </c>
      <c r="N57" s="397"/>
      <c r="O57" s="397" t="s">
        <v>117</v>
      </c>
      <c r="P57" s="397" t="s">
        <v>117</v>
      </c>
      <c r="Q57" s="400" t="s">
        <v>15</v>
      </c>
    </row>
    <row r="58" spans="1:17">
      <c r="A58" s="58" t="s">
        <v>94</v>
      </c>
      <c r="B58" s="58" t="s">
        <v>20</v>
      </c>
      <c r="C58" s="58">
        <v>16</v>
      </c>
      <c r="D58" s="58">
        <v>0.45238095238095238</v>
      </c>
      <c r="E58" s="58"/>
      <c r="F58" s="58" t="s">
        <v>88</v>
      </c>
      <c r="G58" s="58" t="s">
        <v>88</v>
      </c>
      <c r="H58" s="59" t="s">
        <v>64</v>
      </c>
      <c r="J58" s="396" t="s">
        <v>134</v>
      </c>
      <c r="K58" s="397" t="s">
        <v>20</v>
      </c>
      <c r="L58" s="419">
        <v>16.600000000000001</v>
      </c>
      <c r="M58" s="345">
        <v>0.41666666666666669</v>
      </c>
      <c r="N58" s="397"/>
      <c r="O58" s="397" t="s">
        <v>117</v>
      </c>
      <c r="P58" s="397" t="s">
        <v>117</v>
      </c>
      <c r="Q58" s="400" t="s">
        <v>15</v>
      </c>
    </row>
    <row r="59" spans="1:17">
      <c r="A59" s="58" t="s">
        <v>95</v>
      </c>
      <c r="B59" s="58" t="s">
        <v>20</v>
      </c>
      <c r="C59" s="58">
        <v>17</v>
      </c>
      <c r="D59" s="58">
        <v>0.5</v>
      </c>
      <c r="E59" s="58"/>
      <c r="F59" s="58" t="s">
        <v>88</v>
      </c>
      <c r="G59" s="58" t="s">
        <v>88</v>
      </c>
      <c r="H59" s="59" t="s">
        <v>64</v>
      </c>
      <c r="J59" s="396" t="s">
        <v>135</v>
      </c>
      <c r="K59" s="397" t="s">
        <v>12</v>
      </c>
      <c r="L59" s="324">
        <v>17</v>
      </c>
      <c r="M59" s="325">
        <v>0.36936936936936943</v>
      </c>
      <c r="N59" s="397"/>
      <c r="O59" s="397" t="s">
        <v>117</v>
      </c>
      <c r="P59" s="397" t="s">
        <v>118</v>
      </c>
      <c r="Q59" s="400" t="s">
        <v>15</v>
      </c>
    </row>
    <row r="60" spans="1:17">
      <c r="A60" s="58" t="s">
        <v>96</v>
      </c>
      <c r="B60" s="58" t="s">
        <v>12</v>
      </c>
      <c r="C60" s="58">
        <v>18</v>
      </c>
      <c r="D60" s="58">
        <v>0.2808988764044944</v>
      </c>
      <c r="E60" s="58"/>
      <c r="F60" s="58" t="s">
        <v>88</v>
      </c>
      <c r="G60" s="58" t="s">
        <v>88</v>
      </c>
      <c r="H60" s="59" t="s">
        <v>64</v>
      </c>
      <c r="J60" s="396" t="s">
        <v>136</v>
      </c>
      <c r="K60" s="397" t="s">
        <v>20</v>
      </c>
      <c r="L60" s="420">
        <v>20</v>
      </c>
      <c r="M60" s="421">
        <v>0.39534883720930231</v>
      </c>
      <c r="N60" s="397"/>
      <c r="O60" s="397" t="s">
        <v>117</v>
      </c>
      <c r="P60" s="397" t="s">
        <v>118</v>
      </c>
      <c r="Q60" s="400" t="s">
        <v>15</v>
      </c>
    </row>
    <row r="61" spans="1:17">
      <c r="A61" s="58" t="s">
        <v>97</v>
      </c>
      <c r="B61" s="58" t="s">
        <v>20</v>
      </c>
      <c r="C61" s="58">
        <v>19</v>
      </c>
      <c r="D61" s="58">
        <v>0.25210084033613439</v>
      </c>
      <c r="E61" s="58"/>
      <c r="F61" s="58" t="s">
        <v>88</v>
      </c>
      <c r="G61" s="58" t="s">
        <v>88</v>
      </c>
      <c r="H61" s="59" t="s">
        <v>64</v>
      </c>
      <c r="J61" s="396" t="s">
        <v>137</v>
      </c>
      <c r="K61" s="397" t="s">
        <v>20</v>
      </c>
      <c r="L61" s="422">
        <v>20.2</v>
      </c>
      <c r="M61" s="316">
        <v>0.51111111111111107</v>
      </c>
      <c r="N61" s="397"/>
      <c r="O61" s="397" t="s">
        <v>117</v>
      </c>
      <c r="P61" s="397" t="s">
        <v>117</v>
      </c>
      <c r="Q61" s="400" t="s">
        <v>15</v>
      </c>
    </row>
    <row r="62" spans="1:17">
      <c r="A62" s="58" t="s">
        <v>98</v>
      </c>
      <c r="B62" s="58" t="s">
        <v>12</v>
      </c>
      <c r="C62" s="58">
        <v>23</v>
      </c>
      <c r="D62" s="58">
        <v>0.40145985401459849</v>
      </c>
      <c r="E62" s="58"/>
      <c r="F62" s="58" t="s">
        <v>88</v>
      </c>
      <c r="G62" s="58" t="s">
        <v>88</v>
      </c>
      <c r="H62" s="59" t="s">
        <v>64</v>
      </c>
      <c r="J62" s="396" t="s">
        <v>138</v>
      </c>
      <c r="K62" s="397" t="s">
        <v>20</v>
      </c>
      <c r="L62" s="319">
        <v>23.5</v>
      </c>
      <c r="M62" s="423">
        <v>0.54347826086956519</v>
      </c>
      <c r="N62" s="397"/>
      <c r="O62" s="397" t="s">
        <v>117</v>
      </c>
      <c r="P62" s="397" t="s">
        <v>117</v>
      </c>
      <c r="Q62" s="400" t="s">
        <v>15</v>
      </c>
    </row>
    <row r="63" spans="1:17">
      <c r="A63" s="58" t="s">
        <v>99</v>
      </c>
      <c r="B63" s="58" t="s">
        <v>20</v>
      </c>
      <c r="C63" s="58">
        <v>24</v>
      </c>
      <c r="D63" s="58">
        <v>0.35483870967741937</v>
      </c>
      <c r="E63" s="58"/>
      <c r="F63" s="58" t="s">
        <v>88</v>
      </c>
      <c r="G63" s="58" t="s">
        <v>88</v>
      </c>
      <c r="H63" s="59" t="s">
        <v>64</v>
      </c>
      <c r="J63" s="396" t="s">
        <v>139</v>
      </c>
      <c r="K63" s="397" t="s">
        <v>20</v>
      </c>
      <c r="L63" s="393">
        <v>26</v>
      </c>
      <c r="M63" s="424">
        <v>0.61627906976744184</v>
      </c>
      <c r="N63" s="397"/>
      <c r="O63" s="397" t="s">
        <v>117</v>
      </c>
      <c r="P63" s="397" t="s">
        <v>118</v>
      </c>
      <c r="Q63" s="400" t="s">
        <v>15</v>
      </c>
    </row>
    <row r="64" spans="1:17">
      <c r="A64" s="58" t="s">
        <v>100</v>
      </c>
      <c r="B64" s="58" t="s">
        <v>12</v>
      </c>
      <c r="C64" s="58">
        <v>24</v>
      </c>
      <c r="D64" s="58">
        <v>0.5161290322580645</v>
      </c>
      <c r="E64" s="58"/>
      <c r="F64" s="58" t="s">
        <v>88</v>
      </c>
      <c r="G64" s="58" t="s">
        <v>88</v>
      </c>
      <c r="H64" s="59" t="s">
        <v>64</v>
      </c>
      <c r="J64" s="396" t="s">
        <v>140</v>
      </c>
      <c r="K64" s="397" t="s">
        <v>12</v>
      </c>
      <c r="L64" s="393">
        <v>26.1</v>
      </c>
      <c r="M64" s="425">
        <v>0.73015873015873012</v>
      </c>
      <c r="N64" s="397"/>
      <c r="O64" s="397" t="s">
        <v>117</v>
      </c>
      <c r="P64" s="397" t="s">
        <v>117</v>
      </c>
      <c r="Q64" s="400" t="s">
        <v>15</v>
      </c>
    </row>
    <row r="65" spans="1:17">
      <c r="A65" s="58" t="s">
        <v>101</v>
      </c>
      <c r="B65" s="58" t="s">
        <v>12</v>
      </c>
      <c r="C65" s="58">
        <v>30</v>
      </c>
      <c r="D65" s="58">
        <v>0.34375</v>
      </c>
      <c r="E65" s="58"/>
      <c r="F65" s="58" t="s">
        <v>88</v>
      </c>
      <c r="G65" s="58" t="s">
        <v>88</v>
      </c>
      <c r="H65" s="59" t="s">
        <v>64</v>
      </c>
      <c r="J65" s="396" t="s">
        <v>141</v>
      </c>
      <c r="K65" s="397" t="s">
        <v>12</v>
      </c>
      <c r="L65" s="393">
        <v>26.3</v>
      </c>
      <c r="M65" s="426">
        <v>0.72</v>
      </c>
      <c r="N65" s="397"/>
      <c r="O65" s="397" t="s">
        <v>117</v>
      </c>
      <c r="P65" s="397" t="s">
        <v>117</v>
      </c>
      <c r="Q65" s="400" t="s">
        <v>15</v>
      </c>
    </row>
    <row r="66" spans="1:17">
      <c r="A66" s="58" t="s">
        <v>102</v>
      </c>
      <c r="B66" s="58" t="s">
        <v>20</v>
      </c>
      <c r="C66" s="58">
        <v>32</v>
      </c>
      <c r="D66" s="58">
        <v>0.46464646464646459</v>
      </c>
      <c r="E66" s="58"/>
      <c r="F66" s="58" t="s">
        <v>88</v>
      </c>
      <c r="G66" s="58" t="s">
        <v>88</v>
      </c>
      <c r="H66" s="59" t="s">
        <v>64</v>
      </c>
      <c r="J66" s="396" t="s">
        <v>142</v>
      </c>
      <c r="K66" s="397" t="s">
        <v>20</v>
      </c>
      <c r="L66" s="427">
        <v>27.6</v>
      </c>
      <c r="M66" s="428">
        <v>0.55384615384615388</v>
      </c>
      <c r="N66" s="397"/>
      <c r="O66" s="397" t="s">
        <v>117</v>
      </c>
      <c r="P66" s="397" t="s">
        <v>117</v>
      </c>
      <c r="Q66" s="400" t="s">
        <v>15</v>
      </c>
    </row>
    <row r="67" spans="1:17">
      <c r="A67" s="58" t="s">
        <v>103</v>
      </c>
      <c r="B67" s="58" t="s">
        <v>12</v>
      </c>
      <c r="C67" s="58">
        <v>32</v>
      </c>
      <c r="D67" s="58">
        <v>0.22826086956521741</v>
      </c>
      <c r="E67" s="58"/>
      <c r="F67" s="58" t="s">
        <v>88</v>
      </c>
      <c r="G67" s="58" t="s">
        <v>88</v>
      </c>
      <c r="H67" s="59" t="s">
        <v>64</v>
      </c>
      <c r="J67" s="396" t="s">
        <v>143</v>
      </c>
      <c r="K67" s="397" t="s">
        <v>12</v>
      </c>
      <c r="L67" s="429">
        <v>29.1</v>
      </c>
      <c r="M67" s="430">
        <v>0.62608695652173918</v>
      </c>
      <c r="N67" s="397"/>
      <c r="O67" s="397" t="s">
        <v>117</v>
      </c>
      <c r="P67" s="397" t="s">
        <v>117</v>
      </c>
      <c r="Q67" s="400" t="s">
        <v>15</v>
      </c>
    </row>
    <row r="68" spans="1:17">
      <c r="A68" s="64" t="s">
        <v>108</v>
      </c>
      <c r="B68" s="65" t="s">
        <v>20</v>
      </c>
      <c r="C68" s="43">
        <v>12</v>
      </c>
      <c r="D68" s="66">
        <v>0.40322580645161299</v>
      </c>
      <c r="E68" s="17">
        <v>3.796296296</v>
      </c>
      <c r="F68" s="9" t="s">
        <v>109</v>
      </c>
      <c r="G68" s="12" t="s">
        <v>14</v>
      </c>
      <c r="H68" s="13" t="s">
        <v>15</v>
      </c>
      <c r="J68" s="396" t="s">
        <v>144</v>
      </c>
      <c r="K68" s="397" t="s">
        <v>20</v>
      </c>
      <c r="L68" s="384">
        <v>32.5</v>
      </c>
      <c r="M68" s="430">
        <v>0.63247863247863245</v>
      </c>
      <c r="N68" s="397"/>
      <c r="O68" s="397" t="s">
        <v>117</v>
      </c>
      <c r="P68" s="397" t="s">
        <v>117</v>
      </c>
      <c r="Q68" s="400" t="s">
        <v>15</v>
      </c>
    </row>
    <row r="69" spans="1:17">
      <c r="A69" s="8" t="s">
        <v>110</v>
      </c>
      <c r="B69" s="9" t="s">
        <v>20</v>
      </c>
      <c r="C69" s="10">
        <v>16</v>
      </c>
      <c r="D69" s="13">
        <v>0.32857142900000003</v>
      </c>
      <c r="E69" s="17">
        <v>4.7976076560000003</v>
      </c>
      <c r="F69" s="9" t="s">
        <v>111</v>
      </c>
      <c r="G69" s="12" t="s">
        <v>14</v>
      </c>
      <c r="H69" s="13" t="s">
        <v>15</v>
      </c>
      <c r="J69" s="396" t="s">
        <v>145</v>
      </c>
      <c r="K69" s="397" t="s">
        <v>20</v>
      </c>
      <c r="L69" s="431">
        <v>34.9</v>
      </c>
      <c r="M69" s="316">
        <v>0.51249999999999996</v>
      </c>
      <c r="N69" s="397"/>
      <c r="O69" s="397" t="s">
        <v>117</v>
      </c>
      <c r="P69" s="397" t="s">
        <v>117</v>
      </c>
      <c r="Q69" s="400" t="s">
        <v>15</v>
      </c>
    </row>
    <row r="70" spans="1:17">
      <c r="A70" s="8" t="s">
        <v>112</v>
      </c>
      <c r="B70" s="12" t="s">
        <v>12</v>
      </c>
      <c r="C70" s="12">
        <v>18</v>
      </c>
      <c r="D70" s="12">
        <v>0.45714285714285713</v>
      </c>
      <c r="E70" s="17">
        <v>8.835714286</v>
      </c>
      <c r="F70" s="12" t="s">
        <v>113</v>
      </c>
      <c r="G70" s="12" t="s">
        <v>14</v>
      </c>
      <c r="H70" s="14" t="s">
        <v>15</v>
      </c>
      <c r="J70" s="396" t="s">
        <v>146</v>
      </c>
      <c r="K70" s="397" t="s">
        <v>12</v>
      </c>
      <c r="L70" s="328">
        <v>36</v>
      </c>
      <c r="M70" s="359">
        <v>0.57777777777777772</v>
      </c>
      <c r="N70" s="397"/>
      <c r="O70" s="397" t="s">
        <v>117</v>
      </c>
      <c r="P70" s="397" t="s">
        <v>118</v>
      </c>
      <c r="Q70" s="400" t="s">
        <v>15</v>
      </c>
    </row>
    <row r="71" spans="1:17">
      <c r="A71" s="8" t="s">
        <v>114</v>
      </c>
      <c r="B71" s="12" t="s">
        <v>20</v>
      </c>
      <c r="C71" s="12">
        <v>24</v>
      </c>
      <c r="D71" s="12">
        <v>0.40939597300000002</v>
      </c>
      <c r="E71" s="17">
        <v>1.7179168149999999</v>
      </c>
      <c r="F71" s="12" t="s">
        <v>113</v>
      </c>
      <c r="G71" s="12" t="s">
        <v>14</v>
      </c>
      <c r="H71" s="14" t="s">
        <v>15</v>
      </c>
      <c r="J71" s="396" t="s">
        <v>147</v>
      </c>
      <c r="K71" s="397" t="s">
        <v>20</v>
      </c>
      <c r="L71" s="432">
        <v>37.6</v>
      </c>
      <c r="M71" s="353">
        <v>0.59663865546218486</v>
      </c>
      <c r="N71" s="397"/>
      <c r="O71" s="397" t="s">
        <v>117</v>
      </c>
      <c r="P71" s="397" t="s">
        <v>117</v>
      </c>
      <c r="Q71" s="400" t="s">
        <v>15</v>
      </c>
    </row>
    <row r="72" spans="1:17">
      <c r="A72" s="8" t="s">
        <v>115</v>
      </c>
      <c r="B72" s="12" t="s">
        <v>12</v>
      </c>
      <c r="C72" s="12">
        <v>26</v>
      </c>
      <c r="D72" s="12">
        <v>0.62406015037593987</v>
      </c>
      <c r="E72" s="17">
        <v>7.2265020900000003</v>
      </c>
      <c r="F72" s="12" t="s">
        <v>113</v>
      </c>
      <c r="G72" s="12" t="s">
        <v>14</v>
      </c>
      <c r="H72" s="14" t="s">
        <v>15</v>
      </c>
      <c r="J72" s="396" t="s">
        <v>148</v>
      </c>
      <c r="K72" s="397" t="s">
        <v>12</v>
      </c>
      <c r="L72" s="433">
        <v>45.9</v>
      </c>
      <c r="M72" s="434">
        <v>0.63414634146341464</v>
      </c>
      <c r="N72" s="397"/>
      <c r="O72" s="397" t="s">
        <v>117</v>
      </c>
      <c r="P72" s="397" t="s">
        <v>117</v>
      </c>
      <c r="Q72" s="400" t="s">
        <v>15</v>
      </c>
    </row>
    <row r="73" spans="1:17">
      <c r="A73" s="67" t="s">
        <v>116</v>
      </c>
      <c r="B73" s="67" t="s">
        <v>20</v>
      </c>
      <c r="C73" s="67">
        <v>1</v>
      </c>
      <c r="D73" s="67">
        <v>5.8823529411764712E-2</v>
      </c>
      <c r="E73" s="67"/>
      <c r="F73" s="67" t="s">
        <v>117</v>
      </c>
      <c r="G73" s="67" t="s">
        <v>118</v>
      </c>
      <c r="H73" s="68" t="s">
        <v>15</v>
      </c>
      <c r="J73" s="396" t="s">
        <v>149</v>
      </c>
      <c r="K73" s="397" t="s">
        <v>12</v>
      </c>
      <c r="L73" s="435">
        <v>52.2</v>
      </c>
      <c r="M73" s="436">
        <v>0.74809160305343514</v>
      </c>
      <c r="N73" s="397"/>
      <c r="O73" s="397" t="s">
        <v>117</v>
      </c>
      <c r="P73" s="397" t="s">
        <v>117</v>
      </c>
      <c r="Q73" s="400" t="s">
        <v>15</v>
      </c>
    </row>
    <row r="74" spans="1:17">
      <c r="A74" s="67" t="s">
        <v>119</v>
      </c>
      <c r="B74" s="67" t="s">
        <v>12</v>
      </c>
      <c r="C74" s="67">
        <v>4</v>
      </c>
      <c r="D74" s="67">
        <v>0.1</v>
      </c>
      <c r="E74" s="67"/>
      <c r="F74" s="67" t="s">
        <v>117</v>
      </c>
      <c r="G74" s="67" t="s">
        <v>118</v>
      </c>
      <c r="H74" s="68" t="s">
        <v>15</v>
      </c>
      <c r="J74" s="396" t="s">
        <v>150</v>
      </c>
      <c r="K74" s="397" t="s">
        <v>12</v>
      </c>
      <c r="L74" s="437">
        <v>52.9</v>
      </c>
      <c r="M74" s="430">
        <v>0.63265306122448983</v>
      </c>
      <c r="N74" s="397"/>
      <c r="O74" s="397" t="s">
        <v>117</v>
      </c>
      <c r="P74" s="397" t="s">
        <v>117</v>
      </c>
      <c r="Q74" s="400" t="s">
        <v>15</v>
      </c>
    </row>
    <row r="75" spans="1:17">
      <c r="A75" s="67" t="s">
        <v>120</v>
      </c>
      <c r="B75" s="67" t="s">
        <v>12</v>
      </c>
      <c r="C75" s="67">
        <v>4</v>
      </c>
      <c r="D75" s="67">
        <v>0.19480519480519479</v>
      </c>
      <c r="E75" s="67"/>
      <c r="F75" s="67" t="s">
        <v>117</v>
      </c>
      <c r="G75" s="67" t="s">
        <v>118</v>
      </c>
      <c r="H75" s="68" t="s">
        <v>15</v>
      </c>
      <c r="J75" s="396" t="s">
        <v>151</v>
      </c>
      <c r="K75" s="397" t="s">
        <v>12</v>
      </c>
      <c r="L75" s="438">
        <v>54</v>
      </c>
      <c r="M75" s="439">
        <v>0.6063829787234043</v>
      </c>
      <c r="N75" s="397"/>
      <c r="O75" s="397" t="s">
        <v>117</v>
      </c>
      <c r="P75" s="397" t="s">
        <v>117</v>
      </c>
      <c r="Q75" s="400" t="s">
        <v>15</v>
      </c>
    </row>
    <row r="76" spans="1:17">
      <c r="A76" s="67" t="s">
        <v>121</v>
      </c>
      <c r="B76" s="67" t="s">
        <v>12</v>
      </c>
      <c r="C76" s="67">
        <v>7.9</v>
      </c>
      <c r="D76" s="67">
        <v>0.31818181818181818</v>
      </c>
      <c r="E76" s="67"/>
      <c r="F76" s="67" t="s">
        <v>117</v>
      </c>
      <c r="G76" s="67" t="s">
        <v>117</v>
      </c>
      <c r="H76" s="68" t="s">
        <v>15</v>
      </c>
      <c r="J76" s="396" t="s">
        <v>152</v>
      </c>
      <c r="K76" s="397" t="s">
        <v>20</v>
      </c>
      <c r="L76" s="440">
        <v>57.3</v>
      </c>
      <c r="M76" s="441">
        <v>0.68852459016393441</v>
      </c>
      <c r="N76" s="397"/>
      <c r="O76" s="397" t="s">
        <v>117</v>
      </c>
      <c r="P76" s="397" t="s">
        <v>117</v>
      </c>
      <c r="Q76" s="400" t="s">
        <v>15</v>
      </c>
    </row>
    <row r="77" spans="1:17">
      <c r="A77" s="67" t="s">
        <v>122</v>
      </c>
      <c r="B77" s="67" t="s">
        <v>12</v>
      </c>
      <c r="C77" s="67">
        <v>8</v>
      </c>
      <c r="D77" s="67">
        <v>0.22368421052631579</v>
      </c>
      <c r="E77" s="67"/>
      <c r="F77" s="67" t="s">
        <v>117</v>
      </c>
      <c r="G77" s="67" t="s">
        <v>118</v>
      </c>
      <c r="H77" s="68" t="s">
        <v>15</v>
      </c>
      <c r="J77" s="396" t="s">
        <v>153</v>
      </c>
      <c r="K77" s="397" t="s">
        <v>12</v>
      </c>
      <c r="L77" s="442">
        <v>63.2</v>
      </c>
      <c r="M77" s="356">
        <v>0.78431372549019607</v>
      </c>
      <c r="N77" s="397"/>
      <c r="O77" s="397" t="s">
        <v>117</v>
      </c>
      <c r="P77" s="397" t="s">
        <v>117</v>
      </c>
      <c r="Q77" s="400" t="s">
        <v>15</v>
      </c>
    </row>
    <row r="78" spans="1:17">
      <c r="A78" s="67" t="s">
        <v>123</v>
      </c>
      <c r="B78" s="67" t="s">
        <v>20</v>
      </c>
      <c r="C78" s="67">
        <v>9</v>
      </c>
      <c r="D78" s="67">
        <v>6.8627450980392163E-2</v>
      </c>
      <c r="E78" s="67"/>
      <c r="F78" s="67" t="s">
        <v>117</v>
      </c>
      <c r="G78" s="67" t="s">
        <v>118</v>
      </c>
      <c r="H78" s="68" t="s">
        <v>15</v>
      </c>
      <c r="J78" s="396" t="s">
        <v>154</v>
      </c>
      <c r="K78" s="397" t="s">
        <v>20</v>
      </c>
      <c r="L78" s="442">
        <v>63.3</v>
      </c>
      <c r="M78" s="443">
        <v>0.58974358974358976</v>
      </c>
      <c r="N78" s="397"/>
      <c r="O78" s="397" t="s">
        <v>117</v>
      </c>
      <c r="P78" s="397" t="s">
        <v>117</v>
      </c>
      <c r="Q78" s="400" t="s">
        <v>15</v>
      </c>
    </row>
    <row r="79" spans="1:17">
      <c r="A79" s="67" t="s">
        <v>124</v>
      </c>
      <c r="B79" s="67" t="s">
        <v>12</v>
      </c>
      <c r="C79" s="67">
        <v>9</v>
      </c>
      <c r="D79" s="67">
        <v>0.5494505494505495</v>
      </c>
      <c r="E79" s="67"/>
      <c r="F79" s="67" t="s">
        <v>117</v>
      </c>
      <c r="G79" s="67" t="s">
        <v>117</v>
      </c>
      <c r="H79" s="68" t="s">
        <v>15</v>
      </c>
      <c r="J79" s="396" t="s">
        <v>155</v>
      </c>
      <c r="K79" s="397" t="s">
        <v>12</v>
      </c>
      <c r="L79" s="444">
        <v>67.099999999999994</v>
      </c>
      <c r="M79" s="445">
        <v>0.65714285714285714</v>
      </c>
      <c r="N79" s="397"/>
      <c r="O79" s="397" t="s">
        <v>117</v>
      </c>
      <c r="P79" s="397" t="s">
        <v>117</v>
      </c>
      <c r="Q79" s="400" t="s">
        <v>15</v>
      </c>
    </row>
    <row r="80" spans="1:17">
      <c r="A80" s="67" t="s">
        <v>125</v>
      </c>
      <c r="B80" s="67" t="s">
        <v>20</v>
      </c>
      <c r="C80" s="67">
        <v>9.1999999999999993</v>
      </c>
      <c r="D80" s="67">
        <v>0.37804878048780488</v>
      </c>
      <c r="E80" s="67"/>
      <c r="F80" s="67" t="s">
        <v>117</v>
      </c>
      <c r="G80" s="67" t="s">
        <v>117</v>
      </c>
      <c r="H80" s="68" t="s">
        <v>15</v>
      </c>
      <c r="J80" s="396" t="s">
        <v>156</v>
      </c>
      <c r="K80" s="397" t="s">
        <v>12</v>
      </c>
      <c r="L80" s="446">
        <v>67.400000000000006</v>
      </c>
      <c r="M80" s="356">
        <v>0.78417266187050361</v>
      </c>
      <c r="N80" s="397"/>
      <c r="O80" s="397" t="s">
        <v>117</v>
      </c>
      <c r="P80" s="397" t="s">
        <v>117</v>
      </c>
      <c r="Q80" s="400" t="s">
        <v>15</v>
      </c>
    </row>
    <row r="81" spans="1:17">
      <c r="A81" s="67" t="s">
        <v>126</v>
      </c>
      <c r="B81" s="67" t="s">
        <v>12</v>
      </c>
      <c r="C81" s="67">
        <v>12.6</v>
      </c>
      <c r="D81" s="67">
        <v>0.35</v>
      </c>
      <c r="E81" s="67"/>
      <c r="F81" s="67" t="s">
        <v>117</v>
      </c>
      <c r="G81" s="67" t="s">
        <v>117</v>
      </c>
      <c r="H81" s="68" t="s">
        <v>15</v>
      </c>
      <c r="J81" s="396" t="s">
        <v>157</v>
      </c>
      <c r="K81" s="397" t="s">
        <v>20</v>
      </c>
      <c r="L81" s="447">
        <v>70.3</v>
      </c>
      <c r="M81" s="389">
        <v>0.32926829268292679</v>
      </c>
      <c r="N81" s="397"/>
      <c r="O81" s="397" t="s">
        <v>117</v>
      </c>
      <c r="P81" s="397" t="s">
        <v>117</v>
      </c>
      <c r="Q81" s="400" t="s">
        <v>15</v>
      </c>
    </row>
    <row r="82" spans="1:17">
      <c r="A82" s="67" t="s">
        <v>127</v>
      </c>
      <c r="B82" s="67" t="s">
        <v>20</v>
      </c>
      <c r="C82" s="67">
        <v>13</v>
      </c>
      <c r="D82" s="67">
        <v>0.20224719101123589</v>
      </c>
      <c r="E82" s="67"/>
      <c r="F82" s="67" t="s">
        <v>117</v>
      </c>
      <c r="G82" s="67" t="s">
        <v>118</v>
      </c>
      <c r="H82" s="68" t="s">
        <v>15</v>
      </c>
      <c r="J82" s="448" t="s">
        <v>158</v>
      </c>
      <c r="K82" s="449" t="s">
        <v>20</v>
      </c>
      <c r="L82" s="450">
        <v>71.8</v>
      </c>
      <c r="M82" s="451">
        <v>0.62676056338028174</v>
      </c>
      <c r="N82" s="449"/>
      <c r="O82" s="449" t="s">
        <v>117</v>
      </c>
      <c r="P82" s="449" t="s">
        <v>117</v>
      </c>
      <c r="Q82" s="452" t="s">
        <v>15</v>
      </c>
    </row>
    <row r="83" spans="1:17">
      <c r="A83" s="67" t="s">
        <v>128</v>
      </c>
      <c r="B83" s="67" t="s">
        <v>12</v>
      </c>
      <c r="C83" s="67">
        <v>13.1</v>
      </c>
      <c r="D83" s="67">
        <v>0.45070422535211269</v>
      </c>
      <c r="E83" s="67"/>
      <c r="F83" s="67" t="s">
        <v>117</v>
      </c>
      <c r="G83" s="67" t="s">
        <v>117</v>
      </c>
      <c r="H83" s="68" t="s">
        <v>15</v>
      </c>
    </row>
    <row r="84" spans="1:17">
      <c r="A84" s="67" t="s">
        <v>129</v>
      </c>
      <c r="B84" s="67" t="s">
        <v>12</v>
      </c>
      <c r="C84" s="67">
        <v>13.7</v>
      </c>
      <c r="D84" s="67">
        <v>0.47457627118644069</v>
      </c>
      <c r="E84" s="67"/>
      <c r="F84" s="67" t="s">
        <v>117</v>
      </c>
      <c r="G84" s="67" t="s">
        <v>117</v>
      </c>
      <c r="H84" s="68" t="s">
        <v>15</v>
      </c>
    </row>
    <row r="85" spans="1:17">
      <c r="A85" s="67" t="s">
        <v>130</v>
      </c>
      <c r="B85" s="67" t="s">
        <v>12</v>
      </c>
      <c r="C85" s="67">
        <v>14.5</v>
      </c>
      <c r="D85" s="67">
        <v>0.35185185185185192</v>
      </c>
      <c r="E85" s="67"/>
      <c r="F85" s="67" t="s">
        <v>117</v>
      </c>
      <c r="G85" s="67" t="s">
        <v>117</v>
      </c>
      <c r="H85" s="68" t="s">
        <v>15</v>
      </c>
    </row>
    <row r="86" spans="1:17">
      <c r="A86" s="67" t="s">
        <v>131</v>
      </c>
      <c r="B86" s="67" t="s">
        <v>12</v>
      </c>
      <c r="C86" s="67">
        <v>15.1</v>
      </c>
      <c r="D86" s="67">
        <v>0.44871794871794868</v>
      </c>
      <c r="E86" s="67"/>
      <c r="F86" s="67" t="s">
        <v>117</v>
      </c>
      <c r="G86" s="67" t="s">
        <v>117</v>
      </c>
      <c r="H86" s="68" t="s">
        <v>15</v>
      </c>
      <c r="J86" s="578" t="s">
        <v>973</v>
      </c>
      <c r="K86" s="579"/>
      <c r="L86" s="579"/>
      <c r="M86" s="579"/>
      <c r="N86" s="579"/>
      <c r="O86" s="579"/>
      <c r="P86" s="580"/>
    </row>
    <row r="87" spans="1:17">
      <c r="A87" s="67" t="s">
        <v>132</v>
      </c>
      <c r="B87" s="67" t="s">
        <v>12</v>
      </c>
      <c r="C87" s="67">
        <v>15.5</v>
      </c>
      <c r="D87" s="67">
        <v>0.67272727272727273</v>
      </c>
      <c r="E87" s="67"/>
      <c r="F87" s="67" t="s">
        <v>117</v>
      </c>
      <c r="G87" s="67" t="s">
        <v>117</v>
      </c>
      <c r="H87" s="68" t="s">
        <v>15</v>
      </c>
      <c r="J87" s="310" t="s">
        <v>0</v>
      </c>
      <c r="K87" s="311" t="s">
        <v>1</v>
      </c>
      <c r="L87" s="311" t="s">
        <v>2</v>
      </c>
      <c r="M87" s="312" t="s">
        <v>3</v>
      </c>
      <c r="N87" s="312" t="s">
        <v>4</v>
      </c>
      <c r="O87" s="311" t="s">
        <v>5</v>
      </c>
      <c r="P87" s="311" t="s">
        <v>6</v>
      </c>
      <c r="Q87" s="311" t="s">
        <v>7</v>
      </c>
    </row>
    <row r="88" spans="1:17">
      <c r="A88" s="67" t="s">
        <v>133</v>
      </c>
      <c r="B88" s="67" t="s">
        <v>20</v>
      </c>
      <c r="C88" s="67">
        <v>16.2</v>
      </c>
      <c r="D88" s="67">
        <v>0.51351351351351349</v>
      </c>
      <c r="E88" s="67"/>
      <c r="F88" s="67" t="s">
        <v>117</v>
      </c>
      <c r="G88" s="67" t="s">
        <v>117</v>
      </c>
      <c r="H88" s="68" t="s">
        <v>15</v>
      </c>
      <c r="J88" s="453" t="s">
        <v>26</v>
      </c>
      <c r="K88" s="454" t="s">
        <v>12</v>
      </c>
      <c r="L88" s="368">
        <v>7</v>
      </c>
      <c r="M88" s="389">
        <v>0.3258426966292135</v>
      </c>
      <c r="N88" s="454"/>
      <c r="O88" s="454" t="s">
        <v>27</v>
      </c>
      <c r="P88" s="454" t="s">
        <v>28</v>
      </c>
      <c r="Q88" s="455" t="s">
        <v>29</v>
      </c>
    </row>
    <row r="89" spans="1:17">
      <c r="A89" s="67" t="s">
        <v>134</v>
      </c>
      <c r="B89" s="67" t="s">
        <v>20</v>
      </c>
      <c r="C89" s="67">
        <v>16.600000000000001</v>
      </c>
      <c r="D89" s="67">
        <v>0.41666666666666669</v>
      </c>
      <c r="E89" s="67"/>
      <c r="F89" s="67" t="s">
        <v>117</v>
      </c>
      <c r="G89" s="67" t="s">
        <v>117</v>
      </c>
      <c r="H89" s="68" t="s">
        <v>15</v>
      </c>
      <c r="J89" s="453" t="s">
        <v>31</v>
      </c>
      <c r="K89" s="454" t="s">
        <v>20</v>
      </c>
      <c r="L89" s="368">
        <v>7</v>
      </c>
      <c r="M89" s="456">
        <v>0.125</v>
      </c>
      <c r="N89" s="454"/>
      <c r="O89" s="454" t="s">
        <v>27</v>
      </c>
      <c r="P89" s="454" t="s">
        <v>28</v>
      </c>
      <c r="Q89" s="455" t="s">
        <v>29</v>
      </c>
    </row>
    <row r="90" spans="1:17">
      <c r="A90" s="67" t="s">
        <v>135</v>
      </c>
      <c r="B90" s="67" t="s">
        <v>12</v>
      </c>
      <c r="C90" s="67">
        <v>17</v>
      </c>
      <c r="D90" s="67">
        <v>0.36936936936936943</v>
      </c>
      <c r="E90" s="67"/>
      <c r="F90" s="67" t="s">
        <v>117</v>
      </c>
      <c r="G90" s="67" t="s">
        <v>118</v>
      </c>
      <c r="H90" s="68" t="s">
        <v>15</v>
      </c>
      <c r="J90" s="453" t="s">
        <v>32</v>
      </c>
      <c r="K90" s="454" t="s">
        <v>12</v>
      </c>
      <c r="L90" s="361">
        <v>8</v>
      </c>
      <c r="M90" s="379">
        <v>0.25316455696202528</v>
      </c>
      <c r="N90" s="454"/>
      <c r="O90" s="454" t="s">
        <v>27</v>
      </c>
      <c r="P90" s="454" t="s">
        <v>28</v>
      </c>
      <c r="Q90" s="455" t="s">
        <v>29</v>
      </c>
    </row>
    <row r="91" spans="1:17">
      <c r="A91" s="67" t="s">
        <v>136</v>
      </c>
      <c r="B91" s="67" t="s">
        <v>20</v>
      </c>
      <c r="C91" s="67">
        <v>20</v>
      </c>
      <c r="D91" s="67">
        <v>0.39534883720930231</v>
      </c>
      <c r="E91" s="67"/>
      <c r="F91" s="67" t="s">
        <v>117</v>
      </c>
      <c r="G91" s="67" t="s">
        <v>118</v>
      </c>
      <c r="H91" s="68" t="s">
        <v>15</v>
      </c>
      <c r="J91" s="453" t="s">
        <v>33</v>
      </c>
      <c r="K91" s="454" t="s">
        <v>20</v>
      </c>
      <c r="L91" s="404">
        <v>9</v>
      </c>
      <c r="M91" s="325">
        <v>0.36206896551724138</v>
      </c>
      <c r="N91" s="454"/>
      <c r="O91" s="454" t="s">
        <v>27</v>
      </c>
      <c r="P91" s="454" t="s">
        <v>28</v>
      </c>
      <c r="Q91" s="455" t="s">
        <v>29</v>
      </c>
    </row>
    <row r="92" spans="1:17">
      <c r="A92" s="67" t="s">
        <v>137</v>
      </c>
      <c r="B92" s="67" t="s">
        <v>20</v>
      </c>
      <c r="C92" s="67">
        <v>20.2</v>
      </c>
      <c r="D92" s="67">
        <v>0.51111111111111107</v>
      </c>
      <c r="E92" s="67"/>
      <c r="F92" s="67" t="s">
        <v>117</v>
      </c>
      <c r="G92" s="67" t="s">
        <v>117</v>
      </c>
      <c r="H92" s="68" t="s">
        <v>15</v>
      </c>
      <c r="J92" s="453" t="s">
        <v>34</v>
      </c>
      <c r="K92" s="454" t="s">
        <v>20</v>
      </c>
      <c r="L92" s="457">
        <v>10</v>
      </c>
      <c r="M92" s="458">
        <v>0.23529411764705879</v>
      </c>
      <c r="N92" s="454"/>
      <c r="O92" s="454" t="s">
        <v>27</v>
      </c>
      <c r="P92" s="454" t="s">
        <v>28</v>
      </c>
      <c r="Q92" s="455" t="s">
        <v>29</v>
      </c>
    </row>
    <row r="93" spans="1:17">
      <c r="A93" s="67" t="s">
        <v>138</v>
      </c>
      <c r="B93" s="67" t="s">
        <v>20</v>
      </c>
      <c r="C93" s="67">
        <v>23.5</v>
      </c>
      <c r="D93" s="67">
        <v>0.54347826086956519</v>
      </c>
      <c r="E93" s="67"/>
      <c r="F93" s="67" t="s">
        <v>117</v>
      </c>
      <c r="G93" s="67" t="s">
        <v>117</v>
      </c>
      <c r="H93" s="68" t="s">
        <v>15</v>
      </c>
      <c r="J93" s="453" t="s">
        <v>35</v>
      </c>
      <c r="K93" s="454" t="s">
        <v>20</v>
      </c>
      <c r="L93" s="333">
        <v>12</v>
      </c>
      <c r="M93" s="459">
        <v>0.33333333333333331</v>
      </c>
      <c r="N93" s="454"/>
      <c r="O93" s="454" t="s">
        <v>27</v>
      </c>
      <c r="P93" s="454" t="s">
        <v>28</v>
      </c>
      <c r="Q93" s="455" t="s">
        <v>29</v>
      </c>
    </row>
    <row r="94" spans="1:17">
      <c r="A94" s="67" t="s">
        <v>139</v>
      </c>
      <c r="B94" s="67" t="s">
        <v>20</v>
      </c>
      <c r="C94" s="67">
        <v>26</v>
      </c>
      <c r="D94" s="67">
        <v>0.61627906976744184</v>
      </c>
      <c r="E94" s="67"/>
      <c r="F94" s="67" t="s">
        <v>117</v>
      </c>
      <c r="G94" s="67" t="s">
        <v>118</v>
      </c>
      <c r="H94" s="68" t="s">
        <v>15</v>
      </c>
      <c r="J94" s="453" t="s">
        <v>36</v>
      </c>
      <c r="K94" s="454" t="s">
        <v>20</v>
      </c>
      <c r="L94" s="409">
        <v>13</v>
      </c>
      <c r="M94" s="345">
        <v>0.40952380952380951</v>
      </c>
      <c r="N94" s="454"/>
      <c r="O94" s="454" t="s">
        <v>27</v>
      </c>
      <c r="P94" s="454" t="s">
        <v>28</v>
      </c>
      <c r="Q94" s="455" t="s">
        <v>29</v>
      </c>
    </row>
    <row r="95" spans="1:17">
      <c r="A95" s="67" t="s">
        <v>140</v>
      </c>
      <c r="B95" s="67" t="s">
        <v>12</v>
      </c>
      <c r="C95" s="67">
        <v>26.1</v>
      </c>
      <c r="D95" s="67">
        <v>0.73015873015873012</v>
      </c>
      <c r="E95" s="67"/>
      <c r="F95" s="67" t="s">
        <v>117</v>
      </c>
      <c r="G95" s="67" t="s">
        <v>117</v>
      </c>
      <c r="H95" s="68" t="s">
        <v>15</v>
      </c>
      <c r="J95" s="453" t="s">
        <v>37</v>
      </c>
      <c r="K95" s="454" t="s">
        <v>12</v>
      </c>
      <c r="L95" s="460">
        <v>14</v>
      </c>
      <c r="M95" s="461">
        <v>0.43103448275862072</v>
      </c>
      <c r="N95" s="454"/>
      <c r="O95" s="454" t="s">
        <v>27</v>
      </c>
      <c r="P95" s="454" t="s">
        <v>28</v>
      </c>
      <c r="Q95" s="455" t="s">
        <v>29</v>
      </c>
    </row>
    <row r="96" spans="1:17">
      <c r="A96" s="67" t="s">
        <v>141</v>
      </c>
      <c r="B96" s="67" t="s">
        <v>12</v>
      </c>
      <c r="C96" s="67">
        <v>26.3</v>
      </c>
      <c r="D96" s="67">
        <v>0.72</v>
      </c>
      <c r="E96" s="67"/>
      <c r="F96" s="67" t="s">
        <v>117</v>
      </c>
      <c r="G96" s="67" t="s">
        <v>117</v>
      </c>
      <c r="H96" s="68" t="s">
        <v>15</v>
      </c>
      <c r="J96" s="453" t="s">
        <v>38</v>
      </c>
      <c r="K96" s="454" t="s">
        <v>20</v>
      </c>
      <c r="L96" s="372">
        <v>15</v>
      </c>
      <c r="M96" s="410">
        <v>0.2105263157894737</v>
      </c>
      <c r="N96" s="454"/>
      <c r="O96" s="454" t="s">
        <v>27</v>
      </c>
      <c r="P96" s="454" t="s">
        <v>28</v>
      </c>
      <c r="Q96" s="455" t="s">
        <v>29</v>
      </c>
    </row>
    <row r="97" spans="1:17">
      <c r="A97" s="67" t="s">
        <v>142</v>
      </c>
      <c r="B97" s="67" t="s">
        <v>20</v>
      </c>
      <c r="C97" s="67">
        <v>27.6</v>
      </c>
      <c r="D97" s="67">
        <v>0.55384615384615388</v>
      </c>
      <c r="E97" s="67"/>
      <c r="F97" s="67" t="s">
        <v>117</v>
      </c>
      <c r="G97" s="67" t="s">
        <v>117</v>
      </c>
      <c r="H97" s="68" t="s">
        <v>15</v>
      </c>
      <c r="J97" s="453" t="s">
        <v>39</v>
      </c>
      <c r="K97" s="454" t="s">
        <v>12</v>
      </c>
      <c r="L97" s="324">
        <v>17</v>
      </c>
      <c r="M97" s="462">
        <v>0.26724137931034481</v>
      </c>
      <c r="N97" s="454"/>
      <c r="O97" s="454" t="s">
        <v>27</v>
      </c>
      <c r="P97" s="454" t="s">
        <v>28</v>
      </c>
      <c r="Q97" s="455" t="s">
        <v>29</v>
      </c>
    </row>
    <row r="98" spans="1:17">
      <c r="A98" s="67" t="s">
        <v>143</v>
      </c>
      <c r="B98" s="67" t="s">
        <v>12</v>
      </c>
      <c r="C98" s="67">
        <v>29.1</v>
      </c>
      <c r="D98" s="67">
        <v>0.62608695652173918</v>
      </c>
      <c r="E98" s="67"/>
      <c r="F98" s="67" t="s">
        <v>117</v>
      </c>
      <c r="G98" s="67" t="s">
        <v>117</v>
      </c>
      <c r="H98" s="68" t="s">
        <v>15</v>
      </c>
      <c r="J98" s="463" t="s">
        <v>40</v>
      </c>
      <c r="K98" s="464" t="s">
        <v>20</v>
      </c>
      <c r="L98" s="465">
        <v>3</v>
      </c>
      <c r="M98" s="466">
        <v>0.66153846153846152</v>
      </c>
      <c r="N98" s="464"/>
      <c r="O98" s="464" t="s">
        <v>41</v>
      </c>
      <c r="P98" s="464" t="s">
        <v>42</v>
      </c>
      <c r="Q98" s="467" t="s">
        <v>29</v>
      </c>
    </row>
    <row r="99" spans="1:17">
      <c r="A99" s="67" t="s">
        <v>144</v>
      </c>
      <c r="B99" s="67" t="s">
        <v>20</v>
      </c>
      <c r="C99" s="67">
        <v>32.5</v>
      </c>
      <c r="D99" s="67">
        <v>0.63247863247863245</v>
      </c>
      <c r="E99" s="67"/>
      <c r="F99" s="67" t="s">
        <v>117</v>
      </c>
      <c r="G99" s="67" t="s">
        <v>117</v>
      </c>
      <c r="H99" s="68" t="s">
        <v>15</v>
      </c>
      <c r="J99" s="463" t="s">
        <v>43</v>
      </c>
      <c r="K99" s="464" t="s">
        <v>20</v>
      </c>
      <c r="L99" s="465">
        <v>3</v>
      </c>
      <c r="M99" s="377">
        <v>0.5</v>
      </c>
      <c r="N99" s="464"/>
      <c r="O99" s="464" t="s">
        <v>41</v>
      </c>
      <c r="P99" s="464" t="s">
        <v>42</v>
      </c>
      <c r="Q99" s="467" t="s">
        <v>29</v>
      </c>
    </row>
    <row r="100" spans="1:17">
      <c r="A100" s="67" t="s">
        <v>145</v>
      </c>
      <c r="B100" s="67" t="s">
        <v>20</v>
      </c>
      <c r="C100" s="67">
        <v>34.9</v>
      </c>
      <c r="D100" s="67">
        <v>0.51249999999999996</v>
      </c>
      <c r="E100" s="67"/>
      <c r="F100" s="67" t="s">
        <v>117</v>
      </c>
      <c r="G100" s="67" t="s">
        <v>117</v>
      </c>
      <c r="H100" s="68" t="s">
        <v>15</v>
      </c>
      <c r="J100" s="463" t="s">
        <v>44</v>
      </c>
      <c r="K100" s="464" t="s">
        <v>12</v>
      </c>
      <c r="L100" s="465">
        <v>3</v>
      </c>
      <c r="M100" s="430">
        <v>0.63157894736842102</v>
      </c>
      <c r="N100" s="464"/>
      <c r="O100" s="464" t="s">
        <v>41</v>
      </c>
      <c r="P100" s="464" t="s">
        <v>42</v>
      </c>
      <c r="Q100" s="467" t="s">
        <v>29</v>
      </c>
    </row>
    <row r="101" spans="1:17">
      <c r="A101" s="67" t="s">
        <v>146</v>
      </c>
      <c r="B101" s="67" t="s">
        <v>12</v>
      </c>
      <c r="C101" s="67">
        <v>36</v>
      </c>
      <c r="D101" s="67">
        <v>0.57777777777777772</v>
      </c>
      <c r="E101" s="67"/>
      <c r="F101" s="67" t="s">
        <v>117</v>
      </c>
      <c r="G101" s="67" t="s">
        <v>118</v>
      </c>
      <c r="H101" s="68" t="s">
        <v>15</v>
      </c>
      <c r="J101" s="468" t="s">
        <v>45</v>
      </c>
      <c r="K101" s="469" t="s">
        <v>46</v>
      </c>
      <c r="L101" s="470">
        <v>2</v>
      </c>
      <c r="M101" s="389">
        <v>0.32</v>
      </c>
      <c r="N101" s="471">
        <v>1.967032967</v>
      </c>
      <c r="O101" s="469" t="s">
        <v>47</v>
      </c>
      <c r="P101" s="469" t="s">
        <v>47</v>
      </c>
      <c r="Q101" s="472" t="s">
        <v>29</v>
      </c>
    </row>
    <row r="102" spans="1:17">
      <c r="A102" s="67" t="s">
        <v>147</v>
      </c>
      <c r="B102" s="67" t="s">
        <v>20</v>
      </c>
      <c r="C102" s="67">
        <v>37.6</v>
      </c>
      <c r="D102" s="67">
        <v>0.59663865546218486</v>
      </c>
      <c r="E102" s="67"/>
      <c r="F102" s="67" t="s">
        <v>117</v>
      </c>
      <c r="G102" s="67" t="s">
        <v>117</v>
      </c>
      <c r="H102" s="68" t="s">
        <v>15</v>
      </c>
      <c r="J102" s="468" t="s">
        <v>48</v>
      </c>
      <c r="K102" s="473" t="s">
        <v>46</v>
      </c>
      <c r="L102" s="474">
        <v>11.145083341552422</v>
      </c>
      <c r="M102" s="475">
        <v>0</v>
      </c>
      <c r="N102" s="476">
        <v>1.9729729730000001</v>
      </c>
      <c r="O102" s="473" t="s">
        <v>47</v>
      </c>
      <c r="P102" s="477" t="s">
        <v>47</v>
      </c>
      <c r="Q102" s="478" t="s">
        <v>29</v>
      </c>
    </row>
    <row r="103" spans="1:17">
      <c r="A103" s="67" t="s">
        <v>148</v>
      </c>
      <c r="B103" s="67" t="s">
        <v>12</v>
      </c>
      <c r="C103" s="67">
        <v>45.9</v>
      </c>
      <c r="D103" s="67">
        <v>0.63414634146341464</v>
      </c>
      <c r="E103" s="67"/>
      <c r="F103" s="67" t="s">
        <v>117</v>
      </c>
      <c r="G103" s="67" t="s">
        <v>117</v>
      </c>
      <c r="H103" s="68" t="s">
        <v>15</v>
      </c>
      <c r="J103" s="468" t="s">
        <v>49</v>
      </c>
      <c r="K103" s="473" t="s">
        <v>46</v>
      </c>
      <c r="L103" s="479">
        <v>11.440970509912219</v>
      </c>
      <c r="M103" s="407">
        <v>0.38297872340425532</v>
      </c>
      <c r="N103" s="480">
        <v>1.8419271669999999</v>
      </c>
      <c r="O103" s="473" t="s">
        <v>47</v>
      </c>
      <c r="P103" s="477" t="s">
        <v>47</v>
      </c>
      <c r="Q103" s="478" t="s">
        <v>29</v>
      </c>
    </row>
    <row r="104" spans="1:17">
      <c r="A104" s="67" t="s">
        <v>149</v>
      </c>
      <c r="B104" s="67" t="s">
        <v>12</v>
      </c>
      <c r="C104" s="67">
        <v>52.2</v>
      </c>
      <c r="D104" s="67">
        <v>0.74809160305343514</v>
      </c>
      <c r="E104" s="67"/>
      <c r="F104" s="67" t="s">
        <v>117</v>
      </c>
      <c r="G104" s="67" t="s">
        <v>117</v>
      </c>
      <c r="H104" s="68" t="s">
        <v>15</v>
      </c>
      <c r="J104" s="468" t="s">
        <v>50</v>
      </c>
      <c r="K104" s="473" t="s">
        <v>46</v>
      </c>
      <c r="L104" s="481">
        <v>11.572475918072129</v>
      </c>
      <c r="M104" s="482">
        <v>0.375</v>
      </c>
      <c r="N104" s="365">
        <v>3.9052787869999999</v>
      </c>
      <c r="O104" s="473" t="s">
        <v>47</v>
      </c>
      <c r="P104" s="477" t="s">
        <v>47</v>
      </c>
      <c r="Q104" s="478" t="s">
        <v>29</v>
      </c>
    </row>
    <row r="105" spans="1:17">
      <c r="A105" s="67" t="s">
        <v>150</v>
      </c>
      <c r="B105" s="67" t="s">
        <v>12</v>
      </c>
      <c r="C105" s="67">
        <v>52.9</v>
      </c>
      <c r="D105" s="67">
        <v>0.63265306122448983</v>
      </c>
      <c r="E105" s="67"/>
      <c r="F105" s="67" t="s">
        <v>117</v>
      </c>
      <c r="G105" s="67" t="s">
        <v>117</v>
      </c>
      <c r="H105" s="68" t="s">
        <v>15</v>
      </c>
      <c r="J105" s="468" t="s">
        <v>51</v>
      </c>
      <c r="K105" s="473" t="s">
        <v>46</v>
      </c>
      <c r="L105" s="483">
        <v>11.703981326232041</v>
      </c>
      <c r="M105" s="484">
        <v>0.30303030303030304</v>
      </c>
      <c r="N105" s="471">
        <v>1.9466666669999999</v>
      </c>
      <c r="O105" s="473" t="s">
        <v>47</v>
      </c>
      <c r="P105" s="477" t="s">
        <v>47</v>
      </c>
      <c r="Q105" s="478" t="s">
        <v>29</v>
      </c>
    </row>
    <row r="106" spans="1:17">
      <c r="A106" s="67" t="s">
        <v>151</v>
      </c>
      <c r="B106" s="67" t="s">
        <v>12</v>
      </c>
      <c r="C106" s="67">
        <v>54</v>
      </c>
      <c r="D106" s="67">
        <v>0.6063829787234043</v>
      </c>
      <c r="E106" s="67"/>
      <c r="F106" s="67" t="s">
        <v>117</v>
      </c>
      <c r="G106" s="67" t="s">
        <v>117</v>
      </c>
      <c r="H106" s="68" t="s">
        <v>15</v>
      </c>
      <c r="J106" s="468" t="s">
        <v>52</v>
      </c>
      <c r="K106" s="473" t="s">
        <v>46</v>
      </c>
      <c r="L106" s="483">
        <v>11.703981326232041</v>
      </c>
      <c r="M106" s="485">
        <v>0.10606060606060606</v>
      </c>
      <c r="N106" s="471">
        <v>1.9318057829999999</v>
      </c>
      <c r="O106" s="473" t="s">
        <v>47</v>
      </c>
      <c r="P106" s="477" t="s">
        <v>47</v>
      </c>
      <c r="Q106" s="478" t="s">
        <v>29</v>
      </c>
    </row>
    <row r="107" spans="1:17">
      <c r="A107" s="67" t="s">
        <v>152</v>
      </c>
      <c r="B107" s="67" t="s">
        <v>20</v>
      </c>
      <c r="C107" s="67">
        <v>57.3</v>
      </c>
      <c r="D107" s="67">
        <v>0.68852459016393441</v>
      </c>
      <c r="E107" s="67"/>
      <c r="F107" s="67" t="s">
        <v>117</v>
      </c>
      <c r="G107" s="67" t="s">
        <v>117</v>
      </c>
      <c r="H107" s="68" t="s">
        <v>15</v>
      </c>
      <c r="J107" s="468" t="s">
        <v>53</v>
      </c>
      <c r="K107" s="473" t="s">
        <v>46</v>
      </c>
      <c r="L107" s="333">
        <v>12</v>
      </c>
      <c r="M107" s="486">
        <v>0.41666666699999999</v>
      </c>
      <c r="N107" s="487">
        <v>3.863076</v>
      </c>
      <c r="O107" s="473" t="s">
        <v>47</v>
      </c>
      <c r="P107" s="477" t="s">
        <v>47</v>
      </c>
      <c r="Q107" s="478" t="s">
        <v>29</v>
      </c>
    </row>
    <row r="108" spans="1:17">
      <c r="A108" s="67" t="s">
        <v>153</v>
      </c>
      <c r="B108" s="67" t="s">
        <v>12</v>
      </c>
      <c r="C108" s="67">
        <v>63.2</v>
      </c>
      <c r="D108" s="67">
        <v>0.78431372549019607</v>
      </c>
      <c r="E108" s="67"/>
      <c r="F108" s="67" t="s">
        <v>117</v>
      </c>
      <c r="G108" s="67" t="s">
        <v>117</v>
      </c>
      <c r="H108" s="68" t="s">
        <v>15</v>
      </c>
      <c r="J108" s="468" t="s">
        <v>54</v>
      </c>
      <c r="K108" s="473" t="s">
        <v>46</v>
      </c>
      <c r="L108" s="319">
        <v>24</v>
      </c>
      <c r="M108" s="488">
        <v>0.765625</v>
      </c>
      <c r="N108" s="489">
        <v>4.879352227</v>
      </c>
      <c r="O108" s="473" t="s">
        <v>47</v>
      </c>
      <c r="P108" s="477" t="s">
        <v>47</v>
      </c>
      <c r="Q108" s="478" t="s">
        <v>29</v>
      </c>
    </row>
    <row r="109" spans="1:17">
      <c r="A109" s="67" t="s">
        <v>154</v>
      </c>
      <c r="B109" s="67" t="s">
        <v>20</v>
      </c>
      <c r="C109" s="67">
        <v>63.3</v>
      </c>
      <c r="D109" s="67">
        <v>0.58974358974358976</v>
      </c>
      <c r="E109" s="67"/>
      <c r="F109" s="67" t="s">
        <v>117</v>
      </c>
      <c r="G109" s="67" t="s">
        <v>117</v>
      </c>
      <c r="H109" s="68" t="s">
        <v>15</v>
      </c>
      <c r="J109" s="490" t="s">
        <v>55</v>
      </c>
      <c r="K109" s="469" t="s">
        <v>46</v>
      </c>
      <c r="L109" s="328">
        <v>36</v>
      </c>
      <c r="M109" s="491">
        <v>0.80246913600000003</v>
      </c>
      <c r="N109" s="492">
        <v>2.8679245280000001</v>
      </c>
      <c r="O109" s="469" t="s">
        <v>47</v>
      </c>
      <c r="P109" s="469" t="s">
        <v>47</v>
      </c>
      <c r="Q109" s="478" t="s">
        <v>29</v>
      </c>
    </row>
    <row r="110" spans="1:17">
      <c r="A110" s="67" t="s">
        <v>155</v>
      </c>
      <c r="B110" s="67" t="s">
        <v>12</v>
      </c>
      <c r="C110" s="67">
        <v>67.099999999999994</v>
      </c>
      <c r="D110" s="67">
        <v>0.65714285714285714</v>
      </c>
      <c r="E110" s="67"/>
      <c r="F110" s="67" t="s">
        <v>117</v>
      </c>
      <c r="G110" s="67" t="s">
        <v>117</v>
      </c>
      <c r="H110" s="68" t="s">
        <v>15</v>
      </c>
      <c r="J110" s="493" t="s">
        <v>76</v>
      </c>
      <c r="K110" s="494" t="s">
        <v>12</v>
      </c>
      <c r="L110" s="470">
        <v>2</v>
      </c>
      <c r="M110" s="495">
        <v>3.8461538461538457E-2</v>
      </c>
      <c r="N110" s="494"/>
      <c r="O110" s="494" t="s">
        <v>77</v>
      </c>
      <c r="P110" s="494" t="s">
        <v>77</v>
      </c>
      <c r="Q110" s="496" t="s">
        <v>29</v>
      </c>
    </row>
    <row r="111" spans="1:17">
      <c r="A111" s="67" t="s">
        <v>156</v>
      </c>
      <c r="B111" s="67" t="s">
        <v>12</v>
      </c>
      <c r="C111" s="67">
        <v>67.400000000000006</v>
      </c>
      <c r="D111" s="67">
        <v>0.78417266187050361</v>
      </c>
      <c r="E111" s="67"/>
      <c r="F111" s="67" t="s">
        <v>117</v>
      </c>
      <c r="G111" s="67" t="s">
        <v>117</v>
      </c>
      <c r="H111" s="68" t="s">
        <v>15</v>
      </c>
      <c r="J111" s="493" t="s">
        <v>78</v>
      </c>
      <c r="K111" s="494" t="s">
        <v>12</v>
      </c>
      <c r="L111" s="401">
        <v>4</v>
      </c>
      <c r="M111" s="497">
        <v>0.15584415584415581</v>
      </c>
      <c r="N111" s="494"/>
      <c r="O111" s="494" t="s">
        <v>77</v>
      </c>
      <c r="P111" s="494" t="s">
        <v>77</v>
      </c>
      <c r="Q111" s="496" t="s">
        <v>29</v>
      </c>
    </row>
    <row r="112" spans="1:17">
      <c r="A112" s="67" t="s">
        <v>157</v>
      </c>
      <c r="B112" s="67" t="s">
        <v>20</v>
      </c>
      <c r="C112" s="67">
        <v>70.3</v>
      </c>
      <c r="D112" s="67">
        <v>0.32926829268292679</v>
      </c>
      <c r="E112" s="67"/>
      <c r="F112" s="67" t="s">
        <v>117</v>
      </c>
      <c r="G112" s="67" t="s">
        <v>117</v>
      </c>
      <c r="H112" s="68" t="s">
        <v>15</v>
      </c>
      <c r="J112" s="493" t="s">
        <v>79</v>
      </c>
      <c r="K112" s="494" t="s">
        <v>20</v>
      </c>
      <c r="L112" s="498">
        <v>6</v>
      </c>
      <c r="M112" s="499">
        <v>8.1081081081081086E-2</v>
      </c>
      <c r="N112" s="494"/>
      <c r="O112" s="494" t="s">
        <v>77</v>
      </c>
      <c r="P112" s="494" t="s">
        <v>77</v>
      </c>
      <c r="Q112" s="496" t="s">
        <v>29</v>
      </c>
    </row>
    <row r="113" spans="1:17">
      <c r="A113" s="67" t="s">
        <v>158</v>
      </c>
      <c r="B113" s="67" t="s">
        <v>20</v>
      </c>
      <c r="C113" s="67">
        <v>71.8</v>
      </c>
      <c r="D113" s="67">
        <v>0.62676056338028174</v>
      </c>
      <c r="E113" s="67"/>
      <c r="F113" s="67" t="s">
        <v>117</v>
      </c>
      <c r="G113" s="67" t="s">
        <v>117</v>
      </c>
      <c r="H113" s="68" t="s">
        <v>15</v>
      </c>
      <c r="J113" s="493" t="s">
        <v>80</v>
      </c>
      <c r="K113" s="494" t="s">
        <v>20</v>
      </c>
      <c r="L113" s="368">
        <v>7</v>
      </c>
      <c r="M113" s="500">
        <v>5.3191489361702128E-2</v>
      </c>
      <c r="N113" s="494"/>
      <c r="O113" s="494" t="s">
        <v>77</v>
      </c>
      <c r="P113" s="494" t="s">
        <v>77</v>
      </c>
      <c r="Q113" s="496" t="s">
        <v>29</v>
      </c>
    </row>
    <row r="114" spans="1:17">
      <c r="J114" s="493" t="s">
        <v>81</v>
      </c>
      <c r="K114" s="494" t="s">
        <v>12</v>
      </c>
      <c r="L114" s="474">
        <v>11</v>
      </c>
      <c r="M114" s="486">
        <v>0.41880341880341881</v>
      </c>
      <c r="N114" s="494"/>
      <c r="O114" s="494" t="s">
        <v>77</v>
      </c>
      <c r="P114" s="494" t="s">
        <v>77</v>
      </c>
      <c r="Q114" s="496" t="s">
        <v>29</v>
      </c>
    </row>
    <row r="115" spans="1:17">
      <c r="J115" s="493" t="s">
        <v>82</v>
      </c>
      <c r="K115" s="494" t="s">
        <v>12</v>
      </c>
      <c r="L115" s="460">
        <v>14</v>
      </c>
      <c r="M115" s="501">
        <v>0.29166666666666669</v>
      </c>
      <c r="N115" s="494"/>
      <c r="O115" s="494" t="s">
        <v>77</v>
      </c>
      <c r="P115" s="494" t="s">
        <v>77</v>
      </c>
      <c r="Q115" s="496" t="s">
        <v>29</v>
      </c>
    </row>
    <row r="116" spans="1:17">
      <c r="J116" s="502" t="s">
        <v>83</v>
      </c>
      <c r="K116" s="503" t="s">
        <v>20</v>
      </c>
      <c r="L116" s="504">
        <v>22</v>
      </c>
      <c r="M116" s="505">
        <v>0.36082474226804118</v>
      </c>
      <c r="N116" s="503"/>
      <c r="O116" s="503" t="s">
        <v>77</v>
      </c>
      <c r="P116" s="503" t="s">
        <v>77</v>
      </c>
      <c r="Q116" s="496" t="s">
        <v>29</v>
      </c>
    </row>
    <row r="117" spans="1:17">
      <c r="J117" s="493" t="s">
        <v>84</v>
      </c>
      <c r="K117" s="494" t="s">
        <v>20</v>
      </c>
      <c r="L117" s="427">
        <v>27</v>
      </c>
      <c r="M117" s="320">
        <v>0.48888888888888887</v>
      </c>
      <c r="N117" s="494"/>
      <c r="O117" s="494" t="s">
        <v>77</v>
      </c>
      <c r="P117" s="494" t="s">
        <v>77</v>
      </c>
      <c r="Q117" s="496" t="s">
        <v>29</v>
      </c>
    </row>
    <row r="118" spans="1:17">
      <c r="J118" s="493" t="s">
        <v>85</v>
      </c>
      <c r="K118" s="494" t="s">
        <v>20</v>
      </c>
      <c r="L118" s="384">
        <v>32</v>
      </c>
      <c r="M118" s="506">
        <v>0.49557522123893799</v>
      </c>
      <c r="N118" s="494"/>
      <c r="O118" s="494" t="s">
        <v>77</v>
      </c>
      <c r="P118" s="494" t="s">
        <v>77</v>
      </c>
      <c r="Q118" s="496" t="s">
        <v>29</v>
      </c>
    </row>
    <row r="119" spans="1:17">
      <c r="J119" s="507" t="s">
        <v>86</v>
      </c>
      <c r="K119" s="508" t="s">
        <v>12</v>
      </c>
      <c r="L119" s="509">
        <v>36</v>
      </c>
      <c r="M119" s="510">
        <v>0.71176470588235297</v>
      </c>
      <c r="N119" s="508"/>
      <c r="O119" s="508" t="s">
        <v>77</v>
      </c>
      <c r="P119" s="508" t="s">
        <v>77</v>
      </c>
      <c r="Q119" s="511" t="s">
        <v>29</v>
      </c>
    </row>
    <row r="123" spans="1:17">
      <c r="J123" s="578" t="s">
        <v>936</v>
      </c>
      <c r="K123" s="579"/>
      <c r="L123" s="579"/>
      <c r="M123" s="579"/>
      <c r="N123" s="579"/>
      <c r="O123" s="579"/>
      <c r="P123" s="580"/>
    </row>
    <row r="124" spans="1:17">
      <c r="J124" s="310" t="s">
        <v>0</v>
      </c>
      <c r="K124" s="311" t="s">
        <v>1</v>
      </c>
      <c r="L124" s="311" t="s">
        <v>2</v>
      </c>
      <c r="M124" s="312" t="s">
        <v>3</v>
      </c>
      <c r="N124" s="312" t="s">
        <v>4</v>
      </c>
      <c r="O124" s="311" t="s">
        <v>5</v>
      </c>
      <c r="P124" s="311" t="s">
        <v>6</v>
      </c>
      <c r="Q124" s="311" t="s">
        <v>7</v>
      </c>
    </row>
    <row r="125" spans="1:17">
      <c r="J125" s="512" t="s">
        <v>11</v>
      </c>
      <c r="K125" s="314" t="s">
        <v>12</v>
      </c>
      <c r="L125" s="315">
        <v>48</v>
      </c>
      <c r="M125" s="316">
        <v>0.51219512199999995</v>
      </c>
      <c r="N125" s="317">
        <v>7.6421460239999996</v>
      </c>
      <c r="O125" s="314" t="s">
        <v>13</v>
      </c>
      <c r="P125" s="314" t="s">
        <v>14</v>
      </c>
      <c r="Q125" s="513" t="s">
        <v>15</v>
      </c>
    </row>
    <row r="126" spans="1:17">
      <c r="J126" s="512" t="s">
        <v>17</v>
      </c>
      <c r="K126" s="314" t="s">
        <v>12</v>
      </c>
      <c r="L126" s="319">
        <v>24</v>
      </c>
      <c r="M126" s="320">
        <v>0.48717948717948717</v>
      </c>
      <c r="N126" s="321">
        <v>2.6607142860000002</v>
      </c>
      <c r="O126" s="314" t="s">
        <v>18</v>
      </c>
      <c r="P126" s="314" t="s">
        <v>14</v>
      </c>
      <c r="Q126" s="514" t="s">
        <v>15</v>
      </c>
    </row>
    <row r="127" spans="1:17">
      <c r="J127" s="512" t="s">
        <v>19</v>
      </c>
      <c r="K127" s="314" t="s">
        <v>20</v>
      </c>
      <c r="L127" s="324">
        <v>17</v>
      </c>
      <c r="M127" s="325">
        <v>0.368421053</v>
      </c>
      <c r="N127" s="326">
        <v>4.6350272920000002</v>
      </c>
      <c r="O127" s="314" t="s">
        <v>21</v>
      </c>
      <c r="P127" s="314" t="s">
        <v>14</v>
      </c>
      <c r="Q127" s="513" t="s">
        <v>15</v>
      </c>
    </row>
    <row r="128" spans="1:17">
      <c r="J128" s="512" t="s">
        <v>22</v>
      </c>
      <c r="K128" s="314" t="s">
        <v>12</v>
      </c>
      <c r="L128" s="328">
        <v>36</v>
      </c>
      <c r="M128" s="329">
        <v>0.75384615384615383</v>
      </c>
      <c r="N128" s="330">
        <v>2.7457197209999999</v>
      </c>
      <c r="O128" s="314" t="s">
        <v>23</v>
      </c>
      <c r="P128" s="314" t="s">
        <v>14</v>
      </c>
      <c r="Q128" s="514" t="s">
        <v>15</v>
      </c>
    </row>
    <row r="129" spans="10:17">
      <c r="J129" s="512" t="s">
        <v>24</v>
      </c>
      <c r="K129" s="314" t="s">
        <v>12</v>
      </c>
      <c r="L129" s="319">
        <v>24</v>
      </c>
      <c r="M129" s="331">
        <v>0.48192771099999998</v>
      </c>
      <c r="N129" s="332">
        <v>12.32701602</v>
      </c>
      <c r="O129" s="314" t="s">
        <v>25</v>
      </c>
      <c r="P129" s="314" t="s">
        <v>14</v>
      </c>
      <c r="Q129" s="513" t="s">
        <v>15</v>
      </c>
    </row>
    <row r="130" spans="10:17">
      <c r="J130" s="512" t="s">
        <v>56</v>
      </c>
      <c r="K130" s="314" t="s">
        <v>20</v>
      </c>
      <c r="L130" s="333">
        <v>12</v>
      </c>
      <c r="M130" s="334">
        <v>6.3492063000000001E-2</v>
      </c>
      <c r="N130" s="335">
        <v>8.3595057720000003</v>
      </c>
      <c r="O130" s="314" t="s">
        <v>57</v>
      </c>
      <c r="P130" s="314" t="s">
        <v>14</v>
      </c>
      <c r="Q130" s="513" t="s">
        <v>15</v>
      </c>
    </row>
    <row r="131" spans="10:17">
      <c r="J131" s="515" t="s">
        <v>58</v>
      </c>
      <c r="K131" s="337" t="s">
        <v>12</v>
      </c>
      <c r="L131" s="333">
        <v>12</v>
      </c>
      <c r="M131" s="338">
        <v>0.34482758600000002</v>
      </c>
      <c r="N131" s="339">
        <v>3.402123016</v>
      </c>
      <c r="O131" s="337" t="s">
        <v>59</v>
      </c>
      <c r="P131" s="337" t="s">
        <v>14</v>
      </c>
      <c r="Q131" s="514" t="s">
        <v>15</v>
      </c>
    </row>
    <row r="132" spans="10:17">
      <c r="J132" s="512" t="s">
        <v>60</v>
      </c>
      <c r="K132" s="314" t="s">
        <v>12</v>
      </c>
      <c r="L132" s="319">
        <v>24</v>
      </c>
      <c r="M132" s="340">
        <v>0.85333333300000003</v>
      </c>
      <c r="N132" s="341">
        <v>4.7142441860000002</v>
      </c>
      <c r="O132" s="314" t="s">
        <v>59</v>
      </c>
      <c r="P132" s="314" t="s">
        <v>14</v>
      </c>
      <c r="Q132" s="513" t="s">
        <v>15</v>
      </c>
    </row>
    <row r="133" spans="10:17">
      <c r="J133" s="512" t="s">
        <v>67</v>
      </c>
      <c r="K133" s="314" t="s">
        <v>12</v>
      </c>
      <c r="L133" s="324">
        <v>18</v>
      </c>
      <c r="M133" s="350">
        <v>0.47283813747228387</v>
      </c>
      <c r="N133" s="351"/>
      <c r="O133" s="314" t="s">
        <v>68</v>
      </c>
      <c r="P133" s="314" t="s">
        <v>14</v>
      </c>
      <c r="Q133" s="514" t="s">
        <v>15</v>
      </c>
    </row>
    <row r="134" spans="10:17">
      <c r="J134" s="512" t="s">
        <v>69</v>
      </c>
      <c r="K134" s="314" t="s">
        <v>20</v>
      </c>
      <c r="L134" s="352">
        <v>21</v>
      </c>
      <c r="M134" s="338">
        <v>0.34146341463414637</v>
      </c>
      <c r="N134" s="330">
        <v>2.7633986930000001</v>
      </c>
      <c r="O134" s="314" t="s">
        <v>68</v>
      </c>
      <c r="P134" s="314" t="s">
        <v>14</v>
      </c>
      <c r="Q134" s="514" t="s">
        <v>15</v>
      </c>
    </row>
    <row r="135" spans="10:17">
      <c r="J135" s="512" t="s">
        <v>70</v>
      </c>
      <c r="K135" s="314" t="s">
        <v>20</v>
      </c>
      <c r="L135" s="319">
        <v>24</v>
      </c>
      <c r="M135" s="353">
        <v>0.59868421052631582</v>
      </c>
      <c r="N135" s="354">
        <v>5.7888888889999999</v>
      </c>
      <c r="O135" s="314" t="s">
        <v>68</v>
      </c>
      <c r="P135" s="314" t="s">
        <v>14</v>
      </c>
      <c r="Q135" s="514" t="s">
        <v>15</v>
      </c>
    </row>
    <row r="136" spans="10:17">
      <c r="J136" s="512" t="s">
        <v>71</v>
      </c>
      <c r="K136" s="314" t="s">
        <v>20</v>
      </c>
      <c r="L136" s="328">
        <v>36</v>
      </c>
      <c r="M136" s="356">
        <v>0.78749999999999998</v>
      </c>
      <c r="N136" s="357">
        <v>2.717395926</v>
      </c>
      <c r="O136" s="314" t="s">
        <v>68</v>
      </c>
      <c r="P136" s="314" t="s">
        <v>14</v>
      </c>
      <c r="Q136" s="514" t="s">
        <v>15</v>
      </c>
    </row>
    <row r="137" spans="10:17">
      <c r="J137" s="512" t="s">
        <v>72</v>
      </c>
      <c r="K137" s="314" t="s">
        <v>12</v>
      </c>
      <c r="L137" s="358">
        <v>48</v>
      </c>
      <c r="M137" s="359">
        <v>0.57446808510638303</v>
      </c>
      <c r="N137" s="360">
        <v>3.5682592639999999</v>
      </c>
      <c r="O137" s="314" t="s">
        <v>68</v>
      </c>
      <c r="P137" s="314" t="s">
        <v>14</v>
      </c>
      <c r="Q137" s="513" t="s">
        <v>15</v>
      </c>
    </row>
    <row r="138" spans="10:17">
      <c r="J138" s="512" t="s">
        <v>73</v>
      </c>
      <c r="K138" s="314" t="s">
        <v>20</v>
      </c>
      <c r="L138" s="361">
        <v>8</v>
      </c>
      <c r="M138" s="362">
        <v>0.4</v>
      </c>
      <c r="N138" s="363">
        <v>5.6344750269999997</v>
      </c>
      <c r="O138" s="314" t="s">
        <v>74</v>
      </c>
      <c r="P138" s="314" t="s">
        <v>14</v>
      </c>
      <c r="Q138" s="513" t="s">
        <v>15</v>
      </c>
    </row>
    <row r="139" spans="10:17">
      <c r="J139" s="512" t="s">
        <v>75</v>
      </c>
      <c r="K139" s="314" t="s">
        <v>12</v>
      </c>
      <c r="L139" s="324">
        <v>18</v>
      </c>
      <c r="M139" s="364">
        <v>0.46153846153846156</v>
      </c>
      <c r="N139" s="365">
        <v>3.908963585</v>
      </c>
      <c r="O139" s="314" t="s">
        <v>74</v>
      </c>
      <c r="P139" s="314" t="s">
        <v>14</v>
      </c>
      <c r="Q139" s="514" t="s">
        <v>15</v>
      </c>
    </row>
    <row r="140" spans="10:17">
      <c r="J140" s="516" t="s">
        <v>108</v>
      </c>
      <c r="K140" s="337" t="s">
        <v>20</v>
      </c>
      <c r="L140" s="333">
        <v>12</v>
      </c>
      <c r="M140" s="387">
        <v>0.40322580645161299</v>
      </c>
      <c r="N140" s="388">
        <v>3.796296296</v>
      </c>
      <c r="O140" s="314" t="s">
        <v>109</v>
      </c>
      <c r="P140" s="314" t="s">
        <v>14</v>
      </c>
      <c r="Q140" s="513" t="s">
        <v>15</v>
      </c>
    </row>
    <row r="141" spans="10:17">
      <c r="J141" s="512" t="s">
        <v>110</v>
      </c>
      <c r="K141" s="314" t="s">
        <v>20</v>
      </c>
      <c r="L141" s="375">
        <v>16</v>
      </c>
      <c r="M141" s="389">
        <v>0.32857142900000003</v>
      </c>
      <c r="N141" s="390">
        <v>4.7976076560000003</v>
      </c>
      <c r="O141" s="314" t="s">
        <v>111</v>
      </c>
      <c r="P141" s="314" t="s">
        <v>14</v>
      </c>
      <c r="Q141" s="513" t="s">
        <v>15</v>
      </c>
    </row>
    <row r="142" spans="10:17">
      <c r="J142" s="512" t="s">
        <v>112</v>
      </c>
      <c r="K142" s="314" t="s">
        <v>12</v>
      </c>
      <c r="L142" s="324">
        <v>18</v>
      </c>
      <c r="M142" s="364">
        <v>0.45714285714285713</v>
      </c>
      <c r="N142" s="391">
        <v>8.835714286</v>
      </c>
      <c r="O142" s="314" t="s">
        <v>113</v>
      </c>
      <c r="P142" s="314" t="s">
        <v>14</v>
      </c>
      <c r="Q142" s="514" t="s">
        <v>15</v>
      </c>
    </row>
    <row r="143" spans="10:17">
      <c r="J143" s="512" t="s">
        <v>114</v>
      </c>
      <c r="K143" s="314" t="s">
        <v>20</v>
      </c>
      <c r="L143" s="319">
        <v>24</v>
      </c>
      <c r="M143" s="345">
        <v>0.40939597300000002</v>
      </c>
      <c r="N143" s="392">
        <v>1.7179168149999999</v>
      </c>
      <c r="O143" s="314" t="s">
        <v>113</v>
      </c>
      <c r="P143" s="314" t="s">
        <v>14</v>
      </c>
      <c r="Q143" s="514" t="s">
        <v>15</v>
      </c>
    </row>
    <row r="144" spans="10:17">
      <c r="J144" s="512" t="s">
        <v>115</v>
      </c>
      <c r="K144" s="314" t="s">
        <v>12</v>
      </c>
      <c r="L144" s="393">
        <v>26</v>
      </c>
      <c r="M144" s="394">
        <v>0.62406015037593987</v>
      </c>
      <c r="N144" s="395">
        <v>7.2265020900000003</v>
      </c>
      <c r="O144" s="314" t="s">
        <v>113</v>
      </c>
      <c r="P144" s="314" t="s">
        <v>14</v>
      </c>
      <c r="Q144" s="514" t="s">
        <v>15</v>
      </c>
    </row>
  </sheetData>
  <autoFilter ref="A1:H113" xr:uid="{00000000-0009-0000-0000-000007000000}"/>
  <mergeCells count="8">
    <mergeCell ref="V13:Y13"/>
    <mergeCell ref="J86:P86"/>
    <mergeCell ref="J123:P123"/>
    <mergeCell ref="J1:P1"/>
    <mergeCell ref="S2:T2"/>
    <mergeCell ref="V2:AC2"/>
    <mergeCell ref="S3:T3"/>
    <mergeCell ref="W3:AC3"/>
  </mergeCells>
  <conditionalFormatting sqref="B96:B100">
    <cfRule type="colorScale" priority="1">
      <colorScale>
        <cfvo type="min"/>
        <cfvo type="percentile" val="50"/>
        <cfvo type="max"/>
        <color rgb="FFD6E3BC"/>
        <color rgb="FFF4E6AD"/>
        <color rgb="FFFABF8F"/>
      </colorScale>
    </cfRule>
  </conditionalFormatting>
  <conditionalFormatting sqref="B96:B100">
    <cfRule type="colorScale" priority="2">
      <colorScale>
        <cfvo type="min"/>
        <cfvo type="percentile" val="50"/>
        <cfvo type="max"/>
        <color rgb="FFD6E3BC"/>
        <color rgb="FFFFF0A5"/>
        <color rgb="FFFABF8F"/>
      </colorScale>
    </cfRule>
  </conditionalFormatting>
  <conditionalFormatting sqref="C2:C112">
    <cfRule type="colorScale" priority="3">
      <colorScale>
        <cfvo type="min"/>
        <cfvo type="percentile" val="50"/>
        <cfvo type="max"/>
        <color rgb="FFD6E3BC"/>
        <color rgb="FFFFF1AA"/>
        <color rgb="FFFABF8F"/>
      </colorScale>
    </cfRule>
  </conditionalFormatting>
  <conditionalFormatting sqref="D2:D113">
    <cfRule type="colorScale" priority="4">
      <colorScale>
        <cfvo type="formula" val="0"/>
        <cfvo type="percentile" val="50"/>
        <cfvo type="formula" val="1"/>
        <color rgb="FFB6D7F3"/>
        <color rgb="FFD3C2EC"/>
        <color rgb="FFF2A29E"/>
      </colorScale>
    </cfRule>
  </conditionalFormatting>
  <conditionalFormatting sqref="E1:E1000">
    <cfRule type="colorScale" priority="5">
      <colorScale>
        <cfvo type="min"/>
        <cfvo type="max"/>
        <color rgb="FF57BB8A"/>
        <color rgb="FFFFFFFF"/>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R1000"/>
  <sheetViews>
    <sheetView workbookViewId="0"/>
  </sheetViews>
  <sheetFormatPr defaultColWidth="12.625" defaultRowHeight="15" customHeight="1"/>
  <cols>
    <col min="1" max="2" width="9.375" customWidth="1"/>
    <col min="3" max="3" width="13" customWidth="1"/>
    <col min="4" max="6" width="9.375" customWidth="1"/>
    <col min="7" max="7" width="16.125" customWidth="1"/>
    <col min="8" max="8" width="13" customWidth="1"/>
    <col min="9" max="9" width="13.375" customWidth="1"/>
    <col min="10" max="18" width="9.375" customWidth="1"/>
    <col min="19" max="19" width="15.5" customWidth="1"/>
    <col min="20" max="20" width="11.125" customWidth="1"/>
    <col min="21" max="21" width="11.375" customWidth="1"/>
    <col min="22" max="23" width="9.375" customWidth="1"/>
    <col min="24" max="24" width="13.625" customWidth="1"/>
    <col min="25" max="25" width="11.125" customWidth="1"/>
    <col min="26" max="26" width="12" customWidth="1"/>
    <col min="27" max="27" width="7.875" customWidth="1"/>
    <col min="28" max="28" width="16.875" customWidth="1"/>
    <col min="29" max="29" width="9.5" customWidth="1"/>
    <col min="30" max="30" width="9.375" customWidth="1"/>
    <col min="31" max="31" width="18.5" customWidth="1"/>
    <col min="32" max="32" width="11.625" customWidth="1"/>
    <col min="33" max="33" width="10.625" customWidth="1"/>
    <col min="34" max="34" width="13.625" customWidth="1"/>
    <col min="35" max="35" width="9.375" customWidth="1"/>
    <col min="36" max="36" width="5.375" customWidth="1"/>
    <col min="37" max="37" width="21.375" customWidth="1"/>
    <col min="38" max="38" width="12.875" customWidth="1"/>
    <col min="39" max="39" width="12" customWidth="1"/>
    <col min="40" max="44" width="9.375" customWidth="1"/>
  </cols>
  <sheetData>
    <row r="1" spans="1:40">
      <c r="A1" s="1" t="s">
        <v>0</v>
      </c>
      <c r="B1" s="1" t="s">
        <v>1</v>
      </c>
      <c r="C1" s="1" t="s">
        <v>2</v>
      </c>
      <c r="D1" s="1" t="s">
        <v>3</v>
      </c>
      <c r="E1" s="1" t="s">
        <v>5</v>
      </c>
      <c r="F1" s="1" t="s">
        <v>974</v>
      </c>
      <c r="G1" s="1" t="s">
        <v>7</v>
      </c>
      <c r="H1" s="1" t="s">
        <v>975</v>
      </c>
      <c r="I1" s="4" t="s">
        <v>864</v>
      </c>
      <c r="K1" s="19"/>
      <c r="L1" s="19"/>
      <c r="M1" s="544" t="s">
        <v>976</v>
      </c>
      <c r="N1" s="545"/>
      <c r="O1" s="545"/>
      <c r="P1" s="545"/>
      <c r="Q1" s="545"/>
      <c r="R1" s="545"/>
      <c r="S1" s="545"/>
      <c r="T1" s="545"/>
      <c r="U1" s="545"/>
      <c r="W1" s="88"/>
      <c r="X1" s="88"/>
      <c r="Y1" s="88"/>
      <c r="Z1" s="88"/>
      <c r="AA1" s="88"/>
      <c r="AB1" s="88"/>
      <c r="AC1" s="88"/>
      <c r="AD1" s="88"/>
      <c r="AE1" s="88"/>
      <c r="AF1" s="88"/>
      <c r="AG1" s="88"/>
      <c r="AH1" s="88"/>
      <c r="AI1" s="88"/>
      <c r="AJ1" s="88"/>
      <c r="AK1" s="88"/>
      <c r="AL1" s="88"/>
      <c r="AM1" s="88"/>
      <c r="AN1" s="88"/>
    </row>
    <row r="2" spans="1:40">
      <c r="A2" s="8" t="s">
        <v>17</v>
      </c>
      <c r="B2" s="12" t="s">
        <v>12</v>
      </c>
      <c r="C2" s="12">
        <v>24</v>
      </c>
      <c r="D2" s="12">
        <v>0.48717948717948717</v>
      </c>
      <c r="E2" s="12" t="s">
        <v>18</v>
      </c>
      <c r="F2" s="12" t="s">
        <v>14</v>
      </c>
      <c r="G2" s="230" t="s">
        <v>15</v>
      </c>
      <c r="H2" s="517">
        <f t="shared" ref="H2:H89" si="0">C2-$V$3</f>
        <v>6.9185625861136337</v>
      </c>
      <c r="I2" s="14" t="s">
        <v>16</v>
      </c>
      <c r="K2" s="5"/>
      <c r="L2" s="5"/>
      <c r="M2" s="1" t="s">
        <v>0</v>
      </c>
      <c r="N2" s="1" t="s">
        <v>1</v>
      </c>
      <c r="O2" s="1" t="s">
        <v>2</v>
      </c>
      <c r="P2" s="1" t="s">
        <v>3</v>
      </c>
      <c r="Q2" s="1" t="s">
        <v>5</v>
      </c>
      <c r="R2" s="1" t="s">
        <v>974</v>
      </c>
      <c r="S2" s="1" t="s">
        <v>7</v>
      </c>
      <c r="T2" s="1" t="s">
        <v>975</v>
      </c>
      <c r="U2" s="4" t="s">
        <v>864</v>
      </c>
      <c r="V2" s="19" t="s">
        <v>977</v>
      </c>
      <c r="W2" s="518"/>
      <c r="X2" s="88"/>
      <c r="Y2" s="518"/>
      <c r="Z2" s="518"/>
      <c r="AA2" s="518"/>
      <c r="AB2" s="518"/>
      <c r="AC2" s="518"/>
      <c r="AD2" s="518"/>
      <c r="AE2" s="518"/>
      <c r="AF2" s="518"/>
      <c r="AG2" s="88"/>
      <c r="AH2" s="88"/>
      <c r="AI2" s="88"/>
      <c r="AJ2" s="88"/>
      <c r="AK2" s="562" t="s">
        <v>872</v>
      </c>
      <c r="AL2" s="563"/>
      <c r="AM2" s="561"/>
      <c r="AN2" s="88"/>
    </row>
    <row r="3" spans="1:40" ht="19.5">
      <c r="A3" s="8" t="s">
        <v>22</v>
      </c>
      <c r="B3" s="12" t="s">
        <v>12</v>
      </c>
      <c r="C3" s="12">
        <v>36</v>
      </c>
      <c r="D3" s="12">
        <v>0.75384615384615383</v>
      </c>
      <c r="E3" s="12" t="s">
        <v>23</v>
      </c>
      <c r="F3" s="12" t="s">
        <v>14</v>
      </c>
      <c r="G3" s="230" t="s">
        <v>15</v>
      </c>
      <c r="H3" s="517">
        <f t="shared" si="0"/>
        <v>18.918562586113634</v>
      </c>
      <c r="I3" s="14" t="s">
        <v>16</v>
      </c>
      <c r="K3" s="142"/>
      <c r="L3" s="19"/>
      <c r="M3" s="8" t="s">
        <v>17</v>
      </c>
      <c r="N3" s="12" t="s">
        <v>12</v>
      </c>
      <c r="O3" s="12">
        <v>24</v>
      </c>
      <c r="P3" s="12">
        <v>0.48717948717948717</v>
      </c>
      <c r="Q3" s="12" t="s">
        <v>18</v>
      </c>
      <c r="R3" s="12" t="s">
        <v>14</v>
      </c>
      <c r="S3" s="230" t="s">
        <v>15</v>
      </c>
      <c r="T3" s="517">
        <f t="shared" ref="T3:T62" si="1">O3-$V$3</f>
        <v>6.9185625861136337</v>
      </c>
      <c r="U3" s="14" t="s">
        <v>16</v>
      </c>
      <c r="V3" s="239">
        <f>AVERAGE(C2:C89)</f>
        <v>17.081437413886366</v>
      </c>
      <c r="W3" s="216"/>
      <c r="X3" s="599" t="s">
        <v>928</v>
      </c>
      <c r="Y3" s="561"/>
      <c r="Z3" s="88"/>
      <c r="AA3" s="594" t="s">
        <v>956</v>
      </c>
      <c r="AB3" s="595"/>
      <c r="AC3" s="595"/>
      <c r="AD3" s="595"/>
      <c r="AE3" s="595"/>
      <c r="AF3" s="595"/>
      <c r="AG3" s="595"/>
      <c r="AH3" s="596"/>
      <c r="AI3" s="88"/>
      <c r="AJ3" s="88"/>
      <c r="AK3" s="564" t="s">
        <v>978</v>
      </c>
      <c r="AL3" s="565"/>
      <c r="AM3" s="566"/>
      <c r="AN3" s="88"/>
    </row>
    <row r="4" spans="1:40" ht="19.5">
      <c r="A4" s="108" t="s">
        <v>26</v>
      </c>
      <c r="B4" s="108" t="s">
        <v>12</v>
      </c>
      <c r="C4" s="19">
        <v>7</v>
      </c>
      <c r="D4" s="108">
        <v>0.3258426966292135</v>
      </c>
      <c r="E4" s="108" t="s">
        <v>27</v>
      </c>
      <c r="F4" s="108" t="s">
        <v>28</v>
      </c>
      <c r="G4" s="202" t="s">
        <v>29</v>
      </c>
      <c r="H4" s="517">
        <f t="shared" si="0"/>
        <v>-10.081437413886366</v>
      </c>
      <c r="I4" s="203" t="s">
        <v>30</v>
      </c>
      <c r="K4" s="19"/>
      <c r="L4" s="19"/>
      <c r="M4" s="8" t="s">
        <v>22</v>
      </c>
      <c r="N4" s="12" t="s">
        <v>12</v>
      </c>
      <c r="O4" s="12">
        <v>36</v>
      </c>
      <c r="P4" s="12">
        <v>0.75384615384615383</v>
      </c>
      <c r="Q4" s="12" t="s">
        <v>23</v>
      </c>
      <c r="R4" s="12" t="s">
        <v>14</v>
      </c>
      <c r="S4" s="230" t="s">
        <v>15</v>
      </c>
      <c r="T4" s="517">
        <f t="shared" si="1"/>
        <v>18.918562586113634</v>
      </c>
      <c r="U4" s="14" t="s">
        <v>16</v>
      </c>
      <c r="V4" s="239"/>
      <c r="W4" s="216"/>
      <c r="X4" s="600" t="s">
        <v>979</v>
      </c>
      <c r="Y4" s="569"/>
      <c r="Z4" s="88"/>
      <c r="AA4" s="205" t="s">
        <v>873</v>
      </c>
      <c r="AB4" s="597" t="s">
        <v>957</v>
      </c>
      <c r="AC4" s="565"/>
      <c r="AD4" s="565"/>
      <c r="AE4" s="565"/>
      <c r="AF4" s="565"/>
      <c r="AG4" s="565"/>
      <c r="AH4" s="566"/>
      <c r="AI4" s="88"/>
      <c r="AJ4" s="88"/>
      <c r="AK4" s="567" t="s">
        <v>980</v>
      </c>
      <c r="AL4" s="568"/>
      <c r="AM4" s="569"/>
      <c r="AN4" s="88"/>
    </row>
    <row r="5" spans="1:40" ht="15" customHeight="1">
      <c r="A5" s="108" t="s">
        <v>31</v>
      </c>
      <c r="B5" s="108" t="s">
        <v>20</v>
      </c>
      <c r="C5" s="19">
        <v>7</v>
      </c>
      <c r="D5" s="108">
        <v>0.125</v>
      </c>
      <c r="E5" s="108" t="s">
        <v>27</v>
      </c>
      <c r="F5" s="108" t="s">
        <v>28</v>
      </c>
      <c r="G5" s="202" t="s">
        <v>29</v>
      </c>
      <c r="H5" s="517">
        <f t="shared" si="0"/>
        <v>-10.081437413886366</v>
      </c>
      <c r="I5" s="203" t="s">
        <v>30</v>
      </c>
      <c r="K5" s="19"/>
      <c r="L5" s="19"/>
      <c r="M5" s="137" t="s">
        <v>58</v>
      </c>
      <c r="N5" s="137" t="s">
        <v>12</v>
      </c>
      <c r="O5" s="137">
        <v>12</v>
      </c>
      <c r="P5" s="137">
        <v>0.34482758600000002</v>
      </c>
      <c r="Q5" s="137" t="s">
        <v>59</v>
      </c>
      <c r="R5" s="137" t="s">
        <v>14</v>
      </c>
      <c r="S5" s="230" t="s">
        <v>15</v>
      </c>
      <c r="T5" s="517">
        <f t="shared" si="1"/>
        <v>-5.0814374138863663</v>
      </c>
      <c r="U5" s="14" t="s">
        <v>16</v>
      </c>
      <c r="V5" s="19"/>
      <c r="W5" s="88"/>
      <c r="X5" s="294" t="s">
        <v>884</v>
      </c>
      <c r="Y5" s="217">
        <v>0.39679776214235624</v>
      </c>
      <c r="Z5" s="88"/>
      <c r="AA5" s="205" t="s">
        <v>876</v>
      </c>
      <c r="AB5" s="88" t="s">
        <v>958</v>
      </c>
      <c r="AC5" s="88"/>
      <c r="AD5" s="88"/>
      <c r="AE5" s="88"/>
      <c r="AF5" s="88" t="s">
        <v>881</v>
      </c>
      <c r="AH5" s="159"/>
      <c r="AI5" s="88"/>
      <c r="AJ5" s="88"/>
      <c r="AK5" s="125" t="s">
        <v>880</v>
      </c>
      <c r="AL5" s="88"/>
      <c r="AM5" s="159"/>
      <c r="AN5" s="88"/>
    </row>
    <row r="6" spans="1:40" ht="18.75" customHeight="1">
      <c r="A6" s="108" t="s">
        <v>32</v>
      </c>
      <c r="B6" s="108" t="s">
        <v>12</v>
      </c>
      <c r="C6" s="19">
        <v>8</v>
      </c>
      <c r="D6" s="108">
        <v>0.25316455696202528</v>
      </c>
      <c r="E6" s="108" t="s">
        <v>27</v>
      </c>
      <c r="F6" s="108" t="s">
        <v>28</v>
      </c>
      <c r="G6" s="202" t="s">
        <v>29</v>
      </c>
      <c r="H6" s="517">
        <f t="shared" si="0"/>
        <v>-9.0814374138863663</v>
      </c>
      <c r="I6" s="203" t="s">
        <v>30</v>
      </c>
      <c r="K6" s="19"/>
      <c r="L6" s="19"/>
      <c r="M6" s="46" t="s">
        <v>61</v>
      </c>
      <c r="N6" s="46" t="s">
        <v>12</v>
      </c>
      <c r="O6" s="46">
        <v>22</v>
      </c>
      <c r="P6" s="46">
        <v>0.41025641025641019</v>
      </c>
      <c r="Q6" s="46" t="s">
        <v>62</v>
      </c>
      <c r="R6" s="46" t="s">
        <v>63</v>
      </c>
      <c r="S6" s="102" t="s">
        <v>15</v>
      </c>
      <c r="T6" s="517">
        <f t="shared" si="1"/>
        <v>4.9185625861136337</v>
      </c>
      <c r="U6" s="49" t="s">
        <v>16</v>
      </c>
      <c r="V6" s="19"/>
      <c r="W6" s="88"/>
      <c r="X6" s="125" t="s">
        <v>904</v>
      </c>
      <c r="Y6" s="159">
        <v>1.9112008399346625E-2</v>
      </c>
      <c r="Z6" s="88"/>
      <c r="AA6" s="298" t="s">
        <v>959</v>
      </c>
      <c r="AB6" s="299" t="s">
        <v>960</v>
      </c>
      <c r="AC6" s="298" t="s">
        <v>961</v>
      </c>
      <c r="AD6" s="298" t="s">
        <v>962</v>
      </c>
      <c r="AE6" s="299" t="s">
        <v>963</v>
      </c>
      <c r="AF6" s="298" t="s">
        <v>964</v>
      </c>
      <c r="AG6" s="300" t="s">
        <v>965</v>
      </c>
      <c r="AH6" s="298" t="s">
        <v>966</v>
      </c>
      <c r="AI6" s="88"/>
      <c r="AJ6" s="88"/>
      <c r="AK6" s="125" t="s">
        <v>881</v>
      </c>
      <c r="AL6" s="88"/>
      <c r="AM6" s="159"/>
      <c r="AN6" s="88"/>
    </row>
    <row r="7" spans="1:40">
      <c r="A7" s="108" t="s">
        <v>33</v>
      </c>
      <c r="B7" s="108" t="s">
        <v>20</v>
      </c>
      <c r="C7" s="19">
        <v>9</v>
      </c>
      <c r="D7" s="108">
        <v>0.36206896551724138</v>
      </c>
      <c r="E7" s="108" t="s">
        <v>27</v>
      </c>
      <c r="F7" s="108" t="s">
        <v>28</v>
      </c>
      <c r="G7" s="202" t="s">
        <v>29</v>
      </c>
      <c r="H7" s="517">
        <f t="shared" si="0"/>
        <v>-8.0814374138863663</v>
      </c>
      <c r="I7" s="203" t="s">
        <v>30</v>
      </c>
      <c r="K7" s="19"/>
      <c r="L7" s="19"/>
      <c r="M7" s="46" t="s">
        <v>65</v>
      </c>
      <c r="N7" s="46" t="s">
        <v>12</v>
      </c>
      <c r="O7" s="46">
        <v>23</v>
      </c>
      <c r="P7" s="46">
        <v>0.58666666666666667</v>
      </c>
      <c r="Q7" s="46" t="s">
        <v>62</v>
      </c>
      <c r="R7" s="46" t="s">
        <v>63</v>
      </c>
      <c r="S7" s="102" t="s">
        <v>15</v>
      </c>
      <c r="T7" s="517">
        <f t="shared" si="1"/>
        <v>5.9185625861136337</v>
      </c>
      <c r="U7" s="49" t="s">
        <v>16</v>
      </c>
      <c r="V7" s="19"/>
      <c r="W7" s="88"/>
      <c r="X7" s="125" t="s">
        <v>905</v>
      </c>
      <c r="Y7" s="159">
        <v>0.39840434561195037</v>
      </c>
      <c r="Z7" s="88"/>
      <c r="AA7" s="519">
        <v>0.13</v>
      </c>
      <c r="AB7" s="124">
        <v>9</v>
      </c>
      <c r="AC7" s="124">
        <f t="shared" ref="AC7:AC12" si="2">_xlfn.NORM.DIST(AA7,$Y$5,$Y$9,TRUE)</f>
        <v>6.8361176600393064E-2</v>
      </c>
      <c r="AD7" s="124">
        <f>AC7-NORMDIST(0,$Y$5,$Y$9,TRUE)</f>
        <v>5.4919402634982642E-2</v>
      </c>
      <c r="AE7" s="520">
        <f t="shared" ref="AE7:AE12" si="3">AD7*88</f>
        <v>4.8329074318784722</v>
      </c>
      <c r="AF7" s="124">
        <f t="shared" ref="AF7:AF12" si="4">AB7-AE7</f>
        <v>4.1670925681215278</v>
      </c>
      <c r="AG7" s="124">
        <f t="shared" ref="AG7:AG12" si="5">AF7^2</f>
        <v>17.364660471293671</v>
      </c>
      <c r="AH7" s="521">
        <f t="shared" ref="AH7:AH12" si="6">AG7/AE7</f>
        <v>3.5930049801397317</v>
      </c>
      <c r="AI7" s="88"/>
      <c r="AJ7" s="88"/>
      <c r="AK7" s="211"/>
      <c r="AL7" s="212" t="s">
        <v>883</v>
      </c>
      <c r="AM7" s="214" t="s">
        <v>882</v>
      </c>
      <c r="AN7" s="88"/>
    </row>
    <row r="8" spans="1:40">
      <c r="A8" s="108" t="s">
        <v>34</v>
      </c>
      <c r="B8" s="108" t="s">
        <v>20</v>
      </c>
      <c r="C8" s="19">
        <v>10</v>
      </c>
      <c r="D8" s="108">
        <v>0.23529411764705879</v>
      </c>
      <c r="E8" s="108" t="s">
        <v>27</v>
      </c>
      <c r="F8" s="108" t="s">
        <v>28</v>
      </c>
      <c r="G8" s="202" t="s">
        <v>29</v>
      </c>
      <c r="H8" s="517">
        <f t="shared" si="0"/>
        <v>-7.0814374138863663</v>
      </c>
      <c r="I8" s="203" t="s">
        <v>30</v>
      </c>
      <c r="K8" s="142"/>
      <c r="L8" s="19"/>
      <c r="M8" s="46" t="s">
        <v>66</v>
      </c>
      <c r="N8" s="46" t="s">
        <v>12</v>
      </c>
      <c r="O8" s="46">
        <v>25</v>
      </c>
      <c r="P8" s="46">
        <v>0.484375</v>
      </c>
      <c r="Q8" s="46" t="s">
        <v>62</v>
      </c>
      <c r="R8" s="46" t="s">
        <v>63</v>
      </c>
      <c r="S8" s="102" t="s">
        <v>15</v>
      </c>
      <c r="T8" s="517">
        <f t="shared" si="1"/>
        <v>7.9185625861136337</v>
      </c>
      <c r="U8" s="49" t="s">
        <v>16</v>
      </c>
      <c r="V8" s="239"/>
      <c r="W8" s="216"/>
      <c r="X8" s="125" t="s">
        <v>906</v>
      </c>
      <c r="Y8" s="159">
        <v>0.5</v>
      </c>
      <c r="Z8" s="88"/>
      <c r="AA8" s="519">
        <v>0.26</v>
      </c>
      <c r="AB8" s="124">
        <v>11</v>
      </c>
      <c r="AC8" s="124">
        <f t="shared" si="2"/>
        <v>0.22272814010823117</v>
      </c>
      <c r="AD8" s="124">
        <f t="shared" ref="AD8:AD12" si="7">AC8-NORMDIST(AA7,$Y$5,$Y$9,TRUE)</f>
        <v>0.1543669635078381</v>
      </c>
      <c r="AE8" s="124">
        <f t="shared" si="3"/>
        <v>13.584292788689753</v>
      </c>
      <c r="AF8" s="124">
        <f t="shared" si="4"/>
        <v>-2.5842927886897531</v>
      </c>
      <c r="AG8" s="124">
        <f t="shared" si="5"/>
        <v>6.6785692176738607</v>
      </c>
      <c r="AH8" s="521">
        <f t="shared" si="6"/>
        <v>0.49163908063248019</v>
      </c>
      <c r="AI8" s="88"/>
      <c r="AJ8" s="88"/>
      <c r="AK8" s="215" t="s">
        <v>884</v>
      </c>
      <c r="AL8" s="216">
        <v>0.32176137883464112</v>
      </c>
      <c r="AM8" s="217">
        <v>0.4318147410192899</v>
      </c>
      <c r="AN8" s="88"/>
    </row>
    <row r="9" spans="1:40">
      <c r="A9" s="108" t="s">
        <v>35</v>
      </c>
      <c r="B9" s="108" t="s">
        <v>20</v>
      </c>
      <c r="C9" s="19">
        <v>12</v>
      </c>
      <c r="D9" s="108">
        <v>0.33333333333333331</v>
      </c>
      <c r="E9" s="108" t="s">
        <v>27</v>
      </c>
      <c r="F9" s="108" t="s">
        <v>28</v>
      </c>
      <c r="G9" s="202" t="s">
        <v>29</v>
      </c>
      <c r="H9" s="517">
        <f t="shared" si="0"/>
        <v>-5.0814374138863663</v>
      </c>
      <c r="I9" s="203" t="s">
        <v>30</v>
      </c>
      <c r="K9" s="142"/>
      <c r="L9" s="19"/>
      <c r="M9" s="8" t="s">
        <v>67</v>
      </c>
      <c r="N9" s="12" t="s">
        <v>12</v>
      </c>
      <c r="O9" s="12">
        <v>18</v>
      </c>
      <c r="P9" s="50">
        <v>0.47283813747228387</v>
      </c>
      <c r="Q9" s="12" t="s">
        <v>68</v>
      </c>
      <c r="R9" s="12" t="s">
        <v>14</v>
      </c>
      <c r="S9" s="230" t="s">
        <v>15</v>
      </c>
      <c r="T9" s="517">
        <f t="shared" si="1"/>
        <v>0.91856258611363373</v>
      </c>
      <c r="U9" s="14" t="s">
        <v>16</v>
      </c>
      <c r="V9" s="239"/>
      <c r="W9" s="216"/>
      <c r="X9" s="294" t="s">
        <v>907</v>
      </c>
      <c r="Y9" s="217">
        <v>0.17928653079634635</v>
      </c>
      <c r="Z9" s="88"/>
      <c r="AA9" s="519">
        <v>0.39</v>
      </c>
      <c r="AB9" s="124">
        <v>23</v>
      </c>
      <c r="AC9" s="124">
        <f t="shared" si="2"/>
        <v>0.48487747469836651</v>
      </c>
      <c r="AD9" s="124">
        <f t="shared" si="7"/>
        <v>0.26214933459013534</v>
      </c>
      <c r="AE9" s="124">
        <f t="shared" si="3"/>
        <v>23.069141443931912</v>
      </c>
      <c r="AF9" s="124">
        <f t="shared" si="4"/>
        <v>-6.9141443931911795E-2</v>
      </c>
      <c r="AG9" s="124">
        <f t="shared" si="5"/>
        <v>4.7805392689897024E-3</v>
      </c>
      <c r="AH9" s="521">
        <f t="shared" si="6"/>
        <v>2.0722657930762186E-4</v>
      </c>
      <c r="AI9" s="88"/>
      <c r="AJ9" s="88"/>
      <c r="AK9" s="215" t="s">
        <v>885</v>
      </c>
      <c r="AL9" s="216">
        <v>3.510346968453916E-2</v>
      </c>
      <c r="AM9" s="217">
        <v>2.7414924980579333E-2</v>
      </c>
      <c r="AN9" s="88"/>
    </row>
    <row r="10" spans="1:40">
      <c r="A10" s="108" t="s">
        <v>36</v>
      </c>
      <c r="B10" s="108" t="s">
        <v>20</v>
      </c>
      <c r="C10" s="19">
        <v>13</v>
      </c>
      <c r="D10" s="108">
        <v>0.40952380952380951</v>
      </c>
      <c r="E10" s="108" t="s">
        <v>27</v>
      </c>
      <c r="F10" s="108" t="s">
        <v>28</v>
      </c>
      <c r="G10" s="202" t="s">
        <v>29</v>
      </c>
      <c r="H10" s="517">
        <f t="shared" si="0"/>
        <v>-4.0814374138863663</v>
      </c>
      <c r="I10" s="203" t="s">
        <v>30</v>
      </c>
      <c r="K10" s="142"/>
      <c r="L10" s="19"/>
      <c r="M10" s="8" t="s">
        <v>69</v>
      </c>
      <c r="N10" s="12" t="s">
        <v>20</v>
      </c>
      <c r="O10" s="12">
        <v>21</v>
      </c>
      <c r="P10" s="12">
        <v>0.34146341463414637</v>
      </c>
      <c r="Q10" s="12" t="s">
        <v>68</v>
      </c>
      <c r="R10" s="12" t="s">
        <v>14</v>
      </c>
      <c r="S10" s="230" t="s">
        <v>15</v>
      </c>
      <c r="T10" s="517">
        <f t="shared" si="1"/>
        <v>3.9185625861136337</v>
      </c>
      <c r="U10" s="14" t="s">
        <v>16</v>
      </c>
      <c r="V10" s="19"/>
      <c r="W10" s="88"/>
      <c r="X10" s="294" t="s">
        <v>908</v>
      </c>
      <c r="Y10" s="217">
        <v>3.2143660124989253E-2</v>
      </c>
      <c r="Z10" s="88"/>
      <c r="AA10" s="519">
        <v>0.52</v>
      </c>
      <c r="AB10" s="124">
        <v>26</v>
      </c>
      <c r="AC10" s="124">
        <f t="shared" si="2"/>
        <v>0.75401555720761437</v>
      </c>
      <c r="AD10" s="124">
        <f t="shared" si="7"/>
        <v>0.26913808250924787</v>
      </c>
      <c r="AE10" s="124">
        <f t="shared" si="3"/>
        <v>23.684151260813813</v>
      </c>
      <c r="AF10" s="124">
        <f t="shared" si="4"/>
        <v>2.3158487391861868</v>
      </c>
      <c r="AG10" s="124">
        <f t="shared" si="5"/>
        <v>5.3631553827902509</v>
      </c>
      <c r="AH10" s="521">
        <f t="shared" si="6"/>
        <v>0.2264449050223625</v>
      </c>
      <c r="AI10" s="88"/>
      <c r="AJ10" s="88"/>
      <c r="AK10" s="219" t="s">
        <v>886</v>
      </c>
      <c r="AL10" s="88">
        <v>28</v>
      </c>
      <c r="AM10" s="159">
        <v>60</v>
      </c>
      <c r="AN10" s="88"/>
    </row>
    <row r="11" spans="1:40">
      <c r="A11" s="108" t="s">
        <v>37</v>
      </c>
      <c r="B11" s="108" t="s">
        <v>12</v>
      </c>
      <c r="C11" s="19">
        <v>14</v>
      </c>
      <c r="D11" s="108">
        <v>0.43103448275862072</v>
      </c>
      <c r="E11" s="108" t="s">
        <v>27</v>
      </c>
      <c r="F11" s="108" t="s">
        <v>28</v>
      </c>
      <c r="G11" s="202" t="s">
        <v>29</v>
      </c>
      <c r="H11" s="517">
        <f t="shared" si="0"/>
        <v>-3.0814374138863663</v>
      </c>
      <c r="I11" s="203" t="s">
        <v>30</v>
      </c>
      <c r="K11" s="142"/>
      <c r="L11" s="19"/>
      <c r="M11" s="8" t="s">
        <v>72</v>
      </c>
      <c r="N11" s="12" t="s">
        <v>12</v>
      </c>
      <c r="O11" s="237">
        <v>24</v>
      </c>
      <c r="P11" s="12">
        <v>0.57446799999999998</v>
      </c>
      <c r="Q11" s="12" t="s">
        <v>68</v>
      </c>
      <c r="R11" s="12" t="s">
        <v>14</v>
      </c>
      <c r="S11" s="230" t="s">
        <v>15</v>
      </c>
      <c r="T11" s="517">
        <f t="shared" si="1"/>
        <v>6.9185625861136337</v>
      </c>
      <c r="U11" s="14" t="s">
        <v>16</v>
      </c>
      <c r="V11" s="19"/>
      <c r="W11" s="88"/>
      <c r="X11" s="125" t="s">
        <v>909</v>
      </c>
      <c r="Y11" s="159">
        <v>-0.37625492680535233</v>
      </c>
      <c r="Z11" s="88"/>
      <c r="AA11" s="519">
        <v>0.65</v>
      </c>
      <c r="AB11" s="124">
        <v>12</v>
      </c>
      <c r="AC11" s="124">
        <f t="shared" si="2"/>
        <v>0.9210657871327661</v>
      </c>
      <c r="AD11" s="124">
        <f t="shared" si="7"/>
        <v>0.16705022992515173</v>
      </c>
      <c r="AE11" s="124">
        <f t="shared" si="3"/>
        <v>14.700420233413352</v>
      </c>
      <c r="AF11" s="124">
        <f t="shared" si="4"/>
        <v>-2.700420233413352</v>
      </c>
      <c r="AG11" s="124">
        <f t="shared" si="5"/>
        <v>7.2922694370282226</v>
      </c>
      <c r="AH11" s="521">
        <f t="shared" si="6"/>
        <v>0.49605856983960522</v>
      </c>
      <c r="AI11" s="88"/>
      <c r="AJ11" s="88"/>
      <c r="AK11" s="219" t="s">
        <v>888</v>
      </c>
      <c r="AL11" s="88">
        <v>27</v>
      </c>
      <c r="AM11" s="159">
        <v>59</v>
      </c>
      <c r="AN11" s="88"/>
    </row>
    <row r="12" spans="1:40">
      <c r="A12" s="108" t="s">
        <v>38</v>
      </c>
      <c r="B12" s="108" t="s">
        <v>20</v>
      </c>
      <c r="C12" s="19">
        <v>15</v>
      </c>
      <c r="D12" s="108">
        <v>0.2105263157894737</v>
      </c>
      <c r="E12" s="108" t="s">
        <v>27</v>
      </c>
      <c r="F12" s="108" t="s">
        <v>28</v>
      </c>
      <c r="G12" s="202" t="s">
        <v>29</v>
      </c>
      <c r="H12" s="517">
        <f t="shared" si="0"/>
        <v>-2.0814374138863663</v>
      </c>
      <c r="I12" s="203" t="s">
        <v>30</v>
      </c>
      <c r="K12" s="142"/>
      <c r="L12" s="19"/>
      <c r="M12" s="8" t="s">
        <v>70</v>
      </c>
      <c r="N12" s="12" t="s">
        <v>20</v>
      </c>
      <c r="O12" s="12">
        <v>24</v>
      </c>
      <c r="P12" s="12">
        <v>0.59868421052631582</v>
      </c>
      <c r="Q12" s="12" t="s">
        <v>68</v>
      </c>
      <c r="R12" s="12" t="s">
        <v>14</v>
      </c>
      <c r="S12" s="230" t="s">
        <v>15</v>
      </c>
      <c r="T12" s="517">
        <f t="shared" si="1"/>
        <v>6.9185625861136337</v>
      </c>
      <c r="U12" s="14" t="s">
        <v>16</v>
      </c>
      <c r="V12" s="19"/>
      <c r="W12" s="88"/>
      <c r="X12" s="125" t="s">
        <v>910</v>
      </c>
      <c r="Y12" s="159">
        <v>-8.7951624421475208E-2</v>
      </c>
      <c r="Z12" s="88"/>
      <c r="AA12" s="519">
        <v>0.84</v>
      </c>
      <c r="AB12" s="124">
        <v>7</v>
      </c>
      <c r="AC12" s="124">
        <f t="shared" si="2"/>
        <v>0.99328264610075123</v>
      </c>
      <c r="AD12" s="124">
        <f t="shared" si="7"/>
        <v>7.2216858967985131E-2</v>
      </c>
      <c r="AE12" s="124">
        <f t="shared" si="3"/>
        <v>6.3550835891826916</v>
      </c>
      <c r="AF12" s="124">
        <f t="shared" si="4"/>
        <v>0.64491641081730844</v>
      </c>
      <c r="AG12" s="124">
        <f t="shared" si="5"/>
        <v>0.41591717694147934</v>
      </c>
      <c r="AH12" s="521">
        <f t="shared" si="6"/>
        <v>6.544637393116795E-2</v>
      </c>
      <c r="AI12" s="88"/>
      <c r="AJ12" s="216"/>
      <c r="AK12" s="215" t="s">
        <v>20</v>
      </c>
      <c r="AL12" s="220">
        <v>1.2804510575683272</v>
      </c>
      <c r="AM12" s="159"/>
      <c r="AN12" s="88"/>
    </row>
    <row r="13" spans="1:40">
      <c r="A13" s="108" t="s">
        <v>39</v>
      </c>
      <c r="B13" s="108" t="s">
        <v>12</v>
      </c>
      <c r="C13" s="19">
        <v>17</v>
      </c>
      <c r="D13" s="108">
        <v>0.26724137931034481</v>
      </c>
      <c r="E13" s="108" t="s">
        <v>27</v>
      </c>
      <c r="F13" s="108" t="s">
        <v>28</v>
      </c>
      <c r="G13" s="202" t="s">
        <v>29</v>
      </c>
      <c r="H13" s="517">
        <f t="shared" si="0"/>
        <v>-8.1437413886366272E-2</v>
      </c>
      <c r="I13" s="203" t="s">
        <v>30</v>
      </c>
      <c r="K13" s="19"/>
      <c r="L13" s="19"/>
      <c r="M13" s="8" t="s">
        <v>71</v>
      </c>
      <c r="N13" s="12" t="s">
        <v>20</v>
      </c>
      <c r="O13" s="12">
        <v>36</v>
      </c>
      <c r="P13" s="12">
        <v>0.78749999999999998</v>
      </c>
      <c r="Q13" s="12" t="s">
        <v>68</v>
      </c>
      <c r="R13" s="12" t="s">
        <v>14</v>
      </c>
      <c r="S13" s="230" t="s">
        <v>15</v>
      </c>
      <c r="T13" s="517">
        <f t="shared" si="1"/>
        <v>18.918562586113634</v>
      </c>
      <c r="U13" s="14" t="s">
        <v>16</v>
      </c>
      <c r="V13" s="19"/>
      <c r="W13" s="88"/>
      <c r="X13" s="125" t="s">
        <v>911</v>
      </c>
      <c r="Y13" s="159">
        <v>0.78749999999999998</v>
      </c>
      <c r="Z13" s="88"/>
      <c r="AA13" s="304" t="s">
        <v>238</v>
      </c>
      <c r="AB13" s="304">
        <f t="shared" ref="AB13:AH13" si="8">SUM(AB7:AB12)</f>
        <v>88</v>
      </c>
      <c r="AC13" s="304">
        <f t="shared" si="8"/>
        <v>3.4443307818481226</v>
      </c>
      <c r="AD13" s="304">
        <f t="shared" si="8"/>
        <v>0.97984087213534077</v>
      </c>
      <c r="AE13" s="304">
        <f t="shared" si="8"/>
        <v>86.225996747910003</v>
      </c>
      <c r="AF13" s="304">
        <f t="shared" si="8"/>
        <v>1.7740032520900062</v>
      </c>
      <c r="AG13" s="304">
        <f t="shared" si="8"/>
        <v>37.119352224996469</v>
      </c>
      <c r="AH13" s="522">
        <f t="shared" si="8"/>
        <v>4.8728011361446564</v>
      </c>
      <c r="AI13" s="306" t="s">
        <v>967</v>
      </c>
      <c r="AJ13" s="88"/>
      <c r="AK13" s="215" t="s">
        <v>890</v>
      </c>
      <c r="AL13" s="216">
        <v>0.21204945119086513</v>
      </c>
      <c r="AM13" s="159"/>
      <c r="AN13" s="88"/>
    </row>
    <row r="14" spans="1:40">
      <c r="A14" s="28" t="s">
        <v>40</v>
      </c>
      <c r="B14" s="28" t="s">
        <v>20</v>
      </c>
      <c r="C14" s="28">
        <v>3</v>
      </c>
      <c r="D14" s="28">
        <v>0.66153846153846152</v>
      </c>
      <c r="E14" s="28" t="s">
        <v>41</v>
      </c>
      <c r="F14" s="28" t="s">
        <v>42</v>
      </c>
      <c r="G14" s="28" t="s">
        <v>29</v>
      </c>
      <c r="H14" s="517">
        <f t="shared" si="0"/>
        <v>-14.081437413886366</v>
      </c>
      <c r="I14" s="29" t="s">
        <v>16</v>
      </c>
      <c r="K14" s="19"/>
      <c r="L14" s="19"/>
      <c r="M14" s="8" t="s">
        <v>75</v>
      </c>
      <c r="N14" s="12" t="s">
        <v>12</v>
      </c>
      <c r="O14" s="12">
        <v>18</v>
      </c>
      <c r="P14" s="12">
        <v>0.46153846153846156</v>
      </c>
      <c r="Q14" s="12" t="s">
        <v>74</v>
      </c>
      <c r="R14" s="12" t="s">
        <v>14</v>
      </c>
      <c r="S14" s="230" t="s">
        <v>15</v>
      </c>
      <c r="T14" s="517">
        <f t="shared" si="1"/>
        <v>0.91856258611363373</v>
      </c>
      <c r="U14" s="14" t="s">
        <v>16</v>
      </c>
      <c r="V14" s="19"/>
      <c r="W14" s="88"/>
      <c r="X14" s="125" t="s">
        <v>912</v>
      </c>
      <c r="Y14" s="159">
        <v>0</v>
      </c>
      <c r="Z14" s="88"/>
      <c r="AA14" s="598" t="s">
        <v>981</v>
      </c>
      <c r="AB14" s="582"/>
      <c r="AC14" s="582"/>
      <c r="AD14" s="582"/>
      <c r="AE14" s="88"/>
      <c r="AF14" s="88"/>
      <c r="AG14" s="304" t="s">
        <v>969</v>
      </c>
      <c r="AH14" s="522">
        <f>CHIDIST(AH13,5)</f>
        <v>0.43160027990625649</v>
      </c>
      <c r="AI14" s="307" t="s">
        <v>970</v>
      </c>
      <c r="AJ14" s="88"/>
      <c r="AK14" s="221" t="s">
        <v>892</v>
      </c>
      <c r="AL14" s="222">
        <v>1.6753972850413434</v>
      </c>
      <c r="AM14" s="223"/>
      <c r="AN14" s="88"/>
    </row>
    <row r="15" spans="1:40">
      <c r="A15" s="28" t="s">
        <v>43</v>
      </c>
      <c r="B15" s="28" t="s">
        <v>20</v>
      </c>
      <c r="C15" s="28">
        <v>3</v>
      </c>
      <c r="D15" s="28">
        <v>0.5</v>
      </c>
      <c r="E15" s="28" t="s">
        <v>41</v>
      </c>
      <c r="F15" s="28" t="s">
        <v>42</v>
      </c>
      <c r="G15" s="28" t="s">
        <v>29</v>
      </c>
      <c r="H15" s="517">
        <f t="shared" si="0"/>
        <v>-14.081437413886366</v>
      </c>
      <c r="I15" s="29" t="s">
        <v>16</v>
      </c>
      <c r="K15" s="19"/>
      <c r="L15" s="19"/>
      <c r="M15" s="58" t="s">
        <v>87</v>
      </c>
      <c r="N15" s="58" t="s">
        <v>12</v>
      </c>
      <c r="O15" s="58">
        <v>7</v>
      </c>
      <c r="P15" s="58">
        <v>0.28169014084507038</v>
      </c>
      <c r="Q15" s="58" t="s">
        <v>88</v>
      </c>
      <c r="R15" s="58" t="s">
        <v>88</v>
      </c>
      <c r="S15" s="245" t="s">
        <v>64</v>
      </c>
      <c r="T15" s="517">
        <f t="shared" si="1"/>
        <v>-10.081437413886366</v>
      </c>
      <c r="U15" s="61" t="s">
        <v>16</v>
      </c>
      <c r="V15" s="19"/>
      <c r="W15" s="88"/>
      <c r="X15" s="125" t="s">
        <v>913</v>
      </c>
      <c r="Y15" s="159">
        <v>0.78749999999999998</v>
      </c>
      <c r="Z15" s="88"/>
      <c r="AA15" s="88"/>
      <c r="AB15" s="88"/>
      <c r="AC15" s="88"/>
      <c r="AD15" s="88"/>
      <c r="AE15" s="88"/>
      <c r="AF15" s="601" t="s">
        <v>971</v>
      </c>
      <c r="AG15" s="568"/>
      <c r="AH15" s="602" t="s">
        <v>972</v>
      </c>
      <c r="AI15" s="582"/>
      <c r="AJ15" s="216"/>
      <c r="AK15" s="591" t="s">
        <v>894</v>
      </c>
      <c r="AL15" s="568"/>
      <c r="AM15" s="568"/>
      <c r="AN15" s="88"/>
    </row>
    <row r="16" spans="1:40">
      <c r="A16" s="28" t="s">
        <v>44</v>
      </c>
      <c r="B16" s="28" t="s">
        <v>12</v>
      </c>
      <c r="C16" s="28">
        <v>3</v>
      </c>
      <c r="D16" s="28">
        <v>0.63157894736842102</v>
      </c>
      <c r="E16" s="28" t="s">
        <v>41</v>
      </c>
      <c r="F16" s="28" t="s">
        <v>42</v>
      </c>
      <c r="G16" s="28" t="s">
        <v>29</v>
      </c>
      <c r="H16" s="517">
        <f t="shared" si="0"/>
        <v>-14.081437413886366</v>
      </c>
      <c r="I16" s="29" t="s">
        <v>16</v>
      </c>
      <c r="K16" s="19"/>
      <c r="L16" s="19"/>
      <c r="M16" s="58" t="s">
        <v>89</v>
      </c>
      <c r="N16" s="58" t="s">
        <v>12</v>
      </c>
      <c r="O16" s="58">
        <v>8</v>
      </c>
      <c r="P16" s="58">
        <v>0.2429906542056075</v>
      </c>
      <c r="Q16" s="58" t="s">
        <v>88</v>
      </c>
      <c r="R16" s="58" t="s">
        <v>88</v>
      </c>
      <c r="S16" s="245" t="s">
        <v>64</v>
      </c>
      <c r="T16" s="517">
        <f t="shared" si="1"/>
        <v>-9.0814374138863663</v>
      </c>
      <c r="U16" s="61" t="s">
        <v>16</v>
      </c>
      <c r="V16" s="239"/>
      <c r="W16" s="216"/>
      <c r="X16" s="125" t="s">
        <v>914</v>
      </c>
      <c r="Y16" s="159">
        <v>34.918203068527347</v>
      </c>
      <c r="Z16" s="88"/>
      <c r="AA16" s="88"/>
      <c r="AB16" s="88"/>
      <c r="AC16" s="88"/>
      <c r="AD16" s="88"/>
      <c r="AE16" s="88"/>
      <c r="AF16" s="88"/>
      <c r="AG16" s="88"/>
      <c r="AH16" s="88"/>
      <c r="AI16" s="88"/>
      <c r="AJ16" s="88"/>
      <c r="AK16" s="570" t="s">
        <v>896</v>
      </c>
      <c r="AL16" s="568"/>
      <c r="AM16" s="88" t="s">
        <v>982</v>
      </c>
      <c r="AN16" s="88"/>
    </row>
    <row r="17" spans="1:44">
      <c r="A17" s="137" t="s">
        <v>58</v>
      </c>
      <c r="B17" s="137" t="s">
        <v>12</v>
      </c>
      <c r="C17" s="137">
        <v>12</v>
      </c>
      <c r="D17" s="137">
        <v>0.34482758600000002</v>
      </c>
      <c r="E17" s="137" t="s">
        <v>59</v>
      </c>
      <c r="F17" s="137" t="s">
        <v>14</v>
      </c>
      <c r="G17" s="230" t="s">
        <v>15</v>
      </c>
      <c r="H17" s="517">
        <f t="shared" si="0"/>
        <v>-5.0814374138863663</v>
      </c>
      <c r="I17" s="14" t="s">
        <v>16</v>
      </c>
      <c r="K17" s="19"/>
      <c r="L17" s="19"/>
      <c r="M17" s="58" t="s">
        <v>90</v>
      </c>
      <c r="N17" s="58" t="s">
        <v>20</v>
      </c>
      <c r="O17" s="58">
        <v>15</v>
      </c>
      <c r="P17" s="58">
        <v>0.21875</v>
      </c>
      <c r="Q17" s="58" t="s">
        <v>88</v>
      </c>
      <c r="R17" s="58" t="s">
        <v>88</v>
      </c>
      <c r="S17" s="245" t="s">
        <v>64</v>
      </c>
      <c r="T17" s="517">
        <f t="shared" si="1"/>
        <v>-2.0814374138863663</v>
      </c>
      <c r="U17" s="61" t="s">
        <v>16</v>
      </c>
      <c r="W17" s="88"/>
      <c r="X17" s="296" t="s">
        <v>915</v>
      </c>
      <c r="Y17" s="297">
        <v>88</v>
      </c>
      <c r="Z17" s="88"/>
      <c r="AA17" s="88"/>
      <c r="AB17" s="88"/>
      <c r="AC17" s="88"/>
      <c r="AD17" s="88"/>
      <c r="AE17" s="88"/>
      <c r="AF17" s="88"/>
      <c r="AG17" s="88"/>
      <c r="AH17" s="88"/>
      <c r="AI17" s="88"/>
      <c r="AJ17" s="88"/>
      <c r="AK17" s="88"/>
      <c r="AL17" s="88"/>
      <c r="AM17" s="88"/>
      <c r="AN17" s="88"/>
    </row>
    <row r="18" spans="1:44">
      <c r="A18" s="46" t="s">
        <v>61</v>
      </c>
      <c r="B18" s="46" t="s">
        <v>12</v>
      </c>
      <c r="C18" s="46">
        <v>22</v>
      </c>
      <c r="D18" s="46">
        <v>0.41025641025641019</v>
      </c>
      <c r="E18" s="46" t="s">
        <v>62</v>
      </c>
      <c r="F18" s="46" t="s">
        <v>63</v>
      </c>
      <c r="G18" s="102" t="s">
        <v>15</v>
      </c>
      <c r="H18" s="517">
        <f t="shared" si="0"/>
        <v>4.9185625861136337</v>
      </c>
      <c r="I18" s="49" t="s">
        <v>16</v>
      </c>
      <c r="K18" s="19"/>
      <c r="L18" s="19"/>
      <c r="M18" s="58" t="s">
        <v>91</v>
      </c>
      <c r="N18" s="58" t="s">
        <v>12</v>
      </c>
      <c r="O18" s="58">
        <v>15</v>
      </c>
      <c r="P18" s="58">
        <v>0.35789473684210532</v>
      </c>
      <c r="Q18" s="58" t="s">
        <v>88</v>
      </c>
      <c r="R18" s="58" t="s">
        <v>88</v>
      </c>
      <c r="S18" s="245" t="s">
        <v>64</v>
      </c>
      <c r="T18" s="517">
        <f t="shared" si="1"/>
        <v>-2.0814374138863663</v>
      </c>
      <c r="U18" s="61" t="s">
        <v>16</v>
      </c>
      <c r="W18" s="88"/>
      <c r="X18" s="88"/>
      <c r="Y18" s="88"/>
      <c r="Z18" s="88"/>
      <c r="AA18" s="88"/>
      <c r="AB18" s="88"/>
      <c r="AC18" s="88"/>
      <c r="AD18" s="88"/>
      <c r="AE18" s="88"/>
      <c r="AF18" s="88"/>
      <c r="AG18" s="88"/>
      <c r="AH18" s="88"/>
      <c r="AI18" s="88"/>
      <c r="AJ18" s="88"/>
      <c r="AK18" s="562" t="s">
        <v>922</v>
      </c>
      <c r="AL18" s="563"/>
      <c r="AM18" s="561"/>
      <c r="AN18" s="88"/>
    </row>
    <row r="19" spans="1:44" ht="19.5">
      <c r="A19" s="46" t="s">
        <v>65</v>
      </c>
      <c r="B19" s="46" t="s">
        <v>12</v>
      </c>
      <c r="C19" s="46">
        <v>23</v>
      </c>
      <c r="D19" s="46">
        <v>0.58666666666666667</v>
      </c>
      <c r="E19" s="46" t="s">
        <v>62</v>
      </c>
      <c r="F19" s="46" t="s">
        <v>63</v>
      </c>
      <c r="G19" s="102" t="s">
        <v>15</v>
      </c>
      <c r="H19" s="517">
        <f t="shared" si="0"/>
        <v>5.9185625861136337</v>
      </c>
      <c r="I19" s="49" t="s">
        <v>16</v>
      </c>
      <c r="K19" s="19"/>
      <c r="L19" s="19"/>
      <c r="M19" s="58" t="s">
        <v>92</v>
      </c>
      <c r="N19" s="58" t="s">
        <v>12</v>
      </c>
      <c r="O19" s="58">
        <v>15</v>
      </c>
      <c r="P19" s="58">
        <v>0.2868217054263566</v>
      </c>
      <c r="Q19" s="58" t="s">
        <v>88</v>
      </c>
      <c r="R19" s="58" t="s">
        <v>88</v>
      </c>
      <c r="S19" s="245" t="s">
        <v>64</v>
      </c>
      <c r="T19" s="517">
        <f t="shared" si="1"/>
        <v>-2.0814374138863663</v>
      </c>
      <c r="U19" s="61" t="s">
        <v>16</v>
      </c>
      <c r="W19" s="88"/>
      <c r="X19" s="88"/>
      <c r="Y19" s="88"/>
      <c r="Z19" s="88"/>
      <c r="AA19" s="88"/>
      <c r="AB19" s="88"/>
      <c r="AC19" s="88"/>
      <c r="AD19" s="88"/>
      <c r="AE19" s="88"/>
      <c r="AF19" s="88"/>
      <c r="AG19" s="88"/>
      <c r="AH19" s="88"/>
      <c r="AI19" s="88"/>
      <c r="AJ19" s="88"/>
      <c r="AK19" s="208" t="s">
        <v>873</v>
      </c>
      <c r="AL19" s="209" t="s">
        <v>983</v>
      </c>
      <c r="AM19" s="159"/>
      <c r="AN19" s="88"/>
    </row>
    <row r="20" spans="1:44" ht="19.5">
      <c r="A20" s="46" t="s">
        <v>66</v>
      </c>
      <c r="B20" s="46" t="s">
        <v>12</v>
      </c>
      <c r="C20" s="46">
        <v>25</v>
      </c>
      <c r="D20" s="46">
        <v>0.484375</v>
      </c>
      <c r="E20" s="46" t="s">
        <v>62</v>
      </c>
      <c r="F20" s="46" t="s">
        <v>63</v>
      </c>
      <c r="G20" s="102" t="s">
        <v>15</v>
      </c>
      <c r="H20" s="517">
        <f t="shared" si="0"/>
        <v>7.9185625861136337</v>
      </c>
      <c r="I20" s="49" t="s">
        <v>16</v>
      </c>
      <c r="K20" s="19"/>
      <c r="L20" s="19"/>
      <c r="M20" s="58" t="s">
        <v>93</v>
      </c>
      <c r="N20" s="58" t="s">
        <v>12</v>
      </c>
      <c r="O20" s="58">
        <v>16</v>
      </c>
      <c r="P20" s="58">
        <v>0.37096774193548387</v>
      </c>
      <c r="Q20" s="58" t="s">
        <v>88</v>
      </c>
      <c r="R20" s="58" t="s">
        <v>88</v>
      </c>
      <c r="S20" s="245" t="s">
        <v>64</v>
      </c>
      <c r="T20" s="517">
        <f t="shared" si="1"/>
        <v>-1.0814374138863663</v>
      </c>
      <c r="U20" s="61" t="s">
        <v>16</v>
      </c>
      <c r="W20" s="88"/>
      <c r="X20" s="599" t="s">
        <v>928</v>
      </c>
      <c r="Y20" s="563"/>
      <c r="Z20" s="561"/>
      <c r="AA20" s="88"/>
      <c r="AB20" s="88"/>
      <c r="AC20" s="88"/>
      <c r="AD20" s="88"/>
      <c r="AE20" s="88"/>
      <c r="AF20" s="88"/>
      <c r="AG20" s="88"/>
      <c r="AH20" s="88"/>
      <c r="AI20" s="88"/>
      <c r="AJ20" s="88"/>
      <c r="AK20" s="208" t="s">
        <v>876</v>
      </c>
      <c r="AL20" s="209" t="s">
        <v>984</v>
      </c>
      <c r="AM20" s="159"/>
      <c r="AN20" s="88"/>
    </row>
    <row r="21" spans="1:44" ht="15.75" customHeight="1">
      <c r="A21" s="8" t="s">
        <v>67</v>
      </c>
      <c r="B21" s="12" t="s">
        <v>12</v>
      </c>
      <c r="C21" s="12">
        <v>18</v>
      </c>
      <c r="D21" s="50">
        <v>0.47283813747228387</v>
      </c>
      <c r="E21" s="12" t="s">
        <v>68</v>
      </c>
      <c r="F21" s="12" t="s">
        <v>14</v>
      </c>
      <c r="G21" s="230" t="s">
        <v>15</v>
      </c>
      <c r="H21" s="517">
        <f t="shared" si="0"/>
        <v>0.91856258611363373</v>
      </c>
      <c r="I21" s="14" t="s">
        <v>16</v>
      </c>
      <c r="K21" s="19"/>
      <c r="L21" s="19"/>
      <c r="M21" s="58" t="s">
        <v>94</v>
      </c>
      <c r="N21" s="58" t="s">
        <v>20</v>
      </c>
      <c r="O21" s="58">
        <v>16</v>
      </c>
      <c r="P21" s="58">
        <v>0.45238095238095238</v>
      </c>
      <c r="Q21" s="58" t="s">
        <v>88</v>
      </c>
      <c r="R21" s="58" t="s">
        <v>88</v>
      </c>
      <c r="S21" s="245" t="s">
        <v>64</v>
      </c>
      <c r="T21" s="517">
        <f t="shared" si="1"/>
        <v>-1.0814374138863663</v>
      </c>
      <c r="U21" s="61" t="s">
        <v>16</v>
      </c>
      <c r="W21" s="88"/>
      <c r="X21" s="523"/>
      <c r="Y21" s="524" t="s">
        <v>882</v>
      </c>
      <c r="Z21" s="525" t="s">
        <v>985</v>
      </c>
      <c r="AA21" s="88"/>
      <c r="AB21" s="88"/>
      <c r="AC21" s="88"/>
      <c r="AD21" s="88"/>
      <c r="AE21" s="88"/>
      <c r="AF21" s="88"/>
      <c r="AG21" s="88"/>
      <c r="AH21" s="88"/>
      <c r="AI21" s="88"/>
      <c r="AJ21" s="88"/>
      <c r="AK21" s="125" t="s">
        <v>879</v>
      </c>
      <c r="AL21" s="88"/>
      <c r="AM21" s="159"/>
      <c r="AN21" s="88"/>
      <c r="AP21" s="19"/>
      <c r="AQ21" s="19"/>
      <c r="AR21" s="19"/>
    </row>
    <row r="22" spans="1:44" ht="15.75" customHeight="1">
      <c r="A22" s="8" t="s">
        <v>69</v>
      </c>
      <c r="B22" s="12" t="s">
        <v>20</v>
      </c>
      <c r="C22" s="12">
        <v>21</v>
      </c>
      <c r="D22" s="12">
        <v>0.34146341463414637</v>
      </c>
      <c r="E22" s="12" t="s">
        <v>68</v>
      </c>
      <c r="F22" s="12" t="s">
        <v>14</v>
      </c>
      <c r="G22" s="230" t="s">
        <v>15</v>
      </c>
      <c r="H22" s="517">
        <f t="shared" si="0"/>
        <v>3.9185625861136337</v>
      </c>
      <c r="I22" s="14" t="s">
        <v>16</v>
      </c>
      <c r="K22" s="19"/>
      <c r="L22" s="19"/>
      <c r="M22" s="58" t="s">
        <v>95</v>
      </c>
      <c r="N22" s="58" t="s">
        <v>20</v>
      </c>
      <c r="O22" s="58">
        <v>17</v>
      </c>
      <c r="P22" s="58">
        <v>0.5</v>
      </c>
      <c r="Q22" s="58" t="s">
        <v>88</v>
      </c>
      <c r="R22" s="58" t="s">
        <v>88</v>
      </c>
      <c r="S22" s="245" t="s">
        <v>64</v>
      </c>
      <c r="T22" s="517">
        <f t="shared" si="1"/>
        <v>-8.1437413886366272E-2</v>
      </c>
      <c r="U22" s="61" t="s">
        <v>16</v>
      </c>
      <c r="W22" s="88"/>
      <c r="X22" s="294" t="s">
        <v>884</v>
      </c>
      <c r="Y22" s="273">
        <v>0.4318147410192899</v>
      </c>
      <c r="Z22" s="274">
        <v>0.32176137883464112</v>
      </c>
      <c r="AA22" s="88"/>
      <c r="AB22" s="88"/>
      <c r="AC22" s="88"/>
      <c r="AD22" s="88"/>
      <c r="AE22" s="88"/>
      <c r="AF22" s="88"/>
      <c r="AG22" s="88"/>
      <c r="AH22" s="88"/>
      <c r="AI22" s="88"/>
      <c r="AJ22" s="88"/>
      <c r="AK22" s="125" t="s">
        <v>881</v>
      </c>
      <c r="AL22" s="88"/>
      <c r="AM22" s="159"/>
      <c r="AN22" s="88"/>
      <c r="AP22" s="19"/>
      <c r="AQ22" s="19"/>
      <c r="AR22" s="19"/>
    </row>
    <row r="23" spans="1:44" ht="15.75" customHeight="1">
      <c r="A23" s="8" t="s">
        <v>72</v>
      </c>
      <c r="B23" s="12" t="s">
        <v>12</v>
      </c>
      <c r="C23" s="237">
        <v>24</v>
      </c>
      <c r="D23" s="12">
        <v>0.57446799999999998</v>
      </c>
      <c r="E23" s="12" t="s">
        <v>68</v>
      </c>
      <c r="F23" s="12" t="s">
        <v>14</v>
      </c>
      <c r="G23" s="230" t="s">
        <v>15</v>
      </c>
      <c r="H23" s="517">
        <f t="shared" si="0"/>
        <v>6.9185625861136337</v>
      </c>
      <c r="I23" s="14" t="s">
        <v>16</v>
      </c>
      <c r="K23" s="19"/>
      <c r="L23" s="19"/>
      <c r="M23" s="58" t="s">
        <v>96</v>
      </c>
      <c r="N23" s="58" t="s">
        <v>12</v>
      </c>
      <c r="O23" s="58">
        <v>18</v>
      </c>
      <c r="P23" s="268">
        <v>0.2808988764044944</v>
      </c>
      <c r="Q23" s="58" t="s">
        <v>88</v>
      </c>
      <c r="R23" s="58" t="s">
        <v>88</v>
      </c>
      <c r="S23" s="245" t="s">
        <v>64</v>
      </c>
      <c r="T23" s="517">
        <f t="shared" si="1"/>
        <v>0.91856258611363373</v>
      </c>
      <c r="U23" s="61" t="s">
        <v>16</v>
      </c>
      <c r="W23" s="88"/>
      <c r="X23" s="125" t="s">
        <v>904</v>
      </c>
      <c r="Y23" s="89">
        <v>2.1375579906589406E-2</v>
      </c>
      <c r="Z23" s="276">
        <v>3.5407560575057957E-2</v>
      </c>
      <c r="AA23" s="88"/>
      <c r="AB23" s="88"/>
      <c r="AC23" s="88"/>
      <c r="AD23" s="88"/>
      <c r="AE23" s="88"/>
      <c r="AF23" s="88"/>
      <c r="AG23" s="88"/>
      <c r="AH23" s="88"/>
      <c r="AI23" s="88"/>
      <c r="AJ23" s="88"/>
      <c r="AK23" s="211"/>
      <c r="AL23" s="212" t="s">
        <v>882</v>
      </c>
      <c r="AM23" s="214" t="s">
        <v>883</v>
      </c>
      <c r="AN23" s="88"/>
      <c r="AP23" s="275"/>
      <c r="AQ23" s="275"/>
      <c r="AR23" s="275"/>
    </row>
    <row r="24" spans="1:44" ht="15.75" customHeight="1">
      <c r="A24" s="8" t="s">
        <v>70</v>
      </c>
      <c r="B24" s="12" t="s">
        <v>20</v>
      </c>
      <c r="C24" s="12">
        <v>24</v>
      </c>
      <c r="D24" s="12">
        <v>0.59868421052631582</v>
      </c>
      <c r="E24" s="12" t="s">
        <v>68</v>
      </c>
      <c r="F24" s="12" t="s">
        <v>14</v>
      </c>
      <c r="G24" s="230" t="s">
        <v>15</v>
      </c>
      <c r="H24" s="517">
        <f t="shared" si="0"/>
        <v>6.9185625861136337</v>
      </c>
      <c r="I24" s="14" t="s">
        <v>16</v>
      </c>
      <c r="K24" s="19"/>
      <c r="L24" s="19"/>
      <c r="M24" s="58" t="s">
        <v>97</v>
      </c>
      <c r="N24" s="58" t="s">
        <v>20</v>
      </c>
      <c r="O24" s="58">
        <v>19</v>
      </c>
      <c r="P24" s="268">
        <v>0.25210084033613439</v>
      </c>
      <c r="Q24" s="58" t="s">
        <v>88</v>
      </c>
      <c r="R24" s="58" t="s">
        <v>88</v>
      </c>
      <c r="S24" s="245" t="s">
        <v>64</v>
      </c>
      <c r="T24" s="517">
        <f t="shared" si="1"/>
        <v>1.9185625861136337</v>
      </c>
      <c r="U24" s="61" t="s">
        <v>16</v>
      </c>
      <c r="W24" s="88"/>
      <c r="X24" s="125" t="s">
        <v>905</v>
      </c>
      <c r="Y24" s="89">
        <v>0.44971108703503071</v>
      </c>
      <c r="Z24" s="276">
        <v>0.32958801498127344</v>
      </c>
      <c r="AA24" s="88"/>
      <c r="AB24" s="88"/>
      <c r="AC24" s="88"/>
      <c r="AD24" s="88"/>
      <c r="AE24" s="88"/>
      <c r="AF24" s="88"/>
      <c r="AG24" s="88"/>
      <c r="AH24" s="88"/>
      <c r="AI24" s="88"/>
      <c r="AJ24" s="88"/>
      <c r="AK24" s="215" t="s">
        <v>884</v>
      </c>
      <c r="AL24" s="216">
        <v>0.4318147410192899</v>
      </c>
      <c r="AM24" s="217">
        <v>0.32176137883464112</v>
      </c>
      <c r="AN24" s="88"/>
      <c r="AP24" s="19"/>
      <c r="AQ24" s="19"/>
      <c r="AR24" s="19"/>
    </row>
    <row r="25" spans="1:44" ht="15.75" customHeight="1">
      <c r="A25" s="8" t="s">
        <v>71</v>
      </c>
      <c r="B25" s="12" t="s">
        <v>20</v>
      </c>
      <c r="C25" s="12">
        <v>36</v>
      </c>
      <c r="D25" s="12">
        <v>0.78749999999999998</v>
      </c>
      <c r="E25" s="12" t="s">
        <v>68</v>
      </c>
      <c r="F25" s="12" t="s">
        <v>14</v>
      </c>
      <c r="G25" s="230" t="s">
        <v>15</v>
      </c>
      <c r="H25" s="517">
        <f t="shared" si="0"/>
        <v>18.918562586113634</v>
      </c>
      <c r="I25" s="14" t="s">
        <v>16</v>
      </c>
      <c r="K25" s="19"/>
      <c r="L25" s="19"/>
      <c r="M25" s="58" t="s">
        <v>98</v>
      </c>
      <c r="N25" s="58" t="s">
        <v>12</v>
      </c>
      <c r="O25" s="58">
        <v>23</v>
      </c>
      <c r="P25" s="58">
        <v>0.40145985401459849</v>
      </c>
      <c r="Q25" s="58" t="s">
        <v>88</v>
      </c>
      <c r="R25" s="58" t="s">
        <v>88</v>
      </c>
      <c r="S25" s="245" t="s">
        <v>64</v>
      </c>
      <c r="T25" s="517">
        <f t="shared" si="1"/>
        <v>5.9185625861136337</v>
      </c>
      <c r="U25" s="61" t="s">
        <v>16</v>
      </c>
      <c r="W25" s="88"/>
      <c r="X25" s="125" t="s">
        <v>906</v>
      </c>
      <c r="Y25" s="88" t="e">
        <v>#N/A</v>
      </c>
      <c r="Z25" s="159" t="e">
        <v>#N/A</v>
      </c>
      <c r="AA25" s="88"/>
      <c r="AB25" s="88"/>
      <c r="AC25" s="88"/>
      <c r="AD25" s="88"/>
      <c r="AE25" s="88"/>
      <c r="AF25" s="88"/>
      <c r="AG25" s="88"/>
      <c r="AH25" s="88"/>
      <c r="AI25" s="88"/>
      <c r="AJ25" s="88"/>
      <c r="AK25" s="215" t="s">
        <v>885</v>
      </c>
      <c r="AL25" s="216">
        <v>2.7414924980579333E-2</v>
      </c>
      <c r="AM25" s="217">
        <v>3.510346968453916E-2</v>
      </c>
      <c r="AN25" s="88"/>
      <c r="AP25" s="19"/>
      <c r="AQ25" s="19"/>
      <c r="AR25" s="19"/>
    </row>
    <row r="26" spans="1:44" ht="15.75" customHeight="1">
      <c r="A26" s="8" t="s">
        <v>75</v>
      </c>
      <c r="B26" s="12" t="s">
        <v>12</v>
      </c>
      <c r="C26" s="12">
        <v>18</v>
      </c>
      <c r="D26" s="12">
        <v>0.46153846153846156</v>
      </c>
      <c r="E26" s="12" t="s">
        <v>74</v>
      </c>
      <c r="F26" s="12" t="s">
        <v>14</v>
      </c>
      <c r="G26" s="230" t="s">
        <v>15</v>
      </c>
      <c r="H26" s="517">
        <f t="shared" si="0"/>
        <v>0.91856258611363373</v>
      </c>
      <c r="I26" s="14" t="s">
        <v>16</v>
      </c>
      <c r="K26" s="19"/>
      <c r="L26" s="19"/>
      <c r="M26" s="58" t="s">
        <v>99</v>
      </c>
      <c r="N26" s="58" t="s">
        <v>20</v>
      </c>
      <c r="O26" s="58">
        <v>24</v>
      </c>
      <c r="P26" s="268">
        <v>0.35483870967741937</v>
      </c>
      <c r="Q26" s="58" t="s">
        <v>88</v>
      </c>
      <c r="R26" s="58" t="s">
        <v>88</v>
      </c>
      <c r="S26" s="245" t="s">
        <v>64</v>
      </c>
      <c r="T26" s="517">
        <f t="shared" si="1"/>
        <v>6.9185625861136337</v>
      </c>
      <c r="U26" s="61" t="s">
        <v>16</v>
      </c>
      <c r="W26" s="88"/>
      <c r="X26" s="294" t="s">
        <v>907</v>
      </c>
      <c r="Y26" s="273">
        <v>0.16557452998749334</v>
      </c>
      <c r="Z26" s="274">
        <v>0.187359199626117</v>
      </c>
      <c r="AA26" s="88"/>
      <c r="AB26" s="88"/>
      <c r="AC26" s="88"/>
      <c r="AD26" s="88"/>
      <c r="AE26" s="88"/>
      <c r="AF26" s="88"/>
      <c r="AG26" s="88"/>
      <c r="AH26" s="88"/>
      <c r="AI26" s="88"/>
      <c r="AJ26" s="88"/>
      <c r="AK26" s="219" t="s">
        <v>886</v>
      </c>
      <c r="AL26" s="88">
        <v>60</v>
      </c>
      <c r="AM26" s="159">
        <v>28</v>
      </c>
      <c r="AN26" s="88"/>
      <c r="AP26" s="19"/>
      <c r="AQ26" s="19"/>
      <c r="AR26" s="19"/>
    </row>
    <row r="27" spans="1:44" ht="15.75" customHeight="1">
      <c r="A27" s="53" t="s">
        <v>76</v>
      </c>
      <c r="B27" s="53" t="s">
        <v>12</v>
      </c>
      <c r="C27" s="53">
        <v>2</v>
      </c>
      <c r="D27" s="53">
        <v>3.8461538461538457E-2</v>
      </c>
      <c r="E27" s="53" t="s">
        <v>77</v>
      </c>
      <c r="F27" s="53" t="s">
        <v>77</v>
      </c>
      <c r="G27" s="227" t="s">
        <v>29</v>
      </c>
      <c r="H27" s="517">
        <f t="shared" si="0"/>
        <v>-15.081437413886366</v>
      </c>
      <c r="I27" s="56" t="s">
        <v>16</v>
      </c>
      <c r="K27" s="19"/>
      <c r="L27" s="19"/>
      <c r="M27" s="58" t="s">
        <v>100</v>
      </c>
      <c r="N27" s="58" t="s">
        <v>12</v>
      </c>
      <c r="O27" s="58">
        <v>24</v>
      </c>
      <c r="P27" s="58">
        <v>0.5161290322580645</v>
      </c>
      <c r="Q27" s="58" t="s">
        <v>88</v>
      </c>
      <c r="R27" s="58" t="s">
        <v>88</v>
      </c>
      <c r="S27" s="245" t="s">
        <v>64</v>
      </c>
      <c r="T27" s="517">
        <f t="shared" si="1"/>
        <v>6.9185625861136337</v>
      </c>
      <c r="U27" s="61" t="s">
        <v>16</v>
      </c>
      <c r="W27" s="88"/>
      <c r="X27" s="294" t="s">
        <v>908</v>
      </c>
      <c r="Y27" s="273">
        <v>2.7414924980579333E-2</v>
      </c>
      <c r="Z27" s="274">
        <v>3.510346968453916E-2</v>
      </c>
      <c r="AA27" s="88"/>
      <c r="AB27" s="88"/>
      <c r="AC27" s="88"/>
      <c r="AD27" s="88"/>
      <c r="AE27" s="88"/>
      <c r="AF27" s="88"/>
      <c r="AG27" s="88"/>
      <c r="AH27" s="88"/>
      <c r="AI27" s="88"/>
      <c r="AJ27" s="88"/>
      <c r="AK27" s="219" t="s">
        <v>887</v>
      </c>
      <c r="AL27" s="88">
        <v>2.9828770410892304E-2</v>
      </c>
      <c r="AM27" s="159"/>
      <c r="AN27" s="88"/>
      <c r="AP27" s="19"/>
      <c r="AQ27" s="19"/>
      <c r="AR27" s="19"/>
    </row>
    <row r="28" spans="1:44" ht="15.75" customHeight="1">
      <c r="A28" s="53" t="s">
        <v>78</v>
      </c>
      <c r="B28" s="53" t="s">
        <v>12</v>
      </c>
      <c r="C28" s="53">
        <v>4</v>
      </c>
      <c r="D28" s="53">
        <v>0.15584415584415581</v>
      </c>
      <c r="E28" s="53" t="s">
        <v>77</v>
      </c>
      <c r="F28" s="53" t="s">
        <v>77</v>
      </c>
      <c r="G28" s="227" t="s">
        <v>29</v>
      </c>
      <c r="H28" s="517">
        <f t="shared" si="0"/>
        <v>-13.081437413886366</v>
      </c>
      <c r="I28" s="56" t="s">
        <v>16</v>
      </c>
      <c r="K28" s="19"/>
      <c r="L28" s="19"/>
      <c r="M28" s="58" t="s">
        <v>101</v>
      </c>
      <c r="N28" s="58" t="s">
        <v>12</v>
      </c>
      <c r="O28" s="58">
        <v>30</v>
      </c>
      <c r="P28" s="58">
        <v>0.34375</v>
      </c>
      <c r="Q28" s="58" t="s">
        <v>88</v>
      </c>
      <c r="R28" s="58" t="s">
        <v>88</v>
      </c>
      <c r="S28" s="245" t="s">
        <v>64</v>
      </c>
      <c r="T28" s="517">
        <f t="shared" si="1"/>
        <v>12.918562586113634</v>
      </c>
      <c r="U28" s="61" t="s">
        <v>16</v>
      </c>
      <c r="W28" s="88"/>
      <c r="X28" s="125" t="s">
        <v>909</v>
      </c>
      <c r="Y28" s="89">
        <v>-0.20486139816615889</v>
      </c>
      <c r="Z28" s="276">
        <v>-0.39547002443256352</v>
      </c>
      <c r="AA28" s="88"/>
      <c r="AB28" s="88"/>
      <c r="AC28" s="88"/>
      <c r="AD28" s="88"/>
      <c r="AE28" s="88"/>
      <c r="AF28" s="88"/>
      <c r="AG28" s="88"/>
      <c r="AH28" s="88"/>
      <c r="AI28" s="88"/>
      <c r="AJ28" s="88"/>
      <c r="AK28" s="219" t="s">
        <v>889</v>
      </c>
      <c r="AL28" s="88">
        <v>0</v>
      </c>
      <c r="AM28" s="159"/>
      <c r="AN28" s="88"/>
      <c r="AP28" s="19"/>
      <c r="AQ28" s="19"/>
      <c r="AR28" s="19"/>
    </row>
    <row r="29" spans="1:44" ht="15.75" customHeight="1">
      <c r="A29" s="53" t="s">
        <v>79</v>
      </c>
      <c r="B29" s="53" t="s">
        <v>20</v>
      </c>
      <c r="C29" s="53">
        <v>6</v>
      </c>
      <c r="D29" s="53">
        <v>8.1081081081081086E-2</v>
      </c>
      <c r="E29" s="53" t="s">
        <v>77</v>
      </c>
      <c r="F29" s="53" t="s">
        <v>77</v>
      </c>
      <c r="G29" s="227" t="s">
        <v>29</v>
      </c>
      <c r="H29" s="517">
        <f t="shared" si="0"/>
        <v>-11.081437413886366</v>
      </c>
      <c r="I29" s="56" t="s">
        <v>16</v>
      </c>
      <c r="K29" s="142"/>
      <c r="L29" s="19"/>
      <c r="M29" s="58" t="s">
        <v>102</v>
      </c>
      <c r="N29" s="58" t="s">
        <v>20</v>
      </c>
      <c r="O29" s="58">
        <v>32</v>
      </c>
      <c r="P29" s="58">
        <v>0.46464646464646459</v>
      </c>
      <c r="Q29" s="58" t="s">
        <v>88</v>
      </c>
      <c r="R29" s="58" t="s">
        <v>88</v>
      </c>
      <c r="S29" s="245" t="s">
        <v>64</v>
      </c>
      <c r="T29" s="517">
        <f t="shared" si="1"/>
        <v>14.918562586113634</v>
      </c>
      <c r="U29" s="61" t="s">
        <v>16</v>
      </c>
      <c r="W29" s="88"/>
      <c r="X29" s="125" t="s">
        <v>910</v>
      </c>
      <c r="Y29" s="89">
        <v>-9.0948531430092849E-2</v>
      </c>
      <c r="Z29" s="276">
        <v>0.20099899365047205</v>
      </c>
      <c r="AA29" s="88"/>
      <c r="AB29" s="88"/>
      <c r="AC29" s="88"/>
      <c r="AD29" s="88"/>
      <c r="AE29" s="88"/>
      <c r="AF29" s="88"/>
      <c r="AG29" s="88"/>
      <c r="AH29" s="88"/>
      <c r="AI29" s="88"/>
      <c r="AJ29" s="88"/>
      <c r="AK29" s="219" t="s">
        <v>888</v>
      </c>
      <c r="AL29" s="88">
        <v>86</v>
      </c>
      <c r="AM29" s="159"/>
      <c r="AN29" s="88"/>
      <c r="AP29" s="19"/>
      <c r="AQ29" s="19"/>
      <c r="AR29" s="19"/>
    </row>
    <row r="30" spans="1:44" ht="15.75" customHeight="1">
      <c r="A30" s="53" t="s">
        <v>80</v>
      </c>
      <c r="B30" s="53" t="s">
        <v>20</v>
      </c>
      <c r="C30" s="53">
        <v>7</v>
      </c>
      <c r="D30" s="53">
        <v>5.3191489361702128E-2</v>
      </c>
      <c r="E30" s="53" t="s">
        <v>77</v>
      </c>
      <c r="F30" s="53" t="s">
        <v>77</v>
      </c>
      <c r="G30" s="227" t="s">
        <v>29</v>
      </c>
      <c r="H30" s="517">
        <f t="shared" si="0"/>
        <v>-10.081437413886366</v>
      </c>
      <c r="I30" s="56" t="s">
        <v>16</v>
      </c>
      <c r="K30" s="142"/>
      <c r="L30" s="19"/>
      <c r="M30" s="58" t="s">
        <v>103</v>
      </c>
      <c r="N30" s="58" t="s">
        <v>12</v>
      </c>
      <c r="O30" s="58">
        <v>32</v>
      </c>
      <c r="P30" s="58">
        <v>0.22826086956521741</v>
      </c>
      <c r="Q30" s="58" t="s">
        <v>88</v>
      </c>
      <c r="R30" s="58" t="s">
        <v>88</v>
      </c>
      <c r="S30" s="245" t="s">
        <v>64</v>
      </c>
      <c r="T30" s="517">
        <f t="shared" si="1"/>
        <v>14.918562586113634</v>
      </c>
      <c r="U30" s="61" t="s">
        <v>16</v>
      </c>
      <c r="W30" s="88"/>
      <c r="X30" s="125" t="s">
        <v>911</v>
      </c>
      <c r="Y30" s="89">
        <v>0.72867647058823526</v>
      </c>
      <c r="Z30" s="276">
        <v>0.71176470588235297</v>
      </c>
      <c r="AA30" s="88"/>
      <c r="AB30" s="88"/>
      <c r="AC30" s="88"/>
      <c r="AD30" s="88"/>
      <c r="AE30" s="88"/>
      <c r="AF30" s="88"/>
      <c r="AG30" s="88"/>
      <c r="AH30" s="88"/>
      <c r="AI30" s="88"/>
      <c r="AJ30" s="88"/>
      <c r="AK30" s="215" t="s">
        <v>891</v>
      </c>
      <c r="AL30" s="216">
        <v>2.7841904795357779</v>
      </c>
      <c r="AM30" s="159"/>
      <c r="AN30" s="88"/>
      <c r="AP30" s="19"/>
      <c r="AQ30" s="19"/>
      <c r="AR30" s="19"/>
    </row>
    <row r="31" spans="1:44" ht="15.75" customHeight="1">
      <c r="A31" s="53" t="s">
        <v>81</v>
      </c>
      <c r="B31" s="53" t="s">
        <v>12</v>
      </c>
      <c r="C31" s="53">
        <v>11</v>
      </c>
      <c r="D31" s="53">
        <v>0.41880341880341881</v>
      </c>
      <c r="E31" s="53" t="s">
        <v>77</v>
      </c>
      <c r="F31" s="53" t="s">
        <v>77</v>
      </c>
      <c r="G31" s="227" t="s">
        <v>29</v>
      </c>
      <c r="H31" s="517">
        <f t="shared" si="0"/>
        <v>-6.0814374138863663</v>
      </c>
      <c r="I31" s="56" t="s">
        <v>16</v>
      </c>
      <c r="K31" s="142"/>
      <c r="L31" s="19"/>
      <c r="M31" s="8" t="s">
        <v>112</v>
      </c>
      <c r="N31" s="12" t="s">
        <v>12</v>
      </c>
      <c r="O31" s="12">
        <v>18</v>
      </c>
      <c r="P31" s="12">
        <v>0.45714285714285713</v>
      </c>
      <c r="Q31" s="12" t="s">
        <v>113</v>
      </c>
      <c r="R31" s="12" t="s">
        <v>14</v>
      </c>
      <c r="S31" s="230" t="s">
        <v>15</v>
      </c>
      <c r="T31" s="517">
        <f t="shared" si="1"/>
        <v>0.91856258611363373</v>
      </c>
      <c r="U31" s="14" t="s">
        <v>16</v>
      </c>
      <c r="W31" s="88"/>
      <c r="X31" s="125" t="s">
        <v>912</v>
      </c>
      <c r="Y31" s="89">
        <v>5.8823529411764712E-2</v>
      </c>
      <c r="Z31" s="276">
        <v>0</v>
      </c>
      <c r="AA31" s="88"/>
      <c r="AB31" s="88"/>
      <c r="AC31" s="88"/>
      <c r="AD31" s="88"/>
      <c r="AE31" s="88"/>
      <c r="AF31" s="88"/>
      <c r="AG31" s="88"/>
      <c r="AH31" s="88"/>
      <c r="AI31" s="88"/>
      <c r="AJ31" s="88"/>
      <c r="AK31" s="215" t="s">
        <v>893</v>
      </c>
      <c r="AL31" s="220">
        <v>3.2989138345982522E-3</v>
      </c>
      <c r="AM31" s="159"/>
      <c r="AN31" s="88"/>
      <c r="AP31" s="19"/>
      <c r="AQ31" s="19"/>
      <c r="AR31" s="19"/>
    </row>
    <row r="32" spans="1:44" ht="15.75" customHeight="1">
      <c r="A32" s="53" t="s">
        <v>82</v>
      </c>
      <c r="B32" s="53" t="s">
        <v>12</v>
      </c>
      <c r="C32" s="53">
        <v>14</v>
      </c>
      <c r="D32" s="53">
        <v>0.29166666666666669</v>
      </c>
      <c r="E32" s="53" t="s">
        <v>77</v>
      </c>
      <c r="F32" s="53" t="s">
        <v>77</v>
      </c>
      <c r="G32" s="227" t="s">
        <v>29</v>
      </c>
      <c r="H32" s="517">
        <f t="shared" si="0"/>
        <v>-3.0814374138863663</v>
      </c>
      <c r="I32" s="56" t="s">
        <v>16</v>
      </c>
      <c r="K32" s="19"/>
      <c r="L32" s="19"/>
      <c r="M32" s="8" t="s">
        <v>114</v>
      </c>
      <c r="N32" s="12" t="s">
        <v>20</v>
      </c>
      <c r="O32" s="12">
        <v>24</v>
      </c>
      <c r="P32" s="232">
        <v>0.40939597300000002</v>
      </c>
      <c r="Q32" s="12" t="s">
        <v>113</v>
      </c>
      <c r="R32" s="12" t="s">
        <v>14</v>
      </c>
      <c r="S32" s="230" t="s">
        <v>15</v>
      </c>
      <c r="T32" s="517">
        <f t="shared" si="1"/>
        <v>6.9185625861136337</v>
      </c>
      <c r="U32" s="14" t="s">
        <v>16</v>
      </c>
      <c r="W32" s="88"/>
      <c r="X32" s="125" t="s">
        <v>913</v>
      </c>
      <c r="Y32" s="89">
        <v>0.78749999999999998</v>
      </c>
      <c r="Z32" s="276">
        <v>0.71176470588235297</v>
      </c>
      <c r="AA32" s="88"/>
      <c r="AB32" s="88"/>
      <c r="AC32" s="88"/>
      <c r="AD32" s="88"/>
      <c r="AE32" s="88"/>
      <c r="AF32" s="88"/>
      <c r="AG32" s="88"/>
      <c r="AH32" s="88"/>
      <c r="AI32" s="88"/>
      <c r="AJ32" s="88"/>
      <c r="AK32" s="215" t="s">
        <v>895</v>
      </c>
      <c r="AL32" s="220">
        <v>1.662765449409072</v>
      </c>
      <c r="AM32" s="159"/>
      <c r="AN32" s="88"/>
      <c r="AP32" s="19"/>
      <c r="AQ32" s="19"/>
      <c r="AR32" s="19"/>
    </row>
    <row r="33" spans="1:44" ht="15.75" customHeight="1">
      <c r="A33" s="53" t="s">
        <v>83</v>
      </c>
      <c r="B33" s="53" t="s">
        <v>20</v>
      </c>
      <c r="C33" s="53">
        <v>22</v>
      </c>
      <c r="D33" s="53">
        <v>0.36082474226804118</v>
      </c>
      <c r="E33" s="53" t="s">
        <v>77</v>
      </c>
      <c r="F33" s="53" t="s">
        <v>77</v>
      </c>
      <c r="G33" s="227" t="s">
        <v>29</v>
      </c>
      <c r="H33" s="517">
        <f t="shared" si="0"/>
        <v>4.9185625861136337</v>
      </c>
      <c r="I33" s="56" t="s">
        <v>16</v>
      </c>
      <c r="K33" s="19"/>
      <c r="L33" s="19"/>
      <c r="M33" s="8" t="s">
        <v>115</v>
      </c>
      <c r="N33" s="12" t="s">
        <v>12</v>
      </c>
      <c r="O33" s="12">
        <v>26</v>
      </c>
      <c r="P33" s="12">
        <v>0.62406015037593987</v>
      </c>
      <c r="Q33" s="12" t="s">
        <v>113</v>
      </c>
      <c r="R33" s="12" t="s">
        <v>14</v>
      </c>
      <c r="S33" s="230" t="s">
        <v>15</v>
      </c>
      <c r="T33" s="517">
        <f t="shared" si="1"/>
        <v>8.9185625861136337</v>
      </c>
      <c r="U33" s="14" t="s">
        <v>16</v>
      </c>
      <c r="W33" s="88"/>
      <c r="X33" s="125" t="s">
        <v>914</v>
      </c>
      <c r="Y33" s="89">
        <v>25.908884461157395</v>
      </c>
      <c r="Z33" s="276">
        <v>9.009318607369952</v>
      </c>
      <c r="AA33" s="88"/>
      <c r="AB33" s="88"/>
      <c r="AC33" s="88"/>
      <c r="AD33" s="88"/>
      <c r="AE33" s="88"/>
      <c r="AF33" s="88"/>
      <c r="AG33" s="88"/>
      <c r="AH33" s="88"/>
      <c r="AI33" s="88"/>
      <c r="AJ33" s="88"/>
      <c r="AK33" s="219" t="s">
        <v>897</v>
      </c>
      <c r="AL33" s="88">
        <v>6.5978276691965043E-3</v>
      </c>
      <c r="AM33" s="159"/>
      <c r="AN33" s="88"/>
      <c r="AP33" s="19"/>
      <c r="AQ33" s="19"/>
      <c r="AR33" s="19"/>
    </row>
    <row r="34" spans="1:44" ht="15.75" customHeight="1">
      <c r="A34" s="53" t="s">
        <v>84</v>
      </c>
      <c r="B34" s="53" t="s">
        <v>20</v>
      </c>
      <c r="C34" s="53">
        <v>27</v>
      </c>
      <c r="D34" s="53">
        <v>0.48888888888888887</v>
      </c>
      <c r="E34" s="53" t="s">
        <v>77</v>
      </c>
      <c r="F34" s="53" t="s">
        <v>77</v>
      </c>
      <c r="G34" s="227" t="s">
        <v>29</v>
      </c>
      <c r="H34" s="517">
        <f t="shared" si="0"/>
        <v>9.9185625861136337</v>
      </c>
      <c r="I34" s="56" t="s">
        <v>16</v>
      </c>
      <c r="K34" s="19"/>
      <c r="L34" s="19"/>
      <c r="M34" s="67" t="s">
        <v>116</v>
      </c>
      <c r="N34" s="67" t="s">
        <v>20</v>
      </c>
      <c r="O34" s="67">
        <v>1</v>
      </c>
      <c r="P34" s="67">
        <v>5.8823529411764712E-2</v>
      </c>
      <c r="Q34" s="67" t="s">
        <v>117</v>
      </c>
      <c r="R34" s="67" t="s">
        <v>118</v>
      </c>
      <c r="S34" s="67" t="s">
        <v>15</v>
      </c>
      <c r="T34" s="517">
        <f t="shared" si="1"/>
        <v>-16.081437413886366</v>
      </c>
      <c r="U34" s="68" t="s">
        <v>30</v>
      </c>
      <c r="W34" s="88"/>
      <c r="X34" s="296" t="s">
        <v>915</v>
      </c>
      <c r="Y34" s="526">
        <v>60</v>
      </c>
      <c r="Z34" s="297">
        <v>28</v>
      </c>
      <c r="AA34" s="88"/>
      <c r="AB34" s="88"/>
      <c r="AC34" s="88"/>
      <c r="AD34" s="88"/>
      <c r="AE34" s="88"/>
      <c r="AF34" s="88"/>
      <c r="AG34" s="88"/>
      <c r="AH34" s="88"/>
      <c r="AI34" s="88"/>
      <c r="AJ34" s="88"/>
      <c r="AK34" s="293" t="s">
        <v>898</v>
      </c>
      <c r="AL34" s="280">
        <v>1.987934206239018</v>
      </c>
      <c r="AM34" s="223"/>
      <c r="AN34" s="88"/>
    </row>
    <row r="35" spans="1:44" ht="15.75" customHeight="1">
      <c r="A35" s="53" t="s">
        <v>85</v>
      </c>
      <c r="B35" s="53" t="s">
        <v>20</v>
      </c>
      <c r="C35" s="53">
        <v>32</v>
      </c>
      <c r="D35" s="53">
        <v>0.49557522123893799</v>
      </c>
      <c r="E35" s="53" t="s">
        <v>77</v>
      </c>
      <c r="F35" s="53" t="s">
        <v>77</v>
      </c>
      <c r="G35" s="227" t="s">
        <v>29</v>
      </c>
      <c r="H35" s="517">
        <f t="shared" si="0"/>
        <v>14.918562586113634</v>
      </c>
      <c r="I35" s="56" t="s">
        <v>16</v>
      </c>
      <c r="K35" s="19"/>
      <c r="L35" s="19"/>
      <c r="M35" s="67" t="s">
        <v>119</v>
      </c>
      <c r="N35" s="67" t="s">
        <v>12</v>
      </c>
      <c r="O35" s="67">
        <v>4</v>
      </c>
      <c r="P35" s="67">
        <v>0.1</v>
      </c>
      <c r="Q35" s="67" t="s">
        <v>117</v>
      </c>
      <c r="R35" s="67" t="s">
        <v>118</v>
      </c>
      <c r="S35" s="67" t="s">
        <v>15</v>
      </c>
      <c r="T35" s="517">
        <f t="shared" si="1"/>
        <v>-13.081437413886366</v>
      </c>
      <c r="U35" s="68" t="s">
        <v>30</v>
      </c>
      <c r="W35" s="88"/>
      <c r="X35" s="527"/>
      <c r="Y35" s="528">
        <v>-2.4071007123304386E+30</v>
      </c>
      <c r="Z35" s="529">
        <v>-2.4071007123304386E+30</v>
      </c>
      <c r="AA35" s="88"/>
      <c r="AB35" s="88"/>
      <c r="AC35" s="88"/>
      <c r="AD35" s="88"/>
      <c r="AE35" s="88"/>
      <c r="AF35" s="88"/>
      <c r="AG35" s="88"/>
      <c r="AH35" s="88"/>
      <c r="AI35" s="88"/>
      <c r="AJ35" s="88"/>
      <c r="AK35" s="570" t="s">
        <v>953</v>
      </c>
      <c r="AL35" s="568"/>
      <c r="AM35" s="568"/>
      <c r="AN35" s="88"/>
    </row>
    <row r="36" spans="1:44" ht="15.75" customHeight="1">
      <c r="A36" s="53" t="s">
        <v>86</v>
      </c>
      <c r="B36" s="53" t="s">
        <v>12</v>
      </c>
      <c r="C36" s="53">
        <v>36</v>
      </c>
      <c r="D36" s="53">
        <v>0.71176470588235297</v>
      </c>
      <c r="E36" s="53" t="s">
        <v>77</v>
      </c>
      <c r="F36" s="53" t="s">
        <v>77</v>
      </c>
      <c r="G36" s="227" t="s">
        <v>29</v>
      </c>
      <c r="H36" s="517">
        <f t="shared" si="0"/>
        <v>18.918562586113634</v>
      </c>
      <c r="I36" s="56" t="s">
        <v>16</v>
      </c>
      <c r="K36" s="19"/>
      <c r="L36" s="19"/>
      <c r="M36" s="67" t="s">
        <v>120</v>
      </c>
      <c r="N36" s="67" t="s">
        <v>12</v>
      </c>
      <c r="O36" s="67">
        <v>4</v>
      </c>
      <c r="P36" s="67">
        <v>0.19480519480519479</v>
      </c>
      <c r="Q36" s="67" t="s">
        <v>117</v>
      </c>
      <c r="R36" s="67" t="s">
        <v>118</v>
      </c>
      <c r="S36" s="67" t="s">
        <v>15</v>
      </c>
      <c r="T36" s="517">
        <f t="shared" si="1"/>
        <v>-13.081437413886366</v>
      </c>
      <c r="U36" s="68" t="s">
        <v>30</v>
      </c>
      <c r="W36" s="88"/>
      <c r="X36" s="530"/>
      <c r="Y36" s="606" t="s">
        <v>986</v>
      </c>
      <c r="Z36" s="607"/>
      <c r="AA36" s="88"/>
      <c r="AB36" s="88"/>
      <c r="AC36" s="88"/>
      <c r="AD36" s="88"/>
      <c r="AE36" s="88"/>
      <c r="AF36" s="88"/>
      <c r="AG36" s="88"/>
      <c r="AH36" s="88"/>
      <c r="AI36" s="88"/>
      <c r="AJ36" s="88"/>
      <c r="AK36" s="295" t="s">
        <v>987</v>
      </c>
      <c r="AL36" s="88"/>
      <c r="AM36" s="88"/>
      <c r="AN36" s="88" t="s">
        <v>988</v>
      </c>
    </row>
    <row r="37" spans="1:44" ht="15" customHeight="1">
      <c r="A37" s="58" t="s">
        <v>87</v>
      </c>
      <c r="B37" s="58" t="s">
        <v>12</v>
      </c>
      <c r="C37" s="58">
        <v>7</v>
      </c>
      <c r="D37" s="58">
        <v>0.28169014084507038</v>
      </c>
      <c r="E37" s="58" t="s">
        <v>88</v>
      </c>
      <c r="F37" s="58" t="s">
        <v>88</v>
      </c>
      <c r="G37" s="245" t="s">
        <v>64</v>
      </c>
      <c r="H37" s="517">
        <f t="shared" si="0"/>
        <v>-10.081437413886366</v>
      </c>
      <c r="I37" s="61" t="s">
        <v>16</v>
      </c>
      <c r="K37" s="19"/>
      <c r="L37" s="19"/>
      <c r="M37" s="67" t="s">
        <v>121</v>
      </c>
      <c r="N37" s="67" t="s">
        <v>12</v>
      </c>
      <c r="O37" s="67">
        <v>7.9</v>
      </c>
      <c r="P37" s="67">
        <v>0.31818181818181818</v>
      </c>
      <c r="Q37" s="67" t="s">
        <v>117</v>
      </c>
      <c r="R37" s="67" t="s">
        <v>117</v>
      </c>
      <c r="S37" s="67" t="s">
        <v>15</v>
      </c>
      <c r="T37" s="517">
        <f t="shared" si="1"/>
        <v>-9.1814374138863659</v>
      </c>
      <c r="U37" s="68" t="s">
        <v>30</v>
      </c>
      <c r="W37" s="88"/>
      <c r="X37" s="531" t="s">
        <v>884</v>
      </c>
      <c r="Y37" s="532">
        <v>19.393333333333334</v>
      </c>
      <c r="Z37" s="533">
        <v>12.127374729357175</v>
      </c>
      <c r="AA37" s="608" t="s">
        <v>989</v>
      </c>
      <c r="AB37" s="610" t="s">
        <v>990</v>
      </c>
      <c r="AC37" s="556"/>
      <c r="AD37" s="556"/>
      <c r="AE37" s="556"/>
      <c r="AF37" s="556"/>
      <c r="AG37" s="556"/>
      <c r="AH37" s="556"/>
      <c r="AI37" s="556"/>
      <c r="AJ37" s="88"/>
      <c r="AK37" s="88"/>
      <c r="AL37" s="88"/>
      <c r="AM37" s="88"/>
      <c r="AN37" s="88"/>
    </row>
    <row r="38" spans="1:44" ht="15" customHeight="1">
      <c r="A38" s="58" t="s">
        <v>89</v>
      </c>
      <c r="B38" s="58" t="s">
        <v>12</v>
      </c>
      <c r="C38" s="58">
        <v>8</v>
      </c>
      <c r="D38" s="58">
        <v>0.2429906542056075</v>
      </c>
      <c r="E38" s="58" t="s">
        <v>88</v>
      </c>
      <c r="F38" s="58" t="s">
        <v>88</v>
      </c>
      <c r="G38" s="245" t="s">
        <v>64</v>
      </c>
      <c r="H38" s="517">
        <f t="shared" si="0"/>
        <v>-9.0814374138863663</v>
      </c>
      <c r="I38" s="61" t="s">
        <v>16</v>
      </c>
      <c r="K38" s="19"/>
      <c r="L38" s="19"/>
      <c r="M38" s="67" t="s">
        <v>122</v>
      </c>
      <c r="N38" s="67" t="s">
        <v>12</v>
      </c>
      <c r="O38" s="67">
        <v>8</v>
      </c>
      <c r="P38" s="67">
        <v>0.22368421052631579</v>
      </c>
      <c r="Q38" s="67" t="s">
        <v>117</v>
      </c>
      <c r="R38" s="67" t="s">
        <v>118</v>
      </c>
      <c r="S38" s="67" t="s">
        <v>15</v>
      </c>
      <c r="T38" s="517">
        <f t="shared" si="1"/>
        <v>-9.0814374138863663</v>
      </c>
      <c r="U38" s="68" t="s">
        <v>30</v>
      </c>
      <c r="W38" s="88"/>
      <c r="X38" s="125" t="s">
        <v>904</v>
      </c>
      <c r="Y38" s="534">
        <v>1.1009186371273691</v>
      </c>
      <c r="Z38" s="535">
        <v>1.5823711138064853</v>
      </c>
      <c r="AA38" s="609"/>
      <c r="AB38" s="557"/>
      <c r="AC38" s="542"/>
      <c r="AD38" s="542"/>
      <c r="AE38" s="542"/>
      <c r="AF38" s="542"/>
      <c r="AG38" s="542"/>
      <c r="AH38" s="542"/>
      <c r="AI38" s="542"/>
      <c r="AJ38" s="88"/>
      <c r="AK38" s="88"/>
      <c r="AL38" s="88"/>
      <c r="AM38" s="88"/>
      <c r="AN38" s="88"/>
    </row>
    <row r="39" spans="1:44" ht="15" customHeight="1">
      <c r="A39" s="58" t="s">
        <v>90</v>
      </c>
      <c r="B39" s="58" t="s">
        <v>20</v>
      </c>
      <c r="C39" s="58">
        <v>15</v>
      </c>
      <c r="D39" s="58">
        <v>0.21875</v>
      </c>
      <c r="E39" s="58" t="s">
        <v>88</v>
      </c>
      <c r="F39" s="58" t="s">
        <v>88</v>
      </c>
      <c r="G39" s="245" t="s">
        <v>64</v>
      </c>
      <c r="H39" s="517">
        <f t="shared" si="0"/>
        <v>-2.0814374138863663</v>
      </c>
      <c r="I39" s="61" t="s">
        <v>16</v>
      </c>
      <c r="K39" s="19"/>
      <c r="L39" s="19"/>
      <c r="M39" s="67" t="s">
        <v>123</v>
      </c>
      <c r="N39" s="67" t="s">
        <v>20</v>
      </c>
      <c r="O39" s="67">
        <v>9</v>
      </c>
      <c r="P39" s="67">
        <v>6.8627450980392163E-2</v>
      </c>
      <c r="Q39" s="67" t="s">
        <v>117</v>
      </c>
      <c r="R39" s="67" t="s">
        <v>118</v>
      </c>
      <c r="S39" s="67" t="s">
        <v>15</v>
      </c>
      <c r="T39" s="517">
        <f t="shared" si="1"/>
        <v>-8.0814374138863663</v>
      </c>
      <c r="U39" s="68" t="s">
        <v>30</v>
      </c>
      <c r="W39" s="88"/>
      <c r="X39" s="125" t="s">
        <v>905</v>
      </c>
      <c r="Y39" s="536">
        <v>18</v>
      </c>
      <c r="Z39" s="535">
        <v>11.29302692573232</v>
      </c>
      <c r="AA39" s="88"/>
      <c r="AB39" s="557"/>
      <c r="AC39" s="542"/>
      <c r="AD39" s="542"/>
      <c r="AE39" s="542"/>
      <c r="AF39" s="542"/>
      <c r="AG39" s="542"/>
      <c r="AH39" s="542"/>
      <c r="AI39" s="542"/>
      <c r="AJ39" s="88"/>
      <c r="AK39" s="88"/>
      <c r="AL39" s="88"/>
      <c r="AM39" s="88"/>
      <c r="AN39" s="88"/>
    </row>
    <row r="40" spans="1:44" ht="15" customHeight="1">
      <c r="A40" s="58" t="s">
        <v>91</v>
      </c>
      <c r="B40" s="58" t="s">
        <v>12</v>
      </c>
      <c r="C40" s="58">
        <v>15</v>
      </c>
      <c r="D40" s="58">
        <v>0.35789473684210532</v>
      </c>
      <c r="E40" s="58" t="s">
        <v>88</v>
      </c>
      <c r="F40" s="58" t="s">
        <v>88</v>
      </c>
      <c r="G40" s="245" t="s">
        <v>64</v>
      </c>
      <c r="H40" s="517">
        <f t="shared" si="0"/>
        <v>-2.0814374138863663</v>
      </c>
      <c r="I40" s="61" t="s">
        <v>16</v>
      </c>
      <c r="K40" s="19"/>
      <c r="L40" s="19"/>
      <c r="M40" s="67" t="s">
        <v>124</v>
      </c>
      <c r="N40" s="67" t="s">
        <v>12</v>
      </c>
      <c r="O40" s="67">
        <v>9</v>
      </c>
      <c r="P40" s="67">
        <v>0.5494505494505495</v>
      </c>
      <c r="Q40" s="67" t="s">
        <v>117</v>
      </c>
      <c r="R40" s="67" t="s">
        <v>117</v>
      </c>
      <c r="S40" s="67" t="s">
        <v>15</v>
      </c>
      <c r="T40" s="517">
        <f t="shared" si="1"/>
        <v>-8.0814374138863663</v>
      </c>
      <c r="U40" s="68" t="s">
        <v>30</v>
      </c>
      <c r="W40" s="88"/>
      <c r="X40" s="125" t="s">
        <v>906</v>
      </c>
      <c r="Y40" s="536">
        <v>24</v>
      </c>
      <c r="Z40" s="537">
        <v>7</v>
      </c>
      <c r="AA40" s="88"/>
      <c r="AB40" s="557"/>
      <c r="AC40" s="542"/>
      <c r="AD40" s="542"/>
      <c r="AE40" s="542"/>
      <c r="AF40" s="542"/>
      <c r="AG40" s="542"/>
      <c r="AH40" s="542"/>
      <c r="AI40" s="542"/>
      <c r="AJ40" s="88"/>
      <c r="AK40" s="88"/>
      <c r="AL40" s="88"/>
      <c r="AM40" s="88"/>
      <c r="AN40" s="88"/>
    </row>
    <row r="41" spans="1:44" ht="15.75" customHeight="1">
      <c r="A41" s="58" t="s">
        <v>92</v>
      </c>
      <c r="B41" s="58" t="s">
        <v>12</v>
      </c>
      <c r="C41" s="58">
        <v>15</v>
      </c>
      <c r="D41" s="58">
        <v>0.2868217054263566</v>
      </c>
      <c r="E41" s="58" t="s">
        <v>88</v>
      </c>
      <c r="F41" s="58" t="s">
        <v>88</v>
      </c>
      <c r="G41" s="245" t="s">
        <v>64</v>
      </c>
      <c r="H41" s="517">
        <f t="shared" si="0"/>
        <v>-2.0814374138863663</v>
      </c>
      <c r="I41" s="61" t="s">
        <v>16</v>
      </c>
      <c r="K41" s="19"/>
      <c r="L41" s="19"/>
      <c r="M41" s="67" t="s">
        <v>125</v>
      </c>
      <c r="N41" s="67" t="s">
        <v>20</v>
      </c>
      <c r="O41" s="67">
        <v>9.1999999999999993</v>
      </c>
      <c r="P41" s="67">
        <v>0.37804878048780488</v>
      </c>
      <c r="Q41" s="67" t="s">
        <v>117</v>
      </c>
      <c r="R41" s="67" t="s">
        <v>117</v>
      </c>
      <c r="S41" s="67" t="s">
        <v>15</v>
      </c>
      <c r="T41" s="517">
        <f t="shared" si="1"/>
        <v>-7.881437413886367</v>
      </c>
      <c r="U41" s="68" t="s">
        <v>30</v>
      </c>
      <c r="W41" s="88"/>
      <c r="X41" s="294" t="s">
        <v>907</v>
      </c>
      <c r="Y41" s="538">
        <v>8.5276790942473344</v>
      </c>
      <c r="Z41" s="539">
        <v>8.3731208978884908</v>
      </c>
      <c r="AA41" s="88"/>
      <c r="AB41" s="557"/>
      <c r="AC41" s="542"/>
      <c r="AD41" s="542"/>
      <c r="AE41" s="542"/>
      <c r="AF41" s="542"/>
      <c r="AG41" s="542"/>
      <c r="AH41" s="542"/>
      <c r="AI41" s="542"/>
      <c r="AJ41" s="88"/>
      <c r="AK41" s="88"/>
      <c r="AL41" s="88"/>
      <c r="AM41" s="88"/>
      <c r="AN41" s="88"/>
    </row>
    <row r="42" spans="1:44" ht="15.75" customHeight="1">
      <c r="A42" s="58" t="s">
        <v>93</v>
      </c>
      <c r="B42" s="58" t="s">
        <v>12</v>
      </c>
      <c r="C42" s="58">
        <v>16</v>
      </c>
      <c r="D42" s="58">
        <v>0.37096774193548387</v>
      </c>
      <c r="E42" s="58" t="s">
        <v>88</v>
      </c>
      <c r="F42" s="58" t="s">
        <v>88</v>
      </c>
      <c r="G42" s="245" t="s">
        <v>64</v>
      </c>
      <c r="H42" s="517">
        <f t="shared" si="0"/>
        <v>-1.0814374138863663</v>
      </c>
      <c r="I42" s="61" t="s">
        <v>16</v>
      </c>
      <c r="K42" s="19"/>
      <c r="L42" s="19"/>
      <c r="M42" s="67" t="s">
        <v>126</v>
      </c>
      <c r="N42" s="67" t="s">
        <v>12</v>
      </c>
      <c r="O42" s="67">
        <v>12.6</v>
      </c>
      <c r="P42" s="67">
        <v>0.35</v>
      </c>
      <c r="Q42" s="67" t="s">
        <v>117</v>
      </c>
      <c r="R42" s="67" t="s">
        <v>117</v>
      </c>
      <c r="S42" s="67" t="s">
        <v>15</v>
      </c>
      <c r="T42" s="517">
        <f t="shared" si="1"/>
        <v>-4.4814374138863666</v>
      </c>
      <c r="U42" s="68" t="s">
        <v>30</v>
      </c>
      <c r="W42" s="88"/>
      <c r="X42" s="294" t="s">
        <v>908</v>
      </c>
      <c r="Y42" s="538">
        <v>72.721310734463046</v>
      </c>
      <c r="Z42" s="539">
        <v>70.109153570656957</v>
      </c>
      <c r="AA42" s="88"/>
      <c r="AB42" s="557"/>
      <c r="AC42" s="542"/>
      <c r="AD42" s="542"/>
      <c r="AE42" s="542"/>
      <c r="AF42" s="542"/>
      <c r="AG42" s="542"/>
      <c r="AH42" s="542"/>
      <c r="AI42" s="542"/>
      <c r="AJ42" s="88"/>
      <c r="AK42" s="88"/>
      <c r="AL42" s="88"/>
      <c r="AM42" s="88"/>
      <c r="AN42" s="88"/>
      <c r="AO42" s="19"/>
      <c r="AP42" s="19"/>
      <c r="AQ42" s="19"/>
      <c r="AR42" s="19"/>
    </row>
    <row r="43" spans="1:44" ht="15.75" customHeight="1">
      <c r="A43" s="58" t="s">
        <v>94</v>
      </c>
      <c r="B43" s="58" t="s">
        <v>20</v>
      </c>
      <c r="C43" s="58">
        <v>16</v>
      </c>
      <c r="D43" s="58">
        <v>0.45238095238095238</v>
      </c>
      <c r="E43" s="58" t="s">
        <v>88</v>
      </c>
      <c r="F43" s="58" t="s">
        <v>88</v>
      </c>
      <c r="G43" s="245" t="s">
        <v>64</v>
      </c>
      <c r="H43" s="517">
        <f t="shared" si="0"/>
        <v>-1.0814374138863663</v>
      </c>
      <c r="I43" s="61" t="s">
        <v>16</v>
      </c>
      <c r="K43" s="19"/>
      <c r="L43" s="19"/>
      <c r="M43" s="67" t="s">
        <v>127</v>
      </c>
      <c r="N43" s="67" t="s">
        <v>20</v>
      </c>
      <c r="O43" s="67">
        <v>13</v>
      </c>
      <c r="P43" s="67">
        <v>0.20224719101123589</v>
      </c>
      <c r="Q43" s="67" t="s">
        <v>117</v>
      </c>
      <c r="R43" s="67" t="s">
        <v>118</v>
      </c>
      <c r="S43" s="67" t="s">
        <v>15</v>
      </c>
      <c r="T43" s="517">
        <f t="shared" si="1"/>
        <v>-4.0814374138863663</v>
      </c>
      <c r="U43" s="68" t="s">
        <v>30</v>
      </c>
      <c r="W43" s="88"/>
      <c r="X43" s="125" t="s">
        <v>909</v>
      </c>
      <c r="Y43" s="534">
        <v>-0.48930285145631336</v>
      </c>
      <c r="Z43" s="535">
        <v>2.0895926245386125</v>
      </c>
      <c r="AA43" s="88"/>
      <c r="AB43" s="557"/>
      <c r="AC43" s="542"/>
      <c r="AD43" s="542"/>
      <c r="AE43" s="542"/>
      <c r="AF43" s="542"/>
      <c r="AG43" s="542"/>
      <c r="AH43" s="542"/>
      <c r="AI43" s="542"/>
      <c r="AJ43" s="88"/>
      <c r="AK43" s="88"/>
      <c r="AL43" s="88"/>
      <c r="AM43" s="88"/>
      <c r="AN43" s="88"/>
      <c r="AO43" s="19"/>
      <c r="AP43" s="19"/>
      <c r="AQ43" s="19"/>
      <c r="AR43" s="19"/>
    </row>
    <row r="44" spans="1:44" ht="15.75" customHeight="1">
      <c r="A44" s="58" t="s">
        <v>95</v>
      </c>
      <c r="B44" s="58" t="s">
        <v>20</v>
      </c>
      <c r="C44" s="58">
        <v>17</v>
      </c>
      <c r="D44" s="58">
        <v>0.5</v>
      </c>
      <c r="E44" s="58" t="s">
        <v>88</v>
      </c>
      <c r="F44" s="58" t="s">
        <v>88</v>
      </c>
      <c r="G44" s="245" t="s">
        <v>64</v>
      </c>
      <c r="H44" s="517">
        <f t="shared" si="0"/>
        <v>-8.1437413886366272E-2</v>
      </c>
      <c r="I44" s="61" t="s">
        <v>16</v>
      </c>
      <c r="K44" s="19"/>
      <c r="L44" s="19"/>
      <c r="M44" s="67" t="s">
        <v>128</v>
      </c>
      <c r="N44" s="67" t="s">
        <v>12</v>
      </c>
      <c r="O44" s="67">
        <v>13.1</v>
      </c>
      <c r="P44" s="67">
        <v>0.45070422535211269</v>
      </c>
      <c r="Q44" s="67" t="s">
        <v>117</v>
      </c>
      <c r="R44" s="67" t="s">
        <v>117</v>
      </c>
      <c r="S44" s="67" t="s">
        <v>15</v>
      </c>
      <c r="T44" s="517">
        <f t="shared" si="1"/>
        <v>-3.9814374138863666</v>
      </c>
      <c r="U44" s="68" t="s">
        <v>30</v>
      </c>
      <c r="W44" s="88"/>
      <c r="X44" s="125" t="s">
        <v>910</v>
      </c>
      <c r="Y44" s="534">
        <v>9.1842467356760438E-2</v>
      </c>
      <c r="Z44" s="535">
        <v>1.444085145775728</v>
      </c>
      <c r="AA44" s="88"/>
      <c r="AB44" s="557"/>
      <c r="AC44" s="542"/>
      <c r="AD44" s="542"/>
      <c r="AE44" s="542"/>
      <c r="AF44" s="542"/>
      <c r="AG44" s="542"/>
      <c r="AH44" s="542"/>
      <c r="AI44" s="542"/>
      <c r="AJ44" s="88"/>
      <c r="AK44" s="88"/>
      <c r="AL44" s="88"/>
      <c r="AM44" s="88"/>
      <c r="AN44" s="88"/>
      <c r="AO44" s="19"/>
      <c r="AP44" s="19"/>
      <c r="AQ44" s="19"/>
      <c r="AR44" s="19"/>
    </row>
    <row r="45" spans="1:44" ht="15.75" customHeight="1">
      <c r="A45" s="58" t="s">
        <v>96</v>
      </c>
      <c r="B45" s="58" t="s">
        <v>12</v>
      </c>
      <c r="C45" s="58">
        <v>18</v>
      </c>
      <c r="D45" s="268">
        <v>0.2808988764044944</v>
      </c>
      <c r="E45" s="58" t="s">
        <v>88</v>
      </c>
      <c r="F45" s="58" t="s">
        <v>88</v>
      </c>
      <c r="G45" s="245" t="s">
        <v>64</v>
      </c>
      <c r="H45" s="517">
        <f t="shared" si="0"/>
        <v>0.91856258611363373</v>
      </c>
      <c r="I45" s="61" t="s">
        <v>16</v>
      </c>
      <c r="K45" s="19"/>
      <c r="L45" s="19"/>
      <c r="M45" s="67" t="s">
        <v>129</v>
      </c>
      <c r="N45" s="67" t="s">
        <v>12</v>
      </c>
      <c r="O45" s="67">
        <v>13.7</v>
      </c>
      <c r="P45" s="67">
        <v>0.47457627118644069</v>
      </c>
      <c r="Q45" s="67" t="s">
        <v>117</v>
      </c>
      <c r="R45" s="67" t="s">
        <v>117</v>
      </c>
      <c r="S45" s="67" t="s">
        <v>15</v>
      </c>
      <c r="T45" s="517">
        <f t="shared" si="1"/>
        <v>-3.381437413886367</v>
      </c>
      <c r="U45" s="68" t="s">
        <v>30</v>
      </c>
      <c r="W45" s="88"/>
      <c r="X45" s="125" t="s">
        <v>911</v>
      </c>
      <c r="Y45" s="88">
        <v>35</v>
      </c>
      <c r="Z45" s="159">
        <v>34</v>
      </c>
      <c r="AA45" s="88"/>
      <c r="AB45" s="88"/>
      <c r="AC45" s="88"/>
      <c r="AD45" s="88"/>
      <c r="AE45" s="603" t="s">
        <v>991</v>
      </c>
      <c r="AF45" s="568"/>
      <c r="AG45" s="88"/>
      <c r="AH45" s="88"/>
      <c r="AI45" s="88"/>
      <c r="AJ45" s="88"/>
      <c r="AK45" s="88"/>
      <c r="AL45" s="88"/>
      <c r="AM45" s="88"/>
      <c r="AN45" s="88"/>
      <c r="AO45" s="19"/>
      <c r="AP45" s="19"/>
      <c r="AQ45" s="19"/>
      <c r="AR45" s="19"/>
    </row>
    <row r="46" spans="1:44" ht="15.75" customHeight="1">
      <c r="A46" s="58" t="s">
        <v>97</v>
      </c>
      <c r="B46" s="58" t="s">
        <v>20</v>
      </c>
      <c r="C46" s="58">
        <v>19</v>
      </c>
      <c r="D46" s="268">
        <v>0.25210084033613439</v>
      </c>
      <c r="E46" s="58" t="s">
        <v>88</v>
      </c>
      <c r="F46" s="58" t="s">
        <v>88</v>
      </c>
      <c r="G46" s="245" t="s">
        <v>64</v>
      </c>
      <c r="H46" s="517">
        <f t="shared" si="0"/>
        <v>1.9185625861136337</v>
      </c>
      <c r="I46" s="61" t="s">
        <v>16</v>
      </c>
      <c r="K46" s="19"/>
      <c r="L46" s="19"/>
      <c r="M46" s="67" t="s">
        <v>130</v>
      </c>
      <c r="N46" s="67" t="s">
        <v>12</v>
      </c>
      <c r="O46" s="67">
        <v>14.5</v>
      </c>
      <c r="P46" s="67">
        <v>0.35185185185185192</v>
      </c>
      <c r="Q46" s="67" t="s">
        <v>117</v>
      </c>
      <c r="R46" s="67" t="s">
        <v>117</v>
      </c>
      <c r="S46" s="67" t="s">
        <v>15</v>
      </c>
      <c r="T46" s="517">
        <f t="shared" si="1"/>
        <v>-2.5814374138863663</v>
      </c>
      <c r="U46" s="68" t="s">
        <v>30</v>
      </c>
      <c r="W46" s="88"/>
      <c r="X46" s="125" t="s">
        <v>912</v>
      </c>
      <c r="Y46" s="536">
        <v>1</v>
      </c>
      <c r="Z46" s="537">
        <v>2</v>
      </c>
      <c r="AA46" s="88"/>
      <c r="AB46" s="88"/>
      <c r="AC46" s="88"/>
      <c r="AD46" s="88"/>
      <c r="AE46" s="603" t="s">
        <v>991</v>
      </c>
      <c r="AF46" s="568"/>
      <c r="AG46" s="88"/>
      <c r="AH46" s="88"/>
      <c r="AI46" s="88"/>
      <c r="AJ46" s="88"/>
      <c r="AK46" s="88"/>
      <c r="AL46" s="88"/>
      <c r="AM46" s="88"/>
      <c r="AN46" s="88"/>
      <c r="AO46" s="19"/>
      <c r="AP46" s="19"/>
      <c r="AQ46" s="19"/>
      <c r="AR46" s="19"/>
    </row>
    <row r="47" spans="1:44" ht="15.75" customHeight="1">
      <c r="A47" s="58" t="s">
        <v>98</v>
      </c>
      <c r="B47" s="58" t="s">
        <v>12</v>
      </c>
      <c r="C47" s="58">
        <v>23</v>
      </c>
      <c r="D47" s="58">
        <v>0.40145985401459849</v>
      </c>
      <c r="E47" s="58" t="s">
        <v>88</v>
      </c>
      <c r="F47" s="58" t="s">
        <v>88</v>
      </c>
      <c r="G47" s="245" t="s">
        <v>64</v>
      </c>
      <c r="H47" s="517">
        <f t="shared" si="0"/>
        <v>5.9185625861136337</v>
      </c>
      <c r="I47" s="61" t="s">
        <v>16</v>
      </c>
      <c r="K47" s="19"/>
      <c r="L47" s="19"/>
      <c r="M47" s="67" t="s">
        <v>131</v>
      </c>
      <c r="N47" s="67" t="s">
        <v>12</v>
      </c>
      <c r="O47" s="67">
        <v>15.1</v>
      </c>
      <c r="P47" s="67">
        <v>0.44871794871794868</v>
      </c>
      <c r="Q47" s="67" t="s">
        <v>117</v>
      </c>
      <c r="R47" s="67" t="s">
        <v>117</v>
      </c>
      <c r="S47" s="67" t="s">
        <v>15</v>
      </c>
      <c r="T47" s="517">
        <f t="shared" si="1"/>
        <v>-1.9814374138863666</v>
      </c>
      <c r="U47" s="68" t="s">
        <v>30</v>
      </c>
      <c r="W47" s="88"/>
      <c r="X47" s="125" t="s">
        <v>913</v>
      </c>
      <c r="Y47" s="536">
        <v>36</v>
      </c>
      <c r="Z47" s="537">
        <v>36</v>
      </c>
      <c r="AA47" s="88"/>
      <c r="AB47" s="88"/>
      <c r="AC47" s="88"/>
      <c r="AD47" s="88"/>
      <c r="AE47" s="603" t="s">
        <v>991</v>
      </c>
      <c r="AF47" s="568"/>
      <c r="AG47" s="88"/>
      <c r="AH47" s="88"/>
      <c r="AI47" s="88"/>
      <c r="AJ47" s="88"/>
      <c r="AK47" s="271"/>
      <c r="AL47" s="271"/>
      <c r="AM47" s="271"/>
      <c r="AN47" s="88"/>
      <c r="AO47" s="19"/>
      <c r="AP47" s="19"/>
      <c r="AQ47" s="19"/>
      <c r="AR47" s="19"/>
    </row>
    <row r="48" spans="1:44" ht="15.75" customHeight="1">
      <c r="A48" s="58" t="s">
        <v>99</v>
      </c>
      <c r="B48" s="58" t="s">
        <v>20</v>
      </c>
      <c r="C48" s="58">
        <v>24</v>
      </c>
      <c r="D48" s="268">
        <v>0.35483870967741937</v>
      </c>
      <c r="E48" s="58" t="s">
        <v>88</v>
      </c>
      <c r="F48" s="58" t="s">
        <v>88</v>
      </c>
      <c r="G48" s="245" t="s">
        <v>64</v>
      </c>
      <c r="H48" s="517">
        <f t="shared" si="0"/>
        <v>6.9185625861136337</v>
      </c>
      <c r="I48" s="61" t="s">
        <v>16</v>
      </c>
      <c r="K48" s="19"/>
      <c r="L48" s="19"/>
      <c r="M48" s="67" t="s">
        <v>132</v>
      </c>
      <c r="N48" s="67" t="s">
        <v>12</v>
      </c>
      <c r="O48" s="67">
        <v>15.5</v>
      </c>
      <c r="P48" s="243">
        <v>0.67272727272727273</v>
      </c>
      <c r="Q48" s="67" t="s">
        <v>117</v>
      </c>
      <c r="R48" s="67" t="s">
        <v>117</v>
      </c>
      <c r="S48" s="67" t="s">
        <v>15</v>
      </c>
      <c r="T48" s="517">
        <f t="shared" si="1"/>
        <v>-1.5814374138863663</v>
      </c>
      <c r="U48" s="68" t="s">
        <v>30</v>
      </c>
      <c r="W48" s="88"/>
      <c r="X48" s="125" t="s">
        <v>914</v>
      </c>
      <c r="Y48" s="536">
        <v>1163.6000000000001</v>
      </c>
      <c r="Z48" s="535">
        <v>339.56649242200092</v>
      </c>
      <c r="AA48" s="88"/>
      <c r="AB48" s="88"/>
      <c r="AC48" s="88"/>
      <c r="AD48" s="88"/>
      <c r="AE48" s="603" t="s">
        <v>991</v>
      </c>
      <c r="AF48" s="568"/>
      <c r="AG48" s="88"/>
      <c r="AH48" s="88"/>
      <c r="AI48" s="88"/>
      <c r="AJ48" s="88"/>
      <c r="AK48" s="88"/>
      <c r="AL48" s="88"/>
      <c r="AM48" s="88"/>
      <c r="AN48" s="88"/>
      <c r="AO48" s="19"/>
      <c r="AP48" s="19"/>
      <c r="AQ48" s="19"/>
      <c r="AR48" s="19"/>
    </row>
    <row r="49" spans="1:44" ht="15.75" customHeight="1">
      <c r="A49" s="58" t="s">
        <v>100</v>
      </c>
      <c r="B49" s="58" t="s">
        <v>12</v>
      </c>
      <c r="C49" s="58">
        <v>24</v>
      </c>
      <c r="D49" s="58">
        <v>0.5161290322580645</v>
      </c>
      <c r="E49" s="58" t="s">
        <v>88</v>
      </c>
      <c r="F49" s="58" t="s">
        <v>88</v>
      </c>
      <c r="G49" s="245" t="s">
        <v>64</v>
      </c>
      <c r="H49" s="517">
        <f t="shared" si="0"/>
        <v>6.9185625861136337</v>
      </c>
      <c r="I49" s="61" t="s">
        <v>16</v>
      </c>
      <c r="K49" s="19"/>
      <c r="L49" s="19"/>
      <c r="M49" s="67" t="s">
        <v>133</v>
      </c>
      <c r="N49" s="67" t="s">
        <v>20</v>
      </c>
      <c r="O49" s="67">
        <v>16.2</v>
      </c>
      <c r="P49" s="243">
        <v>0.51351351351351349</v>
      </c>
      <c r="Q49" s="67" t="s">
        <v>117</v>
      </c>
      <c r="R49" s="67" t="s">
        <v>117</v>
      </c>
      <c r="S49" s="67" t="s">
        <v>15</v>
      </c>
      <c r="T49" s="517">
        <f t="shared" si="1"/>
        <v>-0.88143741388636698</v>
      </c>
      <c r="U49" s="68" t="s">
        <v>30</v>
      </c>
      <c r="W49" s="88"/>
      <c r="X49" s="296" t="s">
        <v>915</v>
      </c>
      <c r="Y49" s="526">
        <v>60</v>
      </c>
      <c r="Z49" s="297">
        <v>28</v>
      </c>
      <c r="AA49" s="88"/>
      <c r="AB49" s="88"/>
      <c r="AC49" s="88"/>
      <c r="AD49" s="88"/>
      <c r="AE49" s="604" t="s">
        <v>992</v>
      </c>
      <c r="AF49" s="568"/>
      <c r="AG49" s="88"/>
      <c r="AH49" s="88"/>
      <c r="AI49" s="88"/>
      <c r="AJ49" s="88"/>
      <c r="AK49" s="88"/>
      <c r="AL49" s="88"/>
      <c r="AM49" s="88"/>
      <c r="AN49" s="88"/>
      <c r="AO49" s="19"/>
      <c r="AP49" s="19"/>
      <c r="AQ49" s="19"/>
      <c r="AR49" s="19"/>
    </row>
    <row r="50" spans="1:44" ht="15.75" customHeight="1">
      <c r="A50" s="58" t="s">
        <v>101</v>
      </c>
      <c r="B50" s="58" t="s">
        <v>12</v>
      </c>
      <c r="C50" s="58">
        <v>30</v>
      </c>
      <c r="D50" s="58">
        <v>0.34375</v>
      </c>
      <c r="E50" s="58" t="s">
        <v>88</v>
      </c>
      <c r="F50" s="58" t="s">
        <v>88</v>
      </c>
      <c r="G50" s="245" t="s">
        <v>64</v>
      </c>
      <c r="H50" s="517">
        <f t="shared" si="0"/>
        <v>12.918562586113634</v>
      </c>
      <c r="I50" s="61" t="s">
        <v>16</v>
      </c>
      <c r="K50" s="19"/>
      <c r="L50" s="19"/>
      <c r="M50" s="67" t="s">
        <v>134</v>
      </c>
      <c r="N50" s="67" t="s">
        <v>20</v>
      </c>
      <c r="O50" s="67">
        <v>16.600000000000001</v>
      </c>
      <c r="P50" s="67">
        <v>0.41666666666666669</v>
      </c>
      <c r="Q50" s="67" t="s">
        <v>117</v>
      </c>
      <c r="R50" s="67" t="s">
        <v>117</v>
      </c>
      <c r="S50" s="67" t="s">
        <v>15</v>
      </c>
      <c r="T50" s="517">
        <f t="shared" si="1"/>
        <v>-0.48143741388636485</v>
      </c>
      <c r="U50" s="68" t="s">
        <v>30</v>
      </c>
      <c r="W50" s="88"/>
      <c r="X50" s="88"/>
      <c r="Y50" s="88">
        <v>2.3653081201621869E-34</v>
      </c>
      <c r="Z50" s="88">
        <v>2.3653081201621869E-34</v>
      </c>
      <c r="AA50" s="88"/>
      <c r="AB50" s="88"/>
      <c r="AC50" s="88"/>
      <c r="AD50" s="88"/>
      <c r="AE50" s="88"/>
      <c r="AF50" s="88"/>
      <c r="AG50" s="88"/>
      <c r="AH50" s="88"/>
      <c r="AI50" s="88"/>
      <c r="AJ50" s="540"/>
      <c r="AK50" s="540"/>
      <c r="AL50" s="540"/>
      <c r="AM50" s="540"/>
      <c r="AN50" s="540"/>
      <c r="AO50" s="19"/>
      <c r="AP50" s="19"/>
      <c r="AQ50" s="19"/>
      <c r="AR50" s="19"/>
    </row>
    <row r="51" spans="1:44" ht="15.75" customHeight="1">
      <c r="A51" s="58" t="s">
        <v>102</v>
      </c>
      <c r="B51" s="58" t="s">
        <v>20</v>
      </c>
      <c r="C51" s="58">
        <v>32</v>
      </c>
      <c r="D51" s="58">
        <v>0.46464646464646459</v>
      </c>
      <c r="E51" s="58" t="s">
        <v>88</v>
      </c>
      <c r="F51" s="58" t="s">
        <v>88</v>
      </c>
      <c r="G51" s="245" t="s">
        <v>64</v>
      </c>
      <c r="H51" s="517">
        <f t="shared" si="0"/>
        <v>14.918562586113634</v>
      </c>
      <c r="I51" s="61" t="s">
        <v>16</v>
      </c>
      <c r="K51" s="19"/>
      <c r="L51" s="19"/>
      <c r="M51" s="67" t="s">
        <v>135</v>
      </c>
      <c r="N51" s="67" t="s">
        <v>12</v>
      </c>
      <c r="O51" s="67">
        <v>17</v>
      </c>
      <c r="P51" s="67">
        <v>0.36936936936936943</v>
      </c>
      <c r="Q51" s="67" t="s">
        <v>117</v>
      </c>
      <c r="R51" s="67" t="s">
        <v>118</v>
      </c>
      <c r="S51" s="67" t="s">
        <v>15</v>
      </c>
      <c r="T51" s="517">
        <f t="shared" si="1"/>
        <v>-8.1437413886366272E-2</v>
      </c>
      <c r="U51" s="68" t="s">
        <v>30</v>
      </c>
      <c r="W51" s="88"/>
      <c r="X51" s="88"/>
      <c r="Y51" s="88"/>
      <c r="Z51" s="88"/>
      <c r="AA51" s="88"/>
      <c r="AB51" s="605"/>
      <c r="AC51" s="568"/>
      <c r="AD51" s="88"/>
      <c r="AE51" s="88"/>
      <c r="AF51" s="88"/>
      <c r="AG51" s="88"/>
      <c r="AH51" s="88"/>
      <c r="AI51" s="88"/>
      <c r="AJ51" s="540"/>
      <c r="AK51" s="540"/>
      <c r="AL51" s="540"/>
      <c r="AM51" s="540"/>
      <c r="AN51" s="540"/>
      <c r="AO51" s="19"/>
      <c r="AP51" s="19"/>
      <c r="AQ51" s="19"/>
      <c r="AR51" s="19"/>
    </row>
    <row r="52" spans="1:44" ht="15.75" customHeight="1">
      <c r="A52" s="58" t="s">
        <v>103</v>
      </c>
      <c r="B52" s="58" t="s">
        <v>12</v>
      </c>
      <c r="C52" s="58">
        <v>32</v>
      </c>
      <c r="D52" s="58">
        <v>0.22826086956521741</v>
      </c>
      <c r="E52" s="58" t="s">
        <v>88</v>
      </c>
      <c r="F52" s="58" t="s">
        <v>88</v>
      </c>
      <c r="G52" s="245" t="s">
        <v>64</v>
      </c>
      <c r="H52" s="517">
        <f t="shared" si="0"/>
        <v>14.918562586113634</v>
      </c>
      <c r="I52" s="61" t="s">
        <v>16</v>
      </c>
      <c r="K52" s="19"/>
      <c r="L52" s="19"/>
      <c r="M52" s="67" t="s">
        <v>136</v>
      </c>
      <c r="N52" s="67" t="s">
        <v>20</v>
      </c>
      <c r="O52" s="67">
        <v>20</v>
      </c>
      <c r="P52" s="67">
        <v>0.39534883720930231</v>
      </c>
      <c r="Q52" s="67" t="s">
        <v>117</v>
      </c>
      <c r="R52" s="67" t="s">
        <v>118</v>
      </c>
      <c r="S52" s="67" t="s">
        <v>15</v>
      </c>
      <c r="T52" s="517">
        <f t="shared" si="1"/>
        <v>2.9185625861136337</v>
      </c>
      <c r="U52" s="68" t="s">
        <v>30</v>
      </c>
      <c r="W52" s="88"/>
      <c r="X52" s="88"/>
      <c r="Y52" s="271"/>
      <c r="Z52" s="271"/>
      <c r="AA52" s="88"/>
      <c r="AB52" s="570"/>
      <c r="AC52" s="568"/>
      <c r="AD52" s="88"/>
      <c r="AE52" s="88"/>
      <c r="AF52" s="88"/>
      <c r="AG52" s="88"/>
      <c r="AH52" s="88"/>
      <c r="AI52" s="88"/>
      <c r="AJ52" s="540"/>
      <c r="AK52" s="540"/>
      <c r="AL52" s="540"/>
      <c r="AM52" s="540"/>
      <c r="AN52" s="540"/>
      <c r="AO52" s="19"/>
      <c r="AP52" s="19"/>
      <c r="AQ52" s="19"/>
      <c r="AR52" s="19"/>
    </row>
    <row r="53" spans="1:44" ht="15.75" customHeight="1">
      <c r="A53" s="8" t="s">
        <v>112</v>
      </c>
      <c r="B53" s="12" t="s">
        <v>12</v>
      </c>
      <c r="C53" s="12">
        <v>18</v>
      </c>
      <c r="D53" s="12">
        <v>0.45714285714285713</v>
      </c>
      <c r="E53" s="12" t="s">
        <v>113</v>
      </c>
      <c r="F53" s="12" t="s">
        <v>14</v>
      </c>
      <c r="G53" s="230" t="s">
        <v>15</v>
      </c>
      <c r="H53" s="517">
        <f t="shared" si="0"/>
        <v>0.91856258611363373</v>
      </c>
      <c r="I53" s="14" t="s">
        <v>16</v>
      </c>
      <c r="K53" s="19"/>
      <c r="L53" s="19"/>
      <c r="M53" s="67" t="s">
        <v>137</v>
      </c>
      <c r="N53" s="67" t="s">
        <v>20</v>
      </c>
      <c r="O53" s="67">
        <v>20.2</v>
      </c>
      <c r="P53" s="67">
        <v>0.51111111111111107</v>
      </c>
      <c r="Q53" s="67" t="s">
        <v>117</v>
      </c>
      <c r="R53" s="67" t="s">
        <v>117</v>
      </c>
      <c r="S53" s="67" t="s">
        <v>15</v>
      </c>
      <c r="T53" s="517">
        <f t="shared" si="1"/>
        <v>3.118562586113633</v>
      </c>
      <c r="U53" s="68" t="s">
        <v>30</v>
      </c>
      <c r="W53" s="88"/>
      <c r="X53" s="88"/>
      <c r="Y53" s="88"/>
      <c r="Z53" s="88"/>
      <c r="AA53" s="88"/>
      <c r="AB53" s="216"/>
      <c r="AC53" s="216"/>
      <c r="AD53" s="88"/>
      <c r="AE53" s="88"/>
      <c r="AF53" s="88"/>
      <c r="AG53" s="88"/>
      <c r="AH53" s="88"/>
      <c r="AI53" s="88"/>
      <c r="AJ53" s="540"/>
      <c r="AK53" s="540"/>
      <c r="AL53" s="540"/>
      <c r="AM53" s="540"/>
      <c r="AN53" s="540"/>
      <c r="AO53" s="19"/>
      <c r="AP53" s="19"/>
      <c r="AQ53" s="19"/>
      <c r="AR53" s="19"/>
    </row>
    <row r="54" spans="1:44" ht="15.75" customHeight="1">
      <c r="A54" s="8" t="s">
        <v>114</v>
      </c>
      <c r="B54" s="12" t="s">
        <v>20</v>
      </c>
      <c r="C54" s="12">
        <v>24</v>
      </c>
      <c r="D54" s="232">
        <v>0.40939597300000002</v>
      </c>
      <c r="E54" s="12" t="s">
        <v>113</v>
      </c>
      <c r="F54" s="12" t="s">
        <v>14</v>
      </c>
      <c r="G54" s="230" t="s">
        <v>15</v>
      </c>
      <c r="H54" s="517">
        <f t="shared" si="0"/>
        <v>6.9185625861136337</v>
      </c>
      <c r="I54" s="14" t="s">
        <v>16</v>
      </c>
      <c r="K54" s="19"/>
      <c r="L54" s="19"/>
      <c r="M54" s="67" t="s">
        <v>138</v>
      </c>
      <c r="N54" s="67" t="s">
        <v>20</v>
      </c>
      <c r="O54" s="67">
        <v>23.5</v>
      </c>
      <c r="P54" s="67">
        <v>0.54347826086956519</v>
      </c>
      <c r="Q54" s="67" t="s">
        <v>117</v>
      </c>
      <c r="R54" s="67" t="s">
        <v>117</v>
      </c>
      <c r="S54" s="67" t="s">
        <v>15</v>
      </c>
      <c r="T54" s="517">
        <f t="shared" si="1"/>
        <v>6.4185625861136337</v>
      </c>
      <c r="U54" s="68" t="s">
        <v>30</v>
      </c>
      <c r="W54" s="88"/>
      <c r="X54" s="88"/>
      <c r="Y54" s="271"/>
      <c r="Z54" s="271"/>
      <c r="AA54" s="88"/>
      <c r="AB54" s="88"/>
      <c r="AC54" s="88"/>
      <c r="AD54" s="88"/>
      <c r="AE54" s="88"/>
      <c r="AF54" s="88"/>
      <c r="AG54" s="88"/>
      <c r="AH54" s="88"/>
      <c r="AI54" s="88"/>
      <c r="AJ54" s="540"/>
      <c r="AK54" s="540"/>
      <c r="AL54" s="540"/>
      <c r="AM54" s="540"/>
      <c r="AN54" s="540"/>
      <c r="AO54" s="19"/>
      <c r="AP54" s="19"/>
      <c r="AQ54" s="19"/>
      <c r="AR54" s="19"/>
    </row>
    <row r="55" spans="1:44" ht="15.75" customHeight="1">
      <c r="A55" s="8" t="s">
        <v>115</v>
      </c>
      <c r="B55" s="12" t="s">
        <v>12</v>
      </c>
      <c r="C55" s="12">
        <v>26</v>
      </c>
      <c r="D55" s="12">
        <v>0.62406015037593987</v>
      </c>
      <c r="E55" s="12" t="s">
        <v>113</v>
      </c>
      <c r="F55" s="12" t="s">
        <v>14</v>
      </c>
      <c r="G55" s="230" t="s">
        <v>15</v>
      </c>
      <c r="H55" s="517">
        <f t="shared" si="0"/>
        <v>8.9185625861136337</v>
      </c>
      <c r="I55" s="14" t="s">
        <v>16</v>
      </c>
      <c r="K55" s="19"/>
      <c r="L55" s="19"/>
      <c r="M55" s="67" t="s">
        <v>139</v>
      </c>
      <c r="N55" s="67" t="s">
        <v>20</v>
      </c>
      <c r="O55" s="67">
        <v>26</v>
      </c>
      <c r="P55" s="243">
        <v>0.61627906976744184</v>
      </c>
      <c r="Q55" s="67" t="s">
        <v>117</v>
      </c>
      <c r="R55" s="67" t="s">
        <v>118</v>
      </c>
      <c r="S55" s="67" t="s">
        <v>15</v>
      </c>
      <c r="T55" s="517">
        <f t="shared" si="1"/>
        <v>8.9185625861136337</v>
      </c>
      <c r="U55" s="68" t="s">
        <v>30</v>
      </c>
      <c r="W55" s="88"/>
      <c r="X55" s="88"/>
      <c r="Y55" s="88"/>
      <c r="Z55" s="88"/>
      <c r="AA55" s="88"/>
      <c r="AB55" s="88"/>
      <c r="AC55" s="88"/>
      <c r="AD55" s="88"/>
      <c r="AE55" s="88"/>
      <c r="AF55" s="88"/>
      <c r="AG55" s="88"/>
      <c r="AH55" s="88"/>
      <c r="AI55" s="88"/>
      <c r="AJ55" s="540"/>
      <c r="AK55" s="540"/>
      <c r="AL55" s="540"/>
      <c r="AM55" s="540"/>
      <c r="AN55" s="540"/>
      <c r="AO55" s="19"/>
      <c r="AP55" s="19"/>
      <c r="AQ55" s="19"/>
      <c r="AR55" s="19"/>
    </row>
    <row r="56" spans="1:44" ht="15.75" customHeight="1">
      <c r="A56" s="67" t="s">
        <v>116</v>
      </c>
      <c r="B56" s="67" t="s">
        <v>20</v>
      </c>
      <c r="C56" s="67">
        <v>1</v>
      </c>
      <c r="D56" s="67">
        <v>5.8823529411764712E-2</v>
      </c>
      <c r="E56" s="67" t="s">
        <v>117</v>
      </c>
      <c r="F56" s="67" t="s">
        <v>118</v>
      </c>
      <c r="G56" s="67" t="s">
        <v>15</v>
      </c>
      <c r="H56" s="517">
        <f t="shared" si="0"/>
        <v>-16.081437413886366</v>
      </c>
      <c r="I56" s="68" t="s">
        <v>30</v>
      </c>
      <c r="K56" s="19"/>
      <c r="L56" s="19"/>
      <c r="M56" s="67" t="s">
        <v>140</v>
      </c>
      <c r="N56" s="67" t="s">
        <v>12</v>
      </c>
      <c r="O56" s="67">
        <v>26.1</v>
      </c>
      <c r="P56" s="67">
        <v>0.73015873015873012</v>
      </c>
      <c r="Q56" s="67" t="s">
        <v>117</v>
      </c>
      <c r="R56" s="67" t="s">
        <v>117</v>
      </c>
      <c r="S56" s="67" t="s">
        <v>15</v>
      </c>
      <c r="T56" s="517">
        <f t="shared" si="1"/>
        <v>9.0185625861136351</v>
      </c>
      <c r="U56" s="68" t="s">
        <v>30</v>
      </c>
      <c r="W56" s="88"/>
      <c r="X56" s="88"/>
      <c r="Y56" s="88"/>
      <c r="Z56" s="88"/>
      <c r="AA56" s="88"/>
      <c r="AB56" s="88"/>
      <c r="AC56" s="88"/>
      <c r="AD56" s="88"/>
      <c r="AE56" s="88"/>
      <c r="AF56" s="88"/>
      <c r="AG56" s="88"/>
      <c r="AH56" s="88"/>
      <c r="AI56" s="88"/>
      <c r="AJ56" s="540"/>
      <c r="AK56" s="540"/>
      <c r="AL56" s="540"/>
      <c r="AM56" s="540"/>
      <c r="AN56" s="540"/>
      <c r="AO56" s="19"/>
      <c r="AP56" s="19"/>
      <c r="AQ56" s="19"/>
      <c r="AR56" s="19"/>
    </row>
    <row r="57" spans="1:44" ht="15.75" customHeight="1">
      <c r="A57" s="67" t="s">
        <v>119</v>
      </c>
      <c r="B57" s="67" t="s">
        <v>12</v>
      </c>
      <c r="C57" s="67">
        <v>4</v>
      </c>
      <c r="D57" s="67">
        <v>0.1</v>
      </c>
      <c r="E57" s="67" t="s">
        <v>117</v>
      </c>
      <c r="F57" s="67" t="s">
        <v>118</v>
      </c>
      <c r="G57" s="67" t="s">
        <v>15</v>
      </c>
      <c r="H57" s="517">
        <f t="shared" si="0"/>
        <v>-13.081437413886366</v>
      </c>
      <c r="I57" s="68" t="s">
        <v>30</v>
      </c>
      <c r="K57" s="19"/>
      <c r="L57" s="19"/>
      <c r="M57" s="67" t="s">
        <v>141</v>
      </c>
      <c r="N57" s="67" t="s">
        <v>12</v>
      </c>
      <c r="O57" s="67">
        <v>26.3</v>
      </c>
      <c r="P57" s="67">
        <v>0.72</v>
      </c>
      <c r="Q57" s="67" t="s">
        <v>117</v>
      </c>
      <c r="R57" s="67" t="s">
        <v>117</v>
      </c>
      <c r="S57" s="67" t="s">
        <v>15</v>
      </c>
      <c r="T57" s="517">
        <f t="shared" si="1"/>
        <v>9.2185625861136344</v>
      </c>
      <c r="U57" s="68" t="s">
        <v>30</v>
      </c>
      <c r="W57" s="88"/>
      <c r="X57" s="88"/>
      <c r="Y57" s="88"/>
      <c r="Z57" s="88"/>
      <c r="AA57" s="88"/>
      <c r="AB57" s="216"/>
      <c r="AC57" s="216"/>
      <c r="AD57" s="88"/>
      <c r="AE57" s="88"/>
      <c r="AF57" s="88"/>
      <c r="AG57" s="88"/>
      <c r="AH57" s="88"/>
      <c r="AI57" s="88"/>
      <c r="AJ57" s="540"/>
      <c r="AK57" s="540"/>
      <c r="AL57" s="540"/>
      <c r="AM57" s="540"/>
      <c r="AN57" s="540"/>
      <c r="AO57" s="19"/>
      <c r="AP57" s="19"/>
      <c r="AQ57" s="19"/>
      <c r="AR57" s="19"/>
    </row>
    <row r="58" spans="1:44" ht="15.75" customHeight="1">
      <c r="A58" s="67" t="s">
        <v>120</v>
      </c>
      <c r="B58" s="67" t="s">
        <v>12</v>
      </c>
      <c r="C58" s="67">
        <v>4</v>
      </c>
      <c r="D58" s="67">
        <v>0.19480519480519479</v>
      </c>
      <c r="E58" s="67" t="s">
        <v>117</v>
      </c>
      <c r="F58" s="67" t="s">
        <v>118</v>
      </c>
      <c r="G58" s="67" t="s">
        <v>15</v>
      </c>
      <c r="H58" s="517">
        <f t="shared" si="0"/>
        <v>-13.081437413886366</v>
      </c>
      <c r="I58" s="68" t="s">
        <v>30</v>
      </c>
      <c r="K58" s="19"/>
      <c r="L58" s="19"/>
      <c r="M58" s="67" t="s">
        <v>142</v>
      </c>
      <c r="N58" s="67" t="s">
        <v>20</v>
      </c>
      <c r="O58" s="67">
        <v>27.6</v>
      </c>
      <c r="P58" s="243">
        <v>0.55384615384615388</v>
      </c>
      <c r="Q58" s="67" t="s">
        <v>117</v>
      </c>
      <c r="R58" s="67" t="s">
        <v>117</v>
      </c>
      <c r="S58" s="67" t="s">
        <v>15</v>
      </c>
      <c r="T58" s="517">
        <f t="shared" si="1"/>
        <v>10.518562586113635</v>
      </c>
      <c r="U58" s="68" t="s">
        <v>30</v>
      </c>
      <c r="W58" s="88"/>
      <c r="X58" s="88"/>
      <c r="Y58" s="88"/>
      <c r="Z58" s="88"/>
      <c r="AA58" s="88"/>
      <c r="AB58" s="216"/>
      <c r="AC58" s="216"/>
      <c r="AD58" s="88"/>
      <c r="AE58" s="88"/>
      <c r="AF58" s="88"/>
      <c r="AG58" s="88"/>
      <c r="AH58" s="88"/>
      <c r="AI58" s="88"/>
      <c r="AJ58" s="540"/>
      <c r="AK58" s="540"/>
      <c r="AL58" s="540"/>
      <c r="AM58" s="540"/>
      <c r="AN58" s="540"/>
      <c r="AO58" s="19"/>
      <c r="AP58" s="19"/>
      <c r="AQ58" s="19"/>
      <c r="AR58" s="19"/>
    </row>
    <row r="59" spans="1:44" ht="15.75" customHeight="1">
      <c r="A59" s="67" t="s">
        <v>121</v>
      </c>
      <c r="B59" s="67" t="s">
        <v>12</v>
      </c>
      <c r="C59" s="67">
        <v>7.9</v>
      </c>
      <c r="D59" s="67">
        <v>0.31818181818181818</v>
      </c>
      <c r="E59" s="67" t="s">
        <v>117</v>
      </c>
      <c r="F59" s="67" t="s">
        <v>117</v>
      </c>
      <c r="G59" s="67" t="s">
        <v>15</v>
      </c>
      <c r="H59" s="517">
        <f t="shared" si="0"/>
        <v>-9.1814374138863659</v>
      </c>
      <c r="I59" s="68" t="s">
        <v>30</v>
      </c>
      <c r="K59" s="19"/>
      <c r="L59" s="19"/>
      <c r="M59" s="67" t="s">
        <v>143</v>
      </c>
      <c r="N59" s="67" t="s">
        <v>12</v>
      </c>
      <c r="O59" s="67">
        <v>29.1</v>
      </c>
      <c r="P59" s="67">
        <v>0.62608695652173918</v>
      </c>
      <c r="Q59" s="67" t="s">
        <v>117</v>
      </c>
      <c r="R59" s="67" t="s">
        <v>117</v>
      </c>
      <c r="S59" s="67" t="s">
        <v>15</v>
      </c>
      <c r="T59" s="517">
        <f t="shared" si="1"/>
        <v>12.018562586113635</v>
      </c>
      <c r="U59" s="68" t="s">
        <v>30</v>
      </c>
      <c r="W59" s="88"/>
      <c r="X59" s="88"/>
      <c r="Y59" s="88"/>
      <c r="Z59" s="88"/>
      <c r="AA59" s="88"/>
      <c r="AB59" s="88"/>
      <c r="AC59" s="88"/>
      <c r="AD59" s="88"/>
      <c r="AE59" s="88"/>
      <c r="AF59" s="88"/>
      <c r="AG59" s="88"/>
      <c r="AH59" s="88"/>
      <c r="AI59" s="88"/>
      <c r="AJ59" s="540"/>
      <c r="AK59" s="540"/>
      <c r="AL59" s="540"/>
      <c r="AM59" s="540"/>
      <c r="AN59" s="540"/>
      <c r="AO59" s="19"/>
      <c r="AP59" s="19"/>
      <c r="AQ59" s="19"/>
      <c r="AR59" s="19"/>
    </row>
    <row r="60" spans="1:44" ht="15.75" customHeight="1">
      <c r="A60" s="67" t="s">
        <v>122</v>
      </c>
      <c r="B60" s="67" t="s">
        <v>12</v>
      </c>
      <c r="C60" s="67">
        <v>8</v>
      </c>
      <c r="D60" s="67">
        <v>0.22368421052631579</v>
      </c>
      <c r="E60" s="67" t="s">
        <v>117</v>
      </c>
      <c r="F60" s="67" t="s">
        <v>118</v>
      </c>
      <c r="G60" s="67" t="s">
        <v>15</v>
      </c>
      <c r="H60" s="517">
        <f t="shared" si="0"/>
        <v>-9.0814374138863663</v>
      </c>
      <c r="I60" s="68" t="s">
        <v>30</v>
      </c>
      <c r="K60" s="19"/>
      <c r="L60" s="19"/>
      <c r="M60" s="67" t="s">
        <v>144</v>
      </c>
      <c r="N60" s="67" t="s">
        <v>20</v>
      </c>
      <c r="O60" s="67">
        <v>32.5</v>
      </c>
      <c r="P60" s="67">
        <v>0.63247863247863245</v>
      </c>
      <c r="Q60" s="67" t="s">
        <v>117</v>
      </c>
      <c r="R60" s="67" t="s">
        <v>117</v>
      </c>
      <c r="S60" s="67" t="s">
        <v>15</v>
      </c>
      <c r="T60" s="517">
        <f t="shared" si="1"/>
        <v>15.418562586113634</v>
      </c>
      <c r="U60" s="68" t="s">
        <v>30</v>
      </c>
      <c r="W60" s="88"/>
      <c r="X60" s="88"/>
      <c r="Y60" s="88"/>
      <c r="Z60" s="88"/>
      <c r="AA60" s="88"/>
      <c r="AB60" s="88"/>
      <c r="AC60" s="88"/>
      <c r="AD60" s="88"/>
      <c r="AE60" s="88"/>
      <c r="AF60" s="88"/>
      <c r="AG60" s="88"/>
      <c r="AH60" s="88"/>
      <c r="AI60" s="88"/>
      <c r="AJ60" s="540"/>
      <c r="AK60" s="540"/>
      <c r="AL60" s="540"/>
      <c r="AM60" s="540"/>
      <c r="AN60" s="540"/>
      <c r="AO60" s="19"/>
      <c r="AP60" s="19"/>
      <c r="AQ60" s="19"/>
      <c r="AR60" s="19"/>
    </row>
    <row r="61" spans="1:44" ht="15.75" customHeight="1">
      <c r="A61" s="67" t="s">
        <v>123</v>
      </c>
      <c r="B61" s="67" t="s">
        <v>20</v>
      </c>
      <c r="C61" s="67">
        <v>9</v>
      </c>
      <c r="D61" s="67">
        <v>6.8627450980392163E-2</v>
      </c>
      <c r="E61" s="67" t="s">
        <v>117</v>
      </c>
      <c r="F61" s="67" t="s">
        <v>118</v>
      </c>
      <c r="G61" s="67" t="s">
        <v>15</v>
      </c>
      <c r="H61" s="517">
        <f t="shared" si="0"/>
        <v>-8.0814374138863663</v>
      </c>
      <c r="I61" s="68" t="s">
        <v>30</v>
      </c>
      <c r="K61" s="19"/>
      <c r="L61" s="19"/>
      <c r="M61" s="67" t="s">
        <v>145</v>
      </c>
      <c r="N61" s="67" t="s">
        <v>20</v>
      </c>
      <c r="O61" s="67">
        <v>34.9</v>
      </c>
      <c r="P61" s="67">
        <v>0.51249999999999996</v>
      </c>
      <c r="Q61" s="67" t="s">
        <v>117</v>
      </c>
      <c r="R61" s="67" t="s">
        <v>117</v>
      </c>
      <c r="S61" s="67" t="s">
        <v>15</v>
      </c>
      <c r="T61" s="517">
        <f t="shared" si="1"/>
        <v>17.818562586113632</v>
      </c>
      <c r="U61" s="68" t="s">
        <v>30</v>
      </c>
      <c r="W61" s="88"/>
      <c r="X61" s="88"/>
      <c r="Y61" s="88"/>
      <c r="Z61" s="88"/>
      <c r="AA61" s="88"/>
      <c r="AB61" s="88"/>
      <c r="AC61" s="88"/>
      <c r="AD61" s="88"/>
      <c r="AE61" s="88"/>
      <c r="AF61" s="88"/>
      <c r="AG61" s="88"/>
      <c r="AH61" s="88"/>
      <c r="AI61" s="88"/>
      <c r="AJ61" s="540"/>
      <c r="AK61" s="540"/>
      <c r="AL61" s="540"/>
      <c r="AM61" s="540"/>
      <c r="AN61" s="540"/>
      <c r="AO61" s="19"/>
      <c r="AP61" s="19"/>
      <c r="AQ61" s="19"/>
      <c r="AR61" s="19"/>
    </row>
    <row r="62" spans="1:44" ht="15.75" customHeight="1">
      <c r="A62" s="67" t="s">
        <v>124</v>
      </c>
      <c r="B62" s="67" t="s">
        <v>12</v>
      </c>
      <c r="C62" s="67">
        <v>9</v>
      </c>
      <c r="D62" s="67">
        <v>0.5494505494505495</v>
      </c>
      <c r="E62" s="67" t="s">
        <v>117</v>
      </c>
      <c r="F62" s="67" t="s">
        <v>117</v>
      </c>
      <c r="G62" s="67" t="s">
        <v>15</v>
      </c>
      <c r="H62" s="517">
        <f t="shared" si="0"/>
        <v>-8.0814374138863663</v>
      </c>
      <c r="I62" s="68" t="s">
        <v>30</v>
      </c>
      <c r="K62" s="19"/>
      <c r="L62" s="19"/>
      <c r="M62" s="67" t="s">
        <v>146</v>
      </c>
      <c r="N62" s="67" t="s">
        <v>12</v>
      </c>
      <c r="O62" s="67">
        <v>36</v>
      </c>
      <c r="P62" s="67">
        <v>0.57777777777777772</v>
      </c>
      <c r="Q62" s="67" t="s">
        <v>117</v>
      </c>
      <c r="R62" s="67" t="s">
        <v>118</v>
      </c>
      <c r="S62" s="67" t="s">
        <v>15</v>
      </c>
      <c r="T62" s="517">
        <f t="shared" si="1"/>
        <v>18.918562586113634</v>
      </c>
      <c r="U62" s="68" t="s">
        <v>30</v>
      </c>
      <c r="W62" s="88"/>
      <c r="X62" s="88"/>
      <c r="Y62" s="88"/>
      <c r="Z62" s="88"/>
      <c r="AA62" s="88"/>
      <c r="AB62" s="88"/>
      <c r="AC62" s="88"/>
      <c r="AD62" s="88"/>
      <c r="AE62" s="88"/>
      <c r="AF62" s="88"/>
      <c r="AG62" s="88"/>
      <c r="AH62" s="88"/>
      <c r="AI62" s="88"/>
      <c r="AJ62" s="540"/>
      <c r="AK62" s="540"/>
      <c r="AL62" s="540"/>
      <c r="AM62" s="540"/>
      <c r="AN62" s="540"/>
      <c r="AO62" s="19"/>
      <c r="AP62" s="19"/>
      <c r="AQ62" s="19"/>
      <c r="AR62" s="19"/>
    </row>
    <row r="63" spans="1:44" ht="15.75" customHeight="1">
      <c r="A63" s="67" t="s">
        <v>125</v>
      </c>
      <c r="B63" s="67" t="s">
        <v>20</v>
      </c>
      <c r="C63" s="67">
        <v>9.1999999999999993</v>
      </c>
      <c r="D63" s="67">
        <v>0.37804878048780488</v>
      </c>
      <c r="E63" s="67" t="s">
        <v>117</v>
      </c>
      <c r="F63" s="67" t="s">
        <v>117</v>
      </c>
      <c r="G63" s="67" t="s">
        <v>15</v>
      </c>
      <c r="H63" s="517">
        <f t="shared" si="0"/>
        <v>-7.881437413886367</v>
      </c>
      <c r="I63" s="68" t="s">
        <v>30</v>
      </c>
      <c r="K63" s="19"/>
      <c r="L63" s="19"/>
      <c r="M63" s="19"/>
      <c r="N63" s="19"/>
      <c r="O63" s="19"/>
      <c r="P63" s="19"/>
      <c r="Q63" s="19"/>
      <c r="R63" s="19"/>
      <c r="S63" s="19"/>
      <c r="T63" s="19"/>
      <c r="W63" s="88"/>
      <c r="X63" s="88"/>
      <c r="Y63" s="88"/>
      <c r="Z63" s="88"/>
      <c r="AA63" s="88"/>
      <c r="AB63" s="88"/>
      <c r="AC63" s="88"/>
      <c r="AD63" s="88"/>
      <c r="AE63" s="88"/>
      <c r="AF63" s="88"/>
      <c r="AG63" s="88"/>
      <c r="AH63" s="88"/>
      <c r="AI63" s="88"/>
      <c r="AJ63" s="540"/>
      <c r="AK63" s="540"/>
      <c r="AL63" s="540"/>
      <c r="AM63" s="540"/>
      <c r="AN63" s="540"/>
      <c r="AO63" s="19"/>
      <c r="AP63" s="19"/>
      <c r="AQ63" s="19"/>
      <c r="AR63" s="19"/>
    </row>
    <row r="64" spans="1:44" ht="15.75" customHeight="1">
      <c r="A64" s="67" t="s">
        <v>126</v>
      </c>
      <c r="B64" s="67" t="s">
        <v>12</v>
      </c>
      <c r="C64" s="67">
        <v>12.6</v>
      </c>
      <c r="D64" s="67">
        <v>0.35</v>
      </c>
      <c r="E64" s="67" t="s">
        <v>117</v>
      </c>
      <c r="F64" s="67" t="s">
        <v>117</v>
      </c>
      <c r="G64" s="67" t="s">
        <v>15</v>
      </c>
      <c r="H64" s="517">
        <f t="shared" si="0"/>
        <v>-4.4814374138863666</v>
      </c>
      <c r="I64" s="68" t="s">
        <v>30</v>
      </c>
      <c r="K64" s="19"/>
      <c r="L64" s="19"/>
      <c r="M64" s="19"/>
      <c r="N64" s="19"/>
      <c r="O64" s="19"/>
      <c r="P64" s="19"/>
      <c r="Q64" s="19"/>
      <c r="R64" s="19"/>
      <c r="S64" s="19"/>
      <c r="T64" s="19"/>
      <c r="W64" s="88"/>
      <c r="X64" s="88"/>
      <c r="Y64" s="88"/>
      <c r="Z64" s="88"/>
      <c r="AA64" s="88"/>
      <c r="AB64" s="88"/>
      <c r="AC64" s="88"/>
      <c r="AD64" s="88"/>
      <c r="AE64" s="88"/>
      <c r="AF64" s="88"/>
      <c r="AG64" s="88"/>
      <c r="AH64" s="88"/>
      <c r="AI64" s="88"/>
      <c r="AJ64" s="540"/>
      <c r="AK64" s="540"/>
      <c r="AL64" s="540"/>
      <c r="AM64" s="540"/>
      <c r="AN64" s="540"/>
      <c r="AO64" s="19"/>
      <c r="AP64" s="19"/>
      <c r="AQ64" s="19"/>
      <c r="AR64" s="19"/>
    </row>
    <row r="65" spans="1:44" ht="15.75" customHeight="1">
      <c r="A65" s="67" t="s">
        <v>127</v>
      </c>
      <c r="B65" s="67" t="s">
        <v>20</v>
      </c>
      <c r="C65" s="67">
        <v>13</v>
      </c>
      <c r="D65" s="67">
        <v>0.20224719101123589</v>
      </c>
      <c r="E65" s="67" t="s">
        <v>117</v>
      </c>
      <c r="F65" s="67" t="s">
        <v>118</v>
      </c>
      <c r="G65" s="67" t="s">
        <v>15</v>
      </c>
      <c r="H65" s="517">
        <f t="shared" si="0"/>
        <v>-4.0814374138863663</v>
      </c>
      <c r="I65" s="68" t="s">
        <v>30</v>
      </c>
      <c r="K65" s="19"/>
      <c r="L65" s="19"/>
      <c r="M65" s="19"/>
      <c r="N65" s="19"/>
      <c r="O65" s="19"/>
      <c r="P65" s="19"/>
      <c r="Q65" s="19"/>
      <c r="R65" s="19"/>
      <c r="S65" s="19"/>
      <c r="T65" s="19"/>
      <c r="W65" s="88"/>
      <c r="X65" s="88"/>
      <c r="Y65" s="88"/>
      <c r="Z65" s="88"/>
      <c r="AA65" s="88"/>
      <c r="AB65" s="216"/>
      <c r="AC65" s="216"/>
      <c r="AD65" s="88"/>
      <c r="AE65" s="88"/>
      <c r="AF65" s="88"/>
      <c r="AG65" s="88"/>
      <c r="AH65" s="88"/>
      <c r="AI65" s="88"/>
      <c r="AJ65" s="540"/>
      <c r="AK65" s="540"/>
      <c r="AL65" s="540"/>
      <c r="AM65" s="540"/>
      <c r="AN65" s="540"/>
      <c r="AO65" s="19"/>
      <c r="AP65" s="19"/>
      <c r="AQ65" s="19"/>
      <c r="AR65" s="19"/>
    </row>
    <row r="66" spans="1:44" ht="15.75" customHeight="1">
      <c r="A66" s="67" t="s">
        <v>128</v>
      </c>
      <c r="B66" s="67" t="s">
        <v>12</v>
      </c>
      <c r="C66" s="67">
        <v>13.1</v>
      </c>
      <c r="D66" s="67">
        <v>0.45070422535211269</v>
      </c>
      <c r="E66" s="67" t="s">
        <v>117</v>
      </c>
      <c r="F66" s="67" t="s">
        <v>117</v>
      </c>
      <c r="G66" s="67" t="s">
        <v>15</v>
      </c>
      <c r="H66" s="517">
        <f t="shared" si="0"/>
        <v>-3.9814374138863666</v>
      </c>
      <c r="I66" s="68" t="s">
        <v>30</v>
      </c>
      <c r="K66" s="19"/>
      <c r="L66" s="19"/>
      <c r="M66" s="19"/>
      <c r="N66" s="19"/>
      <c r="O66" s="19"/>
      <c r="P66" s="19"/>
      <c r="Q66" s="19"/>
      <c r="R66" s="19"/>
      <c r="S66" s="19"/>
      <c r="T66" s="19"/>
      <c r="W66" s="88"/>
      <c r="X66" s="88"/>
      <c r="Y66" s="88"/>
      <c r="Z66" s="88"/>
      <c r="AA66" s="88"/>
      <c r="AB66" s="88"/>
      <c r="AC66" s="88"/>
      <c r="AD66" s="88"/>
      <c r="AE66" s="88"/>
      <c r="AF66" s="88"/>
      <c r="AG66" s="88"/>
      <c r="AH66" s="88"/>
      <c r="AI66" s="88"/>
      <c r="AJ66" s="540"/>
      <c r="AK66" s="540"/>
      <c r="AL66" s="540"/>
      <c r="AM66" s="540"/>
      <c r="AN66" s="540"/>
      <c r="AO66" s="19"/>
      <c r="AP66" s="19"/>
      <c r="AQ66" s="19"/>
      <c r="AR66" s="19"/>
    </row>
    <row r="67" spans="1:44" ht="15.75" customHeight="1">
      <c r="A67" s="67" t="s">
        <v>129</v>
      </c>
      <c r="B67" s="67" t="s">
        <v>12</v>
      </c>
      <c r="C67" s="67">
        <v>13.7</v>
      </c>
      <c r="D67" s="67">
        <v>0.47457627118644069</v>
      </c>
      <c r="E67" s="67" t="s">
        <v>117</v>
      </c>
      <c r="F67" s="67" t="s">
        <v>117</v>
      </c>
      <c r="G67" s="67" t="s">
        <v>15</v>
      </c>
      <c r="H67" s="517">
        <f t="shared" si="0"/>
        <v>-3.381437413886367</v>
      </c>
      <c r="I67" s="68" t="s">
        <v>30</v>
      </c>
      <c r="K67" s="19"/>
      <c r="L67" s="19"/>
      <c r="M67" s="544" t="s">
        <v>993</v>
      </c>
      <c r="N67" s="545"/>
      <c r="O67" s="545"/>
      <c r="P67" s="545"/>
      <c r="Q67" s="545"/>
      <c r="R67" s="545"/>
      <c r="S67" s="545"/>
      <c r="T67" s="545"/>
      <c r="U67" s="545"/>
      <c r="W67" s="88"/>
      <c r="X67" s="88"/>
      <c r="Y67" s="88"/>
      <c r="Z67" s="88"/>
      <c r="AA67" s="88"/>
      <c r="AB67" s="88"/>
      <c r="AC67" s="88"/>
      <c r="AD67" s="88"/>
      <c r="AE67" s="88"/>
      <c r="AF67" s="88"/>
      <c r="AG67" s="88"/>
      <c r="AH67" s="88"/>
      <c r="AI67" s="88"/>
      <c r="AJ67" s="540"/>
      <c r="AK67" s="540"/>
      <c r="AL67" s="540"/>
      <c r="AM67" s="540"/>
      <c r="AN67" s="540"/>
      <c r="AO67" s="19"/>
      <c r="AP67" s="19"/>
      <c r="AQ67" s="19"/>
      <c r="AR67" s="19"/>
    </row>
    <row r="68" spans="1:44" ht="15.75" customHeight="1">
      <c r="A68" s="67" t="s">
        <v>130</v>
      </c>
      <c r="B68" s="67" t="s">
        <v>12</v>
      </c>
      <c r="C68" s="67">
        <v>14.5</v>
      </c>
      <c r="D68" s="67">
        <v>0.35185185185185192</v>
      </c>
      <c r="E68" s="67" t="s">
        <v>117</v>
      </c>
      <c r="F68" s="67" t="s">
        <v>117</v>
      </c>
      <c r="G68" s="67" t="s">
        <v>15</v>
      </c>
      <c r="H68" s="517">
        <f t="shared" si="0"/>
        <v>-2.5814374138863663</v>
      </c>
      <c r="I68" s="68" t="s">
        <v>30</v>
      </c>
      <c r="K68" s="5"/>
      <c r="L68" s="5"/>
      <c r="M68" s="1" t="s">
        <v>0</v>
      </c>
      <c r="N68" s="1" t="s">
        <v>1</v>
      </c>
      <c r="O68" s="1" t="s">
        <v>2</v>
      </c>
      <c r="P68" s="1" t="s">
        <v>3</v>
      </c>
      <c r="Q68" s="1" t="s">
        <v>5</v>
      </c>
      <c r="R68" s="1" t="s">
        <v>974</v>
      </c>
      <c r="S68" s="1" t="s">
        <v>7</v>
      </c>
      <c r="T68" s="1" t="s">
        <v>975</v>
      </c>
      <c r="U68" s="4" t="s">
        <v>864</v>
      </c>
      <c r="W68" s="88"/>
      <c r="X68" s="88"/>
      <c r="Y68" s="88"/>
      <c r="Z68" s="88"/>
      <c r="AA68" s="88"/>
      <c r="AB68" s="88"/>
      <c r="AC68" s="88"/>
      <c r="AD68" s="88"/>
      <c r="AE68" s="88"/>
      <c r="AF68" s="88"/>
      <c r="AG68" s="88"/>
      <c r="AH68" s="88"/>
      <c r="AI68" s="88"/>
      <c r="AJ68" s="540"/>
      <c r="AK68" s="540"/>
      <c r="AL68" s="540"/>
      <c r="AM68" s="540"/>
      <c r="AN68" s="540"/>
      <c r="AO68" s="19"/>
      <c r="AP68" s="19"/>
      <c r="AQ68" s="19"/>
      <c r="AR68" s="19"/>
    </row>
    <row r="69" spans="1:44" ht="15.75" customHeight="1">
      <c r="A69" s="67" t="s">
        <v>131</v>
      </c>
      <c r="B69" s="67" t="s">
        <v>12</v>
      </c>
      <c r="C69" s="67">
        <v>15.1</v>
      </c>
      <c r="D69" s="67">
        <v>0.44871794871794868</v>
      </c>
      <c r="E69" s="67" t="s">
        <v>117</v>
      </c>
      <c r="F69" s="67" t="s">
        <v>117</v>
      </c>
      <c r="G69" s="67" t="s">
        <v>15</v>
      </c>
      <c r="H69" s="517">
        <f t="shared" si="0"/>
        <v>-1.9814374138863666</v>
      </c>
      <c r="I69" s="68" t="s">
        <v>30</v>
      </c>
      <c r="K69" s="19"/>
      <c r="L69" s="19"/>
      <c r="M69" s="108" t="s">
        <v>26</v>
      </c>
      <c r="N69" s="108" t="s">
        <v>12</v>
      </c>
      <c r="O69" s="19">
        <v>7</v>
      </c>
      <c r="P69" s="108">
        <v>0.3258426966292135</v>
      </c>
      <c r="Q69" s="108" t="s">
        <v>27</v>
      </c>
      <c r="R69" s="108" t="s">
        <v>28</v>
      </c>
      <c r="S69" s="202" t="s">
        <v>29</v>
      </c>
      <c r="T69" s="517">
        <f t="shared" ref="T69:T96" si="9">O69-$V$3</f>
        <v>-10.081437413886366</v>
      </c>
      <c r="U69" s="203" t="s">
        <v>30</v>
      </c>
      <c r="W69" s="88"/>
      <c r="X69" s="88"/>
      <c r="Y69" s="88"/>
      <c r="Z69" s="88"/>
      <c r="AA69" s="88"/>
      <c r="AB69" s="88"/>
      <c r="AC69" s="88"/>
      <c r="AD69" s="88"/>
      <c r="AE69" s="88"/>
      <c r="AF69" s="88"/>
      <c r="AG69" s="88"/>
      <c r="AH69" s="88"/>
      <c r="AI69" s="88"/>
      <c r="AJ69" s="540"/>
      <c r="AK69" s="540"/>
      <c r="AL69" s="540"/>
      <c r="AM69" s="540"/>
      <c r="AN69" s="540"/>
      <c r="AO69" s="19"/>
      <c r="AP69" s="19"/>
      <c r="AQ69" s="19"/>
      <c r="AR69" s="19"/>
    </row>
    <row r="70" spans="1:44" ht="15.75" customHeight="1">
      <c r="A70" s="67" t="s">
        <v>132</v>
      </c>
      <c r="B70" s="67" t="s">
        <v>12</v>
      </c>
      <c r="C70" s="67">
        <v>15.5</v>
      </c>
      <c r="D70" s="243">
        <v>0.67272727272727273</v>
      </c>
      <c r="E70" s="67" t="s">
        <v>117</v>
      </c>
      <c r="F70" s="67" t="s">
        <v>117</v>
      </c>
      <c r="G70" s="67" t="s">
        <v>15</v>
      </c>
      <c r="H70" s="517">
        <f t="shared" si="0"/>
        <v>-1.5814374138863663</v>
      </c>
      <c r="I70" s="68" t="s">
        <v>30</v>
      </c>
      <c r="K70" s="19"/>
      <c r="L70" s="19"/>
      <c r="M70" s="108" t="s">
        <v>31</v>
      </c>
      <c r="N70" s="108" t="s">
        <v>20</v>
      </c>
      <c r="O70" s="19">
        <v>7</v>
      </c>
      <c r="P70" s="108">
        <v>0.125</v>
      </c>
      <c r="Q70" s="108" t="s">
        <v>27</v>
      </c>
      <c r="R70" s="108" t="s">
        <v>28</v>
      </c>
      <c r="S70" s="202" t="s">
        <v>29</v>
      </c>
      <c r="T70" s="517">
        <f t="shared" si="9"/>
        <v>-10.081437413886366</v>
      </c>
      <c r="U70" s="203" t="s">
        <v>30</v>
      </c>
      <c r="W70" s="88"/>
      <c r="X70" s="88"/>
      <c r="Y70" s="88"/>
      <c r="Z70" s="88"/>
      <c r="AA70" s="88"/>
      <c r="AB70" s="88"/>
      <c r="AC70" s="88"/>
      <c r="AD70" s="88"/>
      <c r="AE70" s="88"/>
      <c r="AF70" s="88"/>
      <c r="AG70" s="88"/>
      <c r="AH70" s="88"/>
      <c r="AI70" s="88"/>
      <c r="AJ70" s="540"/>
      <c r="AK70" s="540"/>
      <c r="AL70" s="540"/>
      <c r="AM70" s="540"/>
      <c r="AN70" s="540"/>
      <c r="AO70" s="19"/>
      <c r="AP70" s="19"/>
      <c r="AQ70" s="19"/>
      <c r="AR70" s="19"/>
    </row>
    <row r="71" spans="1:44" ht="15.75" customHeight="1">
      <c r="A71" s="67" t="s">
        <v>133</v>
      </c>
      <c r="B71" s="67" t="s">
        <v>20</v>
      </c>
      <c r="C71" s="67">
        <v>16.2</v>
      </c>
      <c r="D71" s="243">
        <v>0.51351351351351349</v>
      </c>
      <c r="E71" s="67" t="s">
        <v>117</v>
      </c>
      <c r="F71" s="67" t="s">
        <v>117</v>
      </c>
      <c r="G71" s="67" t="s">
        <v>15</v>
      </c>
      <c r="H71" s="517">
        <f t="shared" si="0"/>
        <v>-0.88143741388636698</v>
      </c>
      <c r="I71" s="68" t="s">
        <v>30</v>
      </c>
      <c r="K71" s="19"/>
      <c r="L71" s="19"/>
      <c r="M71" s="108" t="s">
        <v>32</v>
      </c>
      <c r="N71" s="108" t="s">
        <v>12</v>
      </c>
      <c r="O71" s="19">
        <v>8</v>
      </c>
      <c r="P71" s="108">
        <v>0.25316455696202528</v>
      </c>
      <c r="Q71" s="108" t="s">
        <v>27</v>
      </c>
      <c r="R71" s="108" t="s">
        <v>28</v>
      </c>
      <c r="S71" s="202" t="s">
        <v>29</v>
      </c>
      <c r="T71" s="517">
        <f t="shared" si="9"/>
        <v>-9.0814374138863663</v>
      </c>
      <c r="U71" s="203" t="s">
        <v>30</v>
      </c>
      <c r="W71" s="88"/>
      <c r="X71" s="88"/>
      <c r="Y71" s="88"/>
      <c r="Z71" s="88"/>
      <c r="AA71" s="88"/>
      <c r="AB71" s="88"/>
      <c r="AC71" s="88"/>
      <c r="AD71" s="88"/>
      <c r="AE71" s="88"/>
      <c r="AF71" s="88"/>
      <c r="AG71" s="88"/>
      <c r="AH71" s="88"/>
      <c r="AI71" s="88"/>
      <c r="AJ71" s="540"/>
      <c r="AK71" s="540"/>
      <c r="AL71" s="540"/>
      <c r="AM71" s="540"/>
      <c r="AN71" s="540"/>
      <c r="AO71" s="19"/>
      <c r="AP71" s="19"/>
      <c r="AQ71" s="19"/>
      <c r="AR71" s="19"/>
    </row>
    <row r="72" spans="1:44" ht="15.75" customHeight="1">
      <c r="A72" s="67" t="s">
        <v>134</v>
      </c>
      <c r="B72" s="67" t="s">
        <v>20</v>
      </c>
      <c r="C72" s="67">
        <v>16.600000000000001</v>
      </c>
      <c r="D72" s="67">
        <v>0.41666666666666669</v>
      </c>
      <c r="E72" s="67" t="s">
        <v>117</v>
      </c>
      <c r="F72" s="67" t="s">
        <v>117</v>
      </c>
      <c r="G72" s="67" t="s">
        <v>15</v>
      </c>
      <c r="H72" s="517">
        <f t="shared" si="0"/>
        <v>-0.48143741388636485</v>
      </c>
      <c r="I72" s="68" t="s">
        <v>30</v>
      </c>
      <c r="K72" s="19"/>
      <c r="L72" s="19"/>
      <c r="M72" s="108" t="s">
        <v>33</v>
      </c>
      <c r="N72" s="108" t="s">
        <v>20</v>
      </c>
      <c r="O72" s="19">
        <v>9</v>
      </c>
      <c r="P72" s="108">
        <v>0.36206896551724138</v>
      </c>
      <c r="Q72" s="108" t="s">
        <v>27</v>
      </c>
      <c r="R72" s="108" t="s">
        <v>28</v>
      </c>
      <c r="S72" s="202" t="s">
        <v>29</v>
      </c>
      <c r="T72" s="517">
        <f t="shared" si="9"/>
        <v>-8.0814374138863663</v>
      </c>
      <c r="U72" s="203" t="s">
        <v>30</v>
      </c>
      <c r="W72" s="88"/>
      <c r="X72" s="88"/>
      <c r="Y72" s="88"/>
      <c r="Z72" s="88"/>
      <c r="AA72" s="88"/>
      <c r="AB72" s="88"/>
      <c r="AC72" s="88"/>
      <c r="AD72" s="88"/>
      <c r="AE72" s="88"/>
      <c r="AF72" s="88"/>
      <c r="AG72" s="88"/>
      <c r="AH72" s="88"/>
      <c r="AI72" s="88"/>
      <c r="AJ72" s="540"/>
      <c r="AK72" s="540"/>
      <c r="AL72" s="540"/>
      <c r="AM72" s="540"/>
      <c r="AN72" s="540"/>
      <c r="AO72" s="19"/>
      <c r="AP72" s="19"/>
      <c r="AQ72" s="19"/>
      <c r="AR72" s="19"/>
    </row>
    <row r="73" spans="1:44" ht="15.75" customHeight="1">
      <c r="A73" s="67" t="s">
        <v>135</v>
      </c>
      <c r="B73" s="67" t="s">
        <v>12</v>
      </c>
      <c r="C73" s="67">
        <v>17</v>
      </c>
      <c r="D73" s="67">
        <v>0.36936936936936943</v>
      </c>
      <c r="E73" s="67" t="s">
        <v>117</v>
      </c>
      <c r="F73" s="67" t="s">
        <v>118</v>
      </c>
      <c r="G73" s="67" t="s">
        <v>15</v>
      </c>
      <c r="H73" s="517">
        <f t="shared" si="0"/>
        <v>-8.1437413886366272E-2</v>
      </c>
      <c r="I73" s="68" t="s">
        <v>30</v>
      </c>
      <c r="K73" s="19"/>
      <c r="L73" s="19"/>
      <c r="M73" s="108" t="s">
        <v>34</v>
      </c>
      <c r="N73" s="108" t="s">
        <v>20</v>
      </c>
      <c r="O73" s="19">
        <v>10</v>
      </c>
      <c r="P73" s="108">
        <v>0.23529411764705879</v>
      </c>
      <c r="Q73" s="108" t="s">
        <v>27</v>
      </c>
      <c r="R73" s="108" t="s">
        <v>28</v>
      </c>
      <c r="S73" s="202" t="s">
        <v>29</v>
      </c>
      <c r="T73" s="517">
        <f t="shared" si="9"/>
        <v>-7.0814374138863663</v>
      </c>
      <c r="U73" s="203" t="s">
        <v>30</v>
      </c>
      <c r="W73" s="88"/>
      <c r="X73" s="88"/>
      <c r="Y73" s="88"/>
      <c r="Z73" s="88"/>
      <c r="AA73" s="88"/>
      <c r="AB73" s="88"/>
      <c r="AC73" s="88"/>
      <c r="AD73" s="88"/>
      <c r="AE73" s="88"/>
      <c r="AF73" s="88"/>
      <c r="AG73" s="88"/>
      <c r="AH73" s="88"/>
      <c r="AI73" s="88"/>
      <c r="AJ73" s="540"/>
      <c r="AK73" s="540"/>
      <c r="AL73" s="540"/>
      <c r="AM73" s="540"/>
      <c r="AN73" s="540"/>
      <c r="AO73" s="19"/>
      <c r="AP73" s="19"/>
      <c r="AQ73" s="19"/>
      <c r="AR73" s="19"/>
    </row>
    <row r="74" spans="1:44" ht="15.75" customHeight="1">
      <c r="A74" s="67" t="s">
        <v>136</v>
      </c>
      <c r="B74" s="67" t="s">
        <v>20</v>
      </c>
      <c r="C74" s="67">
        <v>20</v>
      </c>
      <c r="D74" s="67">
        <v>0.39534883720930231</v>
      </c>
      <c r="E74" s="67" t="s">
        <v>117</v>
      </c>
      <c r="F74" s="67" t="s">
        <v>118</v>
      </c>
      <c r="G74" s="67" t="s">
        <v>15</v>
      </c>
      <c r="H74" s="517">
        <f t="shared" si="0"/>
        <v>2.9185625861136337</v>
      </c>
      <c r="I74" s="68" t="s">
        <v>30</v>
      </c>
      <c r="K74" s="19"/>
      <c r="L74" s="19"/>
      <c r="M74" s="108" t="s">
        <v>35</v>
      </c>
      <c r="N74" s="108" t="s">
        <v>20</v>
      </c>
      <c r="O74" s="19">
        <v>12</v>
      </c>
      <c r="P74" s="108">
        <v>0.33333333333333331</v>
      </c>
      <c r="Q74" s="108" t="s">
        <v>27</v>
      </c>
      <c r="R74" s="108" t="s">
        <v>28</v>
      </c>
      <c r="S74" s="202" t="s">
        <v>29</v>
      </c>
      <c r="T74" s="517">
        <f t="shared" si="9"/>
        <v>-5.0814374138863663</v>
      </c>
      <c r="U74" s="203" t="s">
        <v>30</v>
      </c>
      <c r="W74" s="88"/>
      <c r="X74" s="88"/>
      <c r="Y74" s="88"/>
      <c r="Z74" s="88"/>
      <c r="AA74" s="88"/>
      <c r="AB74" s="88"/>
      <c r="AC74" s="88"/>
      <c r="AD74" s="88"/>
      <c r="AE74" s="88"/>
      <c r="AF74" s="88"/>
      <c r="AG74" s="88"/>
      <c r="AH74" s="88"/>
      <c r="AI74" s="88"/>
      <c r="AJ74" s="540"/>
      <c r="AK74" s="540"/>
      <c r="AL74" s="540"/>
      <c r="AM74" s="540"/>
      <c r="AN74" s="540"/>
      <c r="AO74" s="19"/>
      <c r="AP74" s="19"/>
      <c r="AQ74" s="19"/>
      <c r="AR74" s="19"/>
    </row>
    <row r="75" spans="1:44" ht="15.75" customHeight="1">
      <c r="A75" s="67" t="s">
        <v>137</v>
      </c>
      <c r="B75" s="67" t="s">
        <v>20</v>
      </c>
      <c r="C75" s="67">
        <v>20.2</v>
      </c>
      <c r="D75" s="67">
        <v>0.51111111111111107</v>
      </c>
      <c r="E75" s="67" t="s">
        <v>117</v>
      </c>
      <c r="F75" s="67" t="s">
        <v>117</v>
      </c>
      <c r="G75" s="67" t="s">
        <v>15</v>
      </c>
      <c r="H75" s="517">
        <f t="shared" si="0"/>
        <v>3.118562586113633</v>
      </c>
      <c r="I75" s="68" t="s">
        <v>30</v>
      </c>
      <c r="K75" s="19"/>
      <c r="L75" s="19"/>
      <c r="M75" s="108" t="s">
        <v>36</v>
      </c>
      <c r="N75" s="108" t="s">
        <v>20</v>
      </c>
      <c r="O75" s="19">
        <v>13</v>
      </c>
      <c r="P75" s="108">
        <v>0.40952380952380951</v>
      </c>
      <c r="Q75" s="108" t="s">
        <v>27</v>
      </c>
      <c r="R75" s="108" t="s">
        <v>28</v>
      </c>
      <c r="S75" s="202" t="s">
        <v>29</v>
      </c>
      <c r="T75" s="517">
        <f t="shared" si="9"/>
        <v>-4.0814374138863663</v>
      </c>
      <c r="U75" s="203" t="s">
        <v>30</v>
      </c>
      <c r="W75" s="88"/>
      <c r="X75" s="88"/>
      <c r="Y75" s="88"/>
      <c r="Z75" s="88"/>
      <c r="AA75" s="88"/>
      <c r="AB75" s="88"/>
      <c r="AC75" s="88"/>
      <c r="AD75" s="88"/>
      <c r="AE75" s="88"/>
      <c r="AF75" s="88"/>
      <c r="AG75" s="88"/>
      <c r="AH75" s="88"/>
      <c r="AI75" s="88"/>
      <c r="AJ75" s="540"/>
      <c r="AK75" s="540"/>
      <c r="AL75" s="540"/>
      <c r="AM75" s="540"/>
      <c r="AN75" s="540"/>
      <c r="AO75" s="19"/>
      <c r="AP75" s="19"/>
      <c r="AQ75" s="19"/>
      <c r="AR75" s="19"/>
    </row>
    <row r="76" spans="1:44" ht="15.75" customHeight="1">
      <c r="A76" s="67" t="s">
        <v>138</v>
      </c>
      <c r="B76" s="67" t="s">
        <v>20</v>
      </c>
      <c r="C76" s="67">
        <v>23.5</v>
      </c>
      <c r="D76" s="67">
        <v>0.54347826086956519</v>
      </c>
      <c r="E76" s="67" t="s">
        <v>117</v>
      </c>
      <c r="F76" s="67" t="s">
        <v>117</v>
      </c>
      <c r="G76" s="67" t="s">
        <v>15</v>
      </c>
      <c r="H76" s="517">
        <f t="shared" si="0"/>
        <v>6.4185625861136337</v>
      </c>
      <c r="I76" s="68" t="s">
        <v>30</v>
      </c>
      <c r="K76" s="19"/>
      <c r="L76" s="19"/>
      <c r="M76" s="108" t="s">
        <v>37</v>
      </c>
      <c r="N76" s="108" t="s">
        <v>12</v>
      </c>
      <c r="O76" s="19">
        <v>14</v>
      </c>
      <c r="P76" s="108">
        <v>0.43103448275862072</v>
      </c>
      <c r="Q76" s="108" t="s">
        <v>27</v>
      </c>
      <c r="R76" s="108" t="s">
        <v>28</v>
      </c>
      <c r="S76" s="202" t="s">
        <v>29</v>
      </c>
      <c r="T76" s="517">
        <f t="shared" si="9"/>
        <v>-3.0814374138863663</v>
      </c>
      <c r="U76" s="203" t="s">
        <v>30</v>
      </c>
      <c r="W76" s="88"/>
      <c r="X76" s="88"/>
      <c r="Y76" s="88"/>
      <c r="Z76" s="88"/>
      <c r="AA76" s="88"/>
      <c r="AB76" s="88"/>
      <c r="AC76" s="88"/>
      <c r="AD76" s="88"/>
      <c r="AE76" s="88"/>
      <c r="AF76" s="88"/>
      <c r="AG76" s="88"/>
      <c r="AH76" s="88"/>
      <c r="AI76" s="88"/>
      <c r="AJ76" s="540"/>
      <c r="AK76" s="540"/>
      <c r="AL76" s="540"/>
      <c r="AM76" s="540"/>
      <c r="AN76" s="540"/>
      <c r="AO76" s="19"/>
      <c r="AP76" s="19"/>
      <c r="AQ76" s="19"/>
      <c r="AR76" s="19"/>
    </row>
    <row r="77" spans="1:44" ht="15.75" customHeight="1">
      <c r="A77" s="67" t="s">
        <v>139</v>
      </c>
      <c r="B77" s="67" t="s">
        <v>20</v>
      </c>
      <c r="C77" s="67">
        <v>26</v>
      </c>
      <c r="D77" s="243">
        <v>0.61627906976744184</v>
      </c>
      <c r="E77" s="67" t="s">
        <v>117</v>
      </c>
      <c r="F77" s="67" t="s">
        <v>118</v>
      </c>
      <c r="G77" s="67" t="s">
        <v>15</v>
      </c>
      <c r="H77" s="517">
        <f t="shared" si="0"/>
        <v>8.9185625861136337</v>
      </c>
      <c r="I77" s="68" t="s">
        <v>30</v>
      </c>
      <c r="K77" s="19"/>
      <c r="L77" s="19"/>
      <c r="M77" s="108" t="s">
        <v>38</v>
      </c>
      <c r="N77" s="108" t="s">
        <v>20</v>
      </c>
      <c r="O77" s="19">
        <v>15</v>
      </c>
      <c r="P77" s="108">
        <v>0.2105263157894737</v>
      </c>
      <c r="Q77" s="108" t="s">
        <v>27</v>
      </c>
      <c r="R77" s="108" t="s">
        <v>28</v>
      </c>
      <c r="S77" s="202" t="s">
        <v>29</v>
      </c>
      <c r="T77" s="517">
        <f t="shared" si="9"/>
        <v>-2.0814374138863663</v>
      </c>
      <c r="U77" s="203" t="s">
        <v>30</v>
      </c>
      <c r="W77" s="88"/>
      <c r="X77" s="88"/>
      <c r="Y77" s="88"/>
      <c r="Z77" s="88"/>
      <c r="AA77" s="88"/>
      <c r="AB77" s="88"/>
      <c r="AC77" s="88"/>
      <c r="AD77" s="88"/>
      <c r="AE77" s="88"/>
      <c r="AF77" s="88"/>
      <c r="AG77" s="88"/>
      <c r="AH77" s="88"/>
      <c r="AI77" s="88"/>
      <c r="AJ77" s="540"/>
      <c r="AK77" s="540"/>
      <c r="AL77" s="540"/>
      <c r="AM77" s="540"/>
      <c r="AN77" s="540"/>
      <c r="AO77" s="19"/>
      <c r="AP77" s="19"/>
      <c r="AQ77" s="19"/>
      <c r="AR77" s="19"/>
    </row>
    <row r="78" spans="1:44" ht="15.75" customHeight="1">
      <c r="A78" s="67" t="s">
        <v>140</v>
      </c>
      <c r="B78" s="67" t="s">
        <v>12</v>
      </c>
      <c r="C78" s="67">
        <v>26.1</v>
      </c>
      <c r="D78" s="67">
        <v>0.73015873015873012</v>
      </c>
      <c r="E78" s="67" t="s">
        <v>117</v>
      </c>
      <c r="F78" s="67" t="s">
        <v>117</v>
      </c>
      <c r="G78" s="67" t="s">
        <v>15</v>
      </c>
      <c r="H78" s="517">
        <f t="shared" si="0"/>
        <v>9.0185625861136351</v>
      </c>
      <c r="I78" s="68" t="s">
        <v>30</v>
      </c>
      <c r="K78" s="19"/>
      <c r="L78" s="19"/>
      <c r="M78" s="108" t="s">
        <v>39</v>
      </c>
      <c r="N78" s="108" t="s">
        <v>12</v>
      </c>
      <c r="O78" s="19">
        <v>17</v>
      </c>
      <c r="P78" s="108">
        <v>0.26724137931034481</v>
      </c>
      <c r="Q78" s="108" t="s">
        <v>27</v>
      </c>
      <c r="R78" s="108" t="s">
        <v>28</v>
      </c>
      <c r="S78" s="202" t="s">
        <v>29</v>
      </c>
      <c r="T78" s="517">
        <f t="shared" si="9"/>
        <v>-8.1437413886366272E-2</v>
      </c>
      <c r="U78" s="203" t="s">
        <v>30</v>
      </c>
      <c r="W78" s="88"/>
      <c r="X78" s="88"/>
      <c r="Y78" s="88"/>
      <c r="Z78" s="88"/>
      <c r="AA78" s="88"/>
      <c r="AB78" s="88"/>
      <c r="AC78" s="88"/>
      <c r="AD78" s="88"/>
      <c r="AE78" s="88"/>
      <c r="AF78" s="88"/>
      <c r="AG78" s="88"/>
      <c r="AH78" s="88"/>
      <c r="AI78" s="88"/>
      <c r="AJ78" s="540"/>
      <c r="AK78" s="540"/>
      <c r="AL78" s="540"/>
      <c r="AM78" s="540"/>
      <c r="AN78" s="540"/>
      <c r="AO78" s="19"/>
      <c r="AP78" s="19"/>
      <c r="AQ78" s="19"/>
      <c r="AR78" s="19"/>
    </row>
    <row r="79" spans="1:44" ht="15.75" customHeight="1">
      <c r="A79" s="67" t="s">
        <v>141</v>
      </c>
      <c r="B79" s="67" t="s">
        <v>12</v>
      </c>
      <c r="C79" s="67">
        <v>26.3</v>
      </c>
      <c r="D79" s="67">
        <v>0.72</v>
      </c>
      <c r="E79" s="67" t="s">
        <v>117</v>
      </c>
      <c r="F79" s="67" t="s">
        <v>117</v>
      </c>
      <c r="G79" s="67" t="s">
        <v>15</v>
      </c>
      <c r="H79" s="517">
        <f t="shared" si="0"/>
        <v>9.2185625861136344</v>
      </c>
      <c r="I79" s="68" t="s">
        <v>30</v>
      </c>
      <c r="K79" s="19"/>
      <c r="L79" s="19"/>
      <c r="M79" s="28" t="s">
        <v>40</v>
      </c>
      <c r="N79" s="28" t="s">
        <v>20</v>
      </c>
      <c r="O79" s="28">
        <v>3</v>
      </c>
      <c r="P79" s="28">
        <v>0.66153846153846152</v>
      </c>
      <c r="Q79" s="28" t="s">
        <v>41</v>
      </c>
      <c r="R79" s="28" t="s">
        <v>42</v>
      </c>
      <c r="S79" s="28" t="s">
        <v>29</v>
      </c>
      <c r="T79" s="517">
        <f t="shared" si="9"/>
        <v>-14.081437413886366</v>
      </c>
      <c r="U79" s="29" t="s">
        <v>16</v>
      </c>
      <c r="W79" s="88"/>
      <c r="X79" s="88"/>
      <c r="Y79" s="88"/>
      <c r="Z79" s="88"/>
      <c r="AA79" s="88"/>
      <c r="AB79" s="88"/>
      <c r="AC79" s="88"/>
      <c r="AD79" s="88"/>
      <c r="AE79" s="88"/>
      <c r="AF79" s="88"/>
      <c r="AG79" s="88"/>
      <c r="AH79" s="88"/>
      <c r="AI79" s="88"/>
      <c r="AJ79" s="540"/>
      <c r="AK79" s="540"/>
      <c r="AL79" s="540"/>
      <c r="AM79" s="540"/>
      <c r="AN79" s="540"/>
      <c r="AO79" s="19"/>
      <c r="AP79" s="19"/>
      <c r="AQ79" s="19"/>
      <c r="AR79" s="19"/>
    </row>
    <row r="80" spans="1:44" ht="15.75" customHeight="1">
      <c r="A80" s="67" t="s">
        <v>142</v>
      </c>
      <c r="B80" s="67" t="s">
        <v>20</v>
      </c>
      <c r="C80" s="67">
        <v>27.6</v>
      </c>
      <c r="D80" s="243">
        <v>0.55384615384615388</v>
      </c>
      <c r="E80" s="67" t="s">
        <v>117</v>
      </c>
      <c r="F80" s="67" t="s">
        <v>117</v>
      </c>
      <c r="G80" s="67" t="s">
        <v>15</v>
      </c>
      <c r="H80" s="517">
        <f t="shared" si="0"/>
        <v>10.518562586113635</v>
      </c>
      <c r="I80" s="68" t="s">
        <v>30</v>
      </c>
      <c r="K80" s="19"/>
      <c r="L80" s="19"/>
      <c r="M80" s="28" t="s">
        <v>43</v>
      </c>
      <c r="N80" s="28" t="s">
        <v>20</v>
      </c>
      <c r="O80" s="28">
        <v>3</v>
      </c>
      <c r="P80" s="28">
        <v>0.5</v>
      </c>
      <c r="Q80" s="28" t="s">
        <v>41</v>
      </c>
      <c r="R80" s="28" t="s">
        <v>42</v>
      </c>
      <c r="S80" s="28" t="s">
        <v>29</v>
      </c>
      <c r="T80" s="517">
        <f t="shared" si="9"/>
        <v>-14.081437413886366</v>
      </c>
      <c r="U80" s="29" t="s">
        <v>16</v>
      </c>
      <c r="W80" s="88"/>
      <c r="X80" s="88"/>
      <c r="Y80" s="88"/>
      <c r="Z80" s="88"/>
      <c r="AA80" s="88"/>
      <c r="AB80" s="88"/>
      <c r="AC80" s="88"/>
      <c r="AD80" s="88"/>
      <c r="AE80" s="88"/>
      <c r="AF80" s="88"/>
      <c r="AG80" s="88"/>
      <c r="AH80" s="88"/>
      <c r="AI80" s="88"/>
      <c r="AJ80" s="540"/>
      <c r="AK80" s="540"/>
      <c r="AL80" s="540"/>
      <c r="AM80" s="540"/>
      <c r="AN80" s="540"/>
      <c r="AO80" s="19"/>
      <c r="AP80" s="19"/>
      <c r="AQ80" s="19"/>
      <c r="AR80" s="19"/>
    </row>
    <row r="81" spans="1:44" ht="15.75" customHeight="1">
      <c r="A81" s="67" t="s">
        <v>143</v>
      </c>
      <c r="B81" s="67" t="s">
        <v>12</v>
      </c>
      <c r="C81" s="67">
        <v>29.1</v>
      </c>
      <c r="D81" s="67">
        <v>0.62608695652173918</v>
      </c>
      <c r="E81" s="67" t="s">
        <v>117</v>
      </c>
      <c r="F81" s="67" t="s">
        <v>117</v>
      </c>
      <c r="G81" s="67" t="s">
        <v>15</v>
      </c>
      <c r="H81" s="517">
        <f t="shared" si="0"/>
        <v>12.018562586113635</v>
      </c>
      <c r="I81" s="68" t="s">
        <v>30</v>
      </c>
      <c r="K81" s="19"/>
      <c r="L81" s="19"/>
      <c r="M81" s="28" t="s">
        <v>44</v>
      </c>
      <c r="N81" s="28" t="s">
        <v>12</v>
      </c>
      <c r="O81" s="28">
        <v>3</v>
      </c>
      <c r="P81" s="28">
        <v>0.63157894736842102</v>
      </c>
      <c r="Q81" s="28" t="s">
        <v>41</v>
      </c>
      <c r="R81" s="28" t="s">
        <v>42</v>
      </c>
      <c r="S81" s="28" t="s">
        <v>29</v>
      </c>
      <c r="T81" s="517">
        <f t="shared" si="9"/>
        <v>-14.081437413886366</v>
      </c>
      <c r="U81" s="29" t="s">
        <v>16</v>
      </c>
      <c r="W81" s="88"/>
      <c r="X81" s="88"/>
      <c r="Y81" s="88"/>
      <c r="Z81" s="88"/>
      <c r="AA81" s="88"/>
      <c r="AB81" s="88"/>
      <c r="AC81" s="88"/>
      <c r="AD81" s="88"/>
      <c r="AE81" s="88"/>
      <c r="AF81" s="88"/>
      <c r="AG81" s="88"/>
      <c r="AH81" s="88"/>
      <c r="AI81" s="88"/>
      <c r="AJ81" s="540"/>
      <c r="AK81" s="540"/>
      <c r="AL81" s="540"/>
      <c r="AM81" s="540"/>
      <c r="AN81" s="540"/>
      <c r="AO81" s="19"/>
      <c r="AP81" s="19"/>
      <c r="AQ81" s="19"/>
      <c r="AR81" s="19"/>
    </row>
    <row r="82" spans="1:44" ht="15.75" customHeight="1">
      <c r="A82" s="67" t="s">
        <v>144</v>
      </c>
      <c r="B82" s="67" t="s">
        <v>20</v>
      </c>
      <c r="C82" s="67">
        <v>32.5</v>
      </c>
      <c r="D82" s="67">
        <v>0.63247863247863245</v>
      </c>
      <c r="E82" s="67" t="s">
        <v>117</v>
      </c>
      <c r="F82" s="67" t="s">
        <v>117</v>
      </c>
      <c r="G82" s="67" t="s">
        <v>15</v>
      </c>
      <c r="H82" s="517">
        <f t="shared" si="0"/>
        <v>15.418562586113634</v>
      </c>
      <c r="I82" s="68" t="s">
        <v>30</v>
      </c>
      <c r="K82" s="19"/>
      <c r="L82" s="19"/>
      <c r="M82" s="53" t="s">
        <v>76</v>
      </c>
      <c r="N82" s="53" t="s">
        <v>12</v>
      </c>
      <c r="O82" s="53">
        <v>2</v>
      </c>
      <c r="P82" s="53">
        <v>3.8461538461538457E-2</v>
      </c>
      <c r="Q82" s="53" t="s">
        <v>77</v>
      </c>
      <c r="R82" s="53" t="s">
        <v>77</v>
      </c>
      <c r="S82" s="227" t="s">
        <v>29</v>
      </c>
      <c r="T82" s="517">
        <f t="shared" si="9"/>
        <v>-15.081437413886366</v>
      </c>
      <c r="U82" s="56" t="s">
        <v>16</v>
      </c>
      <c r="W82" s="88"/>
      <c r="X82" s="88"/>
      <c r="Y82" s="88"/>
      <c r="Z82" s="88"/>
      <c r="AA82" s="88"/>
      <c r="AB82" s="88"/>
      <c r="AC82" s="88"/>
      <c r="AD82" s="88"/>
      <c r="AE82" s="88"/>
      <c r="AF82" s="88"/>
      <c r="AG82" s="88"/>
      <c r="AH82" s="88"/>
      <c r="AI82" s="88"/>
      <c r="AJ82" s="540"/>
      <c r="AK82" s="540"/>
      <c r="AL82" s="540"/>
      <c r="AM82" s="540"/>
      <c r="AN82" s="540"/>
      <c r="AO82" s="19"/>
      <c r="AP82" s="19"/>
      <c r="AQ82" s="19"/>
      <c r="AR82" s="19"/>
    </row>
    <row r="83" spans="1:44" ht="15.75" customHeight="1">
      <c r="A83" s="67" t="s">
        <v>145</v>
      </c>
      <c r="B83" s="67" t="s">
        <v>20</v>
      </c>
      <c r="C83" s="67">
        <v>34.9</v>
      </c>
      <c r="D83" s="67">
        <v>0.51249999999999996</v>
      </c>
      <c r="E83" s="67" t="s">
        <v>117</v>
      </c>
      <c r="F83" s="67" t="s">
        <v>117</v>
      </c>
      <c r="G83" s="67" t="s">
        <v>15</v>
      </c>
      <c r="H83" s="517">
        <f t="shared" si="0"/>
        <v>17.818562586113632</v>
      </c>
      <c r="I83" s="68" t="s">
        <v>30</v>
      </c>
      <c r="K83" s="19"/>
      <c r="L83" s="19"/>
      <c r="M83" s="53" t="s">
        <v>78</v>
      </c>
      <c r="N83" s="53" t="s">
        <v>12</v>
      </c>
      <c r="O83" s="53">
        <v>4</v>
      </c>
      <c r="P83" s="53">
        <v>0.15584415584415581</v>
      </c>
      <c r="Q83" s="53" t="s">
        <v>77</v>
      </c>
      <c r="R83" s="53" t="s">
        <v>77</v>
      </c>
      <c r="S83" s="227" t="s">
        <v>29</v>
      </c>
      <c r="T83" s="517">
        <f t="shared" si="9"/>
        <v>-13.081437413886366</v>
      </c>
      <c r="U83" s="56" t="s">
        <v>16</v>
      </c>
      <c r="AO83" s="19"/>
      <c r="AP83" s="19"/>
      <c r="AQ83" s="19"/>
      <c r="AR83" s="19"/>
    </row>
    <row r="84" spans="1:44" ht="15.75" customHeight="1">
      <c r="A84" s="67" t="s">
        <v>146</v>
      </c>
      <c r="B84" s="67" t="s">
        <v>12</v>
      </c>
      <c r="C84" s="67">
        <v>36</v>
      </c>
      <c r="D84" s="67">
        <v>0.57777777777777772</v>
      </c>
      <c r="E84" s="67" t="s">
        <v>117</v>
      </c>
      <c r="F84" s="67" t="s">
        <v>118</v>
      </c>
      <c r="G84" s="67" t="s">
        <v>15</v>
      </c>
      <c r="H84" s="517">
        <f t="shared" si="0"/>
        <v>18.918562586113634</v>
      </c>
      <c r="I84" s="68" t="s">
        <v>30</v>
      </c>
      <c r="K84" s="19"/>
      <c r="L84" s="19"/>
      <c r="M84" s="53" t="s">
        <v>79</v>
      </c>
      <c r="N84" s="53" t="s">
        <v>20</v>
      </c>
      <c r="O84" s="53">
        <v>6</v>
      </c>
      <c r="P84" s="53">
        <v>8.1081081081081086E-2</v>
      </c>
      <c r="Q84" s="53" t="s">
        <v>77</v>
      </c>
      <c r="R84" s="53" t="s">
        <v>77</v>
      </c>
      <c r="S84" s="227" t="s">
        <v>29</v>
      </c>
      <c r="T84" s="517">
        <f t="shared" si="9"/>
        <v>-11.081437413886366</v>
      </c>
      <c r="U84" s="56" t="s">
        <v>16</v>
      </c>
      <c r="AO84" s="19"/>
      <c r="AP84" s="19"/>
      <c r="AQ84" s="19"/>
      <c r="AR84" s="19"/>
    </row>
    <row r="85" spans="1:44" ht="15.75" customHeight="1">
      <c r="A85" s="31" t="s">
        <v>49</v>
      </c>
      <c r="B85" s="36"/>
      <c r="C85" s="36">
        <v>11.440970509912219</v>
      </c>
      <c r="D85" s="36">
        <v>0.38297872340425532</v>
      </c>
      <c r="E85" s="36" t="s">
        <v>47</v>
      </c>
      <c r="F85" s="38" t="s">
        <v>47</v>
      </c>
      <c r="G85" s="38" t="s">
        <v>29</v>
      </c>
      <c r="H85" s="517">
        <f t="shared" si="0"/>
        <v>-5.6404669039741471</v>
      </c>
      <c r="I85" s="39" t="s">
        <v>30</v>
      </c>
      <c r="K85" s="19"/>
      <c r="L85" s="19"/>
      <c r="M85" s="53" t="s">
        <v>80</v>
      </c>
      <c r="N85" s="53" t="s">
        <v>20</v>
      </c>
      <c r="O85" s="53">
        <v>7</v>
      </c>
      <c r="P85" s="53">
        <v>5.3191489361702128E-2</v>
      </c>
      <c r="Q85" s="53" t="s">
        <v>77</v>
      </c>
      <c r="R85" s="53" t="s">
        <v>77</v>
      </c>
      <c r="S85" s="227" t="s">
        <v>29</v>
      </c>
      <c r="T85" s="517">
        <f t="shared" si="9"/>
        <v>-10.081437413886366</v>
      </c>
      <c r="U85" s="56" t="s">
        <v>16</v>
      </c>
      <c r="AO85" s="19"/>
      <c r="AP85" s="19"/>
      <c r="AQ85" s="19"/>
      <c r="AR85" s="19"/>
    </row>
    <row r="86" spans="1:44" ht="15.75" customHeight="1">
      <c r="A86" s="31" t="s">
        <v>48</v>
      </c>
      <c r="B86" s="36"/>
      <c r="C86" s="36">
        <v>11.145083341552422</v>
      </c>
      <c r="D86" s="36">
        <v>0</v>
      </c>
      <c r="E86" s="36" t="s">
        <v>47</v>
      </c>
      <c r="F86" s="38" t="s">
        <v>47</v>
      </c>
      <c r="G86" s="38" t="s">
        <v>29</v>
      </c>
      <c r="H86" s="517">
        <f t="shared" si="0"/>
        <v>-5.9363540723339447</v>
      </c>
      <c r="I86" s="39" t="s">
        <v>30</v>
      </c>
      <c r="K86" s="19"/>
      <c r="L86" s="19"/>
      <c r="M86" s="53" t="s">
        <v>81</v>
      </c>
      <c r="N86" s="53" t="s">
        <v>12</v>
      </c>
      <c r="O86" s="53">
        <v>11</v>
      </c>
      <c r="P86" s="53">
        <v>0.41880341880341881</v>
      </c>
      <c r="Q86" s="53" t="s">
        <v>77</v>
      </c>
      <c r="R86" s="53" t="s">
        <v>77</v>
      </c>
      <c r="S86" s="227" t="s">
        <v>29</v>
      </c>
      <c r="T86" s="517">
        <f t="shared" si="9"/>
        <v>-6.0814374138863663</v>
      </c>
      <c r="U86" s="56" t="s">
        <v>16</v>
      </c>
      <c r="AO86" s="19"/>
      <c r="AP86" s="19"/>
      <c r="AQ86" s="19"/>
      <c r="AR86" s="19"/>
    </row>
    <row r="87" spans="1:44" ht="15.75" customHeight="1">
      <c r="A87" s="31" t="s">
        <v>51</v>
      </c>
      <c r="B87" s="36"/>
      <c r="C87" s="36">
        <v>11.703981326232041</v>
      </c>
      <c r="D87" s="36">
        <v>0.30303030303030304</v>
      </c>
      <c r="E87" s="36" t="s">
        <v>47</v>
      </c>
      <c r="F87" s="38" t="s">
        <v>47</v>
      </c>
      <c r="G87" s="38" t="s">
        <v>29</v>
      </c>
      <c r="H87" s="517">
        <f t="shared" si="0"/>
        <v>-5.3774560876543251</v>
      </c>
      <c r="I87" s="39" t="s">
        <v>30</v>
      </c>
      <c r="K87" s="19"/>
      <c r="L87" s="19"/>
      <c r="M87" s="53" t="s">
        <v>82</v>
      </c>
      <c r="N87" s="53" t="s">
        <v>12</v>
      </c>
      <c r="O87" s="53">
        <v>14</v>
      </c>
      <c r="P87" s="53">
        <v>0.29166666666666669</v>
      </c>
      <c r="Q87" s="53" t="s">
        <v>77</v>
      </c>
      <c r="R87" s="53" t="s">
        <v>77</v>
      </c>
      <c r="S87" s="227" t="s">
        <v>29</v>
      </c>
      <c r="T87" s="517">
        <f t="shared" si="9"/>
        <v>-3.0814374138863663</v>
      </c>
      <c r="U87" s="56" t="s">
        <v>16</v>
      </c>
      <c r="AO87" s="19"/>
      <c r="AP87" s="19"/>
      <c r="AQ87" s="19"/>
      <c r="AR87" s="19"/>
    </row>
    <row r="88" spans="1:44" ht="15.75" customHeight="1">
      <c r="A88" s="31" t="s">
        <v>52</v>
      </c>
      <c r="B88" s="36"/>
      <c r="C88" s="36">
        <v>11.703981326232041</v>
      </c>
      <c r="D88" s="36">
        <v>0.10606060606060606</v>
      </c>
      <c r="E88" s="36" t="s">
        <v>47</v>
      </c>
      <c r="F88" s="38" t="s">
        <v>47</v>
      </c>
      <c r="G88" s="38" t="s">
        <v>29</v>
      </c>
      <c r="H88" s="517">
        <f t="shared" si="0"/>
        <v>-5.3774560876543251</v>
      </c>
      <c r="I88" s="39" t="s">
        <v>30</v>
      </c>
      <c r="K88" s="19"/>
      <c r="L88" s="19"/>
      <c r="M88" s="53" t="s">
        <v>83</v>
      </c>
      <c r="N88" s="53" t="s">
        <v>20</v>
      </c>
      <c r="O88" s="53">
        <v>22</v>
      </c>
      <c r="P88" s="53">
        <v>0.36082474226804118</v>
      </c>
      <c r="Q88" s="53" t="s">
        <v>77</v>
      </c>
      <c r="R88" s="53" t="s">
        <v>77</v>
      </c>
      <c r="S88" s="227" t="s">
        <v>29</v>
      </c>
      <c r="T88" s="517">
        <f t="shared" si="9"/>
        <v>4.9185625861136337</v>
      </c>
      <c r="U88" s="56" t="s">
        <v>16</v>
      </c>
      <c r="AO88" s="19"/>
      <c r="AP88" s="19"/>
      <c r="AQ88" s="19"/>
      <c r="AR88" s="19"/>
    </row>
    <row r="89" spans="1:44" ht="15.75" customHeight="1">
      <c r="A89" s="31" t="s">
        <v>50</v>
      </c>
      <c r="B89" s="36"/>
      <c r="C89" s="36">
        <v>11.572475918072129</v>
      </c>
      <c r="D89" s="36">
        <v>0.375</v>
      </c>
      <c r="E89" s="36" t="s">
        <v>47</v>
      </c>
      <c r="F89" s="38" t="s">
        <v>47</v>
      </c>
      <c r="G89" s="38" t="s">
        <v>29</v>
      </c>
      <c r="H89" s="517">
        <f t="shared" si="0"/>
        <v>-5.508961495814237</v>
      </c>
      <c r="I89" s="39" t="s">
        <v>30</v>
      </c>
      <c r="K89" s="19"/>
      <c r="L89" s="19"/>
      <c r="M89" s="53" t="s">
        <v>84</v>
      </c>
      <c r="N89" s="53" t="s">
        <v>20</v>
      </c>
      <c r="O89" s="53">
        <v>27</v>
      </c>
      <c r="P89" s="53">
        <v>0.48888888888888887</v>
      </c>
      <c r="Q89" s="53" t="s">
        <v>77</v>
      </c>
      <c r="R89" s="53" t="s">
        <v>77</v>
      </c>
      <c r="S89" s="227" t="s">
        <v>29</v>
      </c>
      <c r="T89" s="517">
        <f t="shared" si="9"/>
        <v>9.9185625861136337</v>
      </c>
      <c r="U89" s="56" t="s">
        <v>16</v>
      </c>
    </row>
    <row r="90" spans="1:44" ht="15.75" customHeight="1">
      <c r="K90" s="19"/>
      <c r="L90" s="19"/>
      <c r="M90" s="53" t="s">
        <v>85</v>
      </c>
      <c r="N90" s="53" t="s">
        <v>20</v>
      </c>
      <c r="O90" s="53">
        <v>32</v>
      </c>
      <c r="P90" s="53">
        <v>0.49557522123893799</v>
      </c>
      <c r="Q90" s="53" t="s">
        <v>77</v>
      </c>
      <c r="R90" s="53" t="s">
        <v>77</v>
      </c>
      <c r="S90" s="227" t="s">
        <v>29</v>
      </c>
      <c r="T90" s="517">
        <f t="shared" si="9"/>
        <v>14.918562586113634</v>
      </c>
      <c r="U90" s="56" t="s">
        <v>16</v>
      </c>
    </row>
    <row r="91" spans="1:44" ht="15.75" customHeight="1">
      <c r="G91" s="19"/>
      <c r="H91" s="19"/>
      <c r="K91" s="158"/>
      <c r="L91" s="19"/>
      <c r="M91" s="53" t="s">
        <v>86</v>
      </c>
      <c r="N91" s="53" t="s">
        <v>12</v>
      </c>
      <c r="O91" s="53">
        <v>36</v>
      </c>
      <c r="P91" s="53">
        <v>0.71176470588235297</v>
      </c>
      <c r="Q91" s="53" t="s">
        <v>77</v>
      </c>
      <c r="R91" s="53" t="s">
        <v>77</v>
      </c>
      <c r="S91" s="227" t="s">
        <v>29</v>
      </c>
      <c r="T91" s="517">
        <f t="shared" si="9"/>
        <v>18.918562586113634</v>
      </c>
      <c r="U91" s="56" t="s">
        <v>16</v>
      </c>
    </row>
    <row r="92" spans="1:44" ht="15.75" customHeight="1">
      <c r="K92" s="158"/>
      <c r="L92" s="19"/>
      <c r="M92" s="31" t="s">
        <v>49</v>
      </c>
      <c r="N92" s="36"/>
      <c r="O92" s="36">
        <v>11.440970509912219</v>
      </c>
      <c r="P92" s="36">
        <v>0.38297872340425532</v>
      </c>
      <c r="Q92" s="36" t="s">
        <v>47</v>
      </c>
      <c r="R92" s="38" t="s">
        <v>47</v>
      </c>
      <c r="S92" s="38" t="s">
        <v>29</v>
      </c>
      <c r="T92" s="517">
        <f t="shared" si="9"/>
        <v>-5.6404669039741471</v>
      </c>
      <c r="U92" s="39" t="s">
        <v>30</v>
      </c>
    </row>
    <row r="93" spans="1:44" ht="15.75" customHeight="1">
      <c r="K93" s="158"/>
      <c r="L93" s="19"/>
      <c r="M93" s="31" t="s">
        <v>48</v>
      </c>
      <c r="N93" s="36"/>
      <c r="O93" s="36">
        <v>11.145083341552422</v>
      </c>
      <c r="P93" s="36">
        <v>0</v>
      </c>
      <c r="Q93" s="36" t="s">
        <v>47</v>
      </c>
      <c r="R93" s="38" t="s">
        <v>47</v>
      </c>
      <c r="S93" s="38" t="s">
        <v>29</v>
      </c>
      <c r="T93" s="517">
        <f t="shared" si="9"/>
        <v>-5.9363540723339447</v>
      </c>
      <c r="U93" s="39" t="s">
        <v>30</v>
      </c>
    </row>
    <row r="94" spans="1:44" ht="15.75" customHeight="1">
      <c r="K94" s="158"/>
      <c r="L94" s="19"/>
      <c r="M94" s="31" t="s">
        <v>51</v>
      </c>
      <c r="N94" s="36"/>
      <c r="O94" s="36">
        <v>11.703981326232041</v>
      </c>
      <c r="P94" s="36">
        <v>0.30303030303030304</v>
      </c>
      <c r="Q94" s="36" t="s">
        <v>47</v>
      </c>
      <c r="R94" s="38" t="s">
        <v>47</v>
      </c>
      <c r="S94" s="38" t="s">
        <v>29</v>
      </c>
      <c r="T94" s="517">
        <f t="shared" si="9"/>
        <v>-5.3774560876543251</v>
      </c>
      <c r="U94" s="39" t="s">
        <v>30</v>
      </c>
    </row>
    <row r="95" spans="1:44" ht="15.75" customHeight="1">
      <c r="K95" s="158"/>
      <c r="L95" s="19"/>
      <c r="M95" s="31" t="s">
        <v>52</v>
      </c>
      <c r="N95" s="36"/>
      <c r="O95" s="36">
        <v>11.703981326232041</v>
      </c>
      <c r="P95" s="36">
        <v>0.10606060606060606</v>
      </c>
      <c r="Q95" s="36" t="s">
        <v>47</v>
      </c>
      <c r="R95" s="38" t="s">
        <v>47</v>
      </c>
      <c r="S95" s="38" t="s">
        <v>29</v>
      </c>
      <c r="T95" s="517">
        <f t="shared" si="9"/>
        <v>-5.3774560876543251</v>
      </c>
      <c r="U95" s="39" t="s">
        <v>30</v>
      </c>
    </row>
    <row r="96" spans="1:44" ht="15.75" customHeight="1">
      <c r="M96" s="31" t="s">
        <v>50</v>
      </c>
      <c r="N96" s="36"/>
      <c r="O96" s="36">
        <v>11.572475918072129</v>
      </c>
      <c r="P96" s="36">
        <v>0.375</v>
      </c>
      <c r="Q96" s="36" t="s">
        <v>47</v>
      </c>
      <c r="R96" s="38" t="s">
        <v>47</v>
      </c>
      <c r="S96" s="38" t="s">
        <v>29</v>
      </c>
      <c r="T96" s="517">
        <f t="shared" si="9"/>
        <v>-5.508961495814237</v>
      </c>
      <c r="U96" s="39" t="s">
        <v>30</v>
      </c>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H89" xr:uid="{00000000-0009-0000-0000-000008000000}"/>
  <mergeCells count="27">
    <mergeCell ref="AB51:AC51"/>
    <mergeCell ref="AB52:AC52"/>
    <mergeCell ref="M67:U67"/>
    <mergeCell ref="AK18:AM18"/>
    <mergeCell ref="AK35:AM35"/>
    <mergeCell ref="Y36:Z36"/>
    <mergeCell ref="AA37:AA38"/>
    <mergeCell ref="AB37:AI44"/>
    <mergeCell ref="AE45:AF45"/>
    <mergeCell ref="AE46:AF46"/>
    <mergeCell ref="AK16:AL16"/>
    <mergeCell ref="X20:Z20"/>
    <mergeCell ref="AE47:AF47"/>
    <mergeCell ref="AE48:AF48"/>
    <mergeCell ref="AE49:AF49"/>
    <mergeCell ref="AB4:AH4"/>
    <mergeCell ref="AK4:AM4"/>
    <mergeCell ref="X4:Y4"/>
    <mergeCell ref="AA14:AD14"/>
    <mergeCell ref="AF15:AG15"/>
    <mergeCell ref="AH15:AI15"/>
    <mergeCell ref="AK15:AM15"/>
    <mergeCell ref="M1:U1"/>
    <mergeCell ref="AK2:AM2"/>
    <mergeCell ref="X3:Y3"/>
    <mergeCell ref="AA3:AH3"/>
    <mergeCell ref="AK3:AM3"/>
  </mergeCells>
  <conditionalFormatting sqref="C2:C89">
    <cfRule type="colorScale" priority="1">
      <colorScale>
        <cfvo type="min"/>
        <cfvo type="percentile" val="50"/>
        <cfvo type="max"/>
        <color rgb="FFD6E3BC"/>
        <color rgb="FFFFF1AA"/>
        <color rgb="FFFABF8F"/>
      </colorScale>
    </cfRule>
  </conditionalFormatting>
  <conditionalFormatting sqref="O3:O62">
    <cfRule type="colorScale" priority="2">
      <colorScale>
        <cfvo type="min"/>
        <cfvo type="percentile" val="50"/>
        <cfvo type="max"/>
        <color rgb="FFD6E3BC"/>
        <color rgb="FFFFF1AA"/>
        <color rgb="FFFABF8F"/>
      </colorScale>
    </cfRule>
  </conditionalFormatting>
  <conditionalFormatting sqref="O69:O96">
    <cfRule type="colorScale" priority="3">
      <colorScale>
        <cfvo type="min"/>
        <cfvo type="percentile" val="50"/>
        <cfvo type="max"/>
        <color rgb="FFD6E3BC"/>
        <color rgb="FFFFF1AA"/>
        <color rgb="FFFABF8F"/>
      </colorScale>
    </cfRule>
  </conditionalFormatting>
  <conditionalFormatting sqref="H2:H89">
    <cfRule type="colorScale" priority="4">
      <colorScale>
        <cfvo type="min"/>
        <cfvo type="percentile" val="50"/>
        <cfvo type="formula" val="36-17.08143741"/>
        <color rgb="FFD8E4BD"/>
        <color rgb="FFFFEBA7"/>
        <color rgb="FFFBBF8F"/>
      </colorScale>
    </cfRule>
  </conditionalFormatting>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MAIN</vt:lpstr>
      <vt:lpstr>Trendlines</vt:lpstr>
      <vt:lpstr>Solomon babies</vt:lpstr>
      <vt:lpstr>French babies</vt:lpstr>
      <vt:lpstr>ANCOVA Sylcomp</vt:lpstr>
      <vt:lpstr>ANCOVA Multilingualism</vt:lpstr>
      <vt:lpstr>T-test noQ noS&amp;E &lt;50mo</vt:lpstr>
      <vt:lpstr>Feuille 1</vt:lpstr>
      <vt:lpstr>T-test All &lt;36mo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Nadège Marin</dc:creator>
  <cp:lastModifiedBy>Lenovo</cp:lastModifiedBy>
  <dcterms:created xsi:type="dcterms:W3CDTF">2020-06-25T12:07:12Z</dcterms:created>
  <dcterms:modified xsi:type="dcterms:W3CDTF">2021-03-06T21:41:27Z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LAAC Intership</vt:lpwstr>
  </property>
</Properties>
</file>