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FairyTaleVirus\FairyTaleVirus\2차 설계서\"/>
    </mc:Choice>
  </mc:AlternateContent>
  <xr:revisionPtr revIDLastSave="0" documentId="13_ncr:1_{52C8D04F-ABFA-4D44-995E-B49511709630}" xr6:coauthVersionLast="32" xr6:coauthVersionMax="32" xr10:uidLastSave="{00000000-0000-0000-0000-000000000000}"/>
  <bookViews>
    <workbookView xWindow="0" yWindow="0" windowWidth="38400" windowHeight="17565" activeTab="1" xr2:uid="{C8E4037B-B5A9-45C2-9088-3C8AB462B2E7}"/>
  </bookViews>
  <sheets>
    <sheet name="monster" sheetId="1" r:id="rId1"/>
    <sheet name="character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2" l="1"/>
  <c r="D38" i="2"/>
  <c r="F38" i="2" s="1"/>
  <c r="D39" i="2"/>
  <c r="F39" i="2" s="1"/>
  <c r="D40" i="2"/>
  <c r="D41" i="2"/>
  <c r="D42" i="2"/>
  <c r="F42" i="2" s="1"/>
  <c r="D43" i="2"/>
  <c r="F43" i="2" s="1"/>
  <c r="D36" i="2"/>
  <c r="F36" i="2" s="1"/>
  <c r="F41" i="2"/>
  <c r="C37" i="2"/>
  <c r="C38" i="2"/>
  <c r="E38" i="2" s="1"/>
  <c r="C39" i="2"/>
  <c r="C40" i="2"/>
  <c r="E40" i="2" s="1"/>
  <c r="C41" i="2"/>
  <c r="C42" i="2"/>
  <c r="C43" i="2"/>
  <c r="C36" i="2"/>
  <c r="E36" i="2" s="1"/>
  <c r="F37" i="2"/>
  <c r="F40" i="2"/>
  <c r="E37" i="2"/>
  <c r="E39" i="2"/>
  <c r="E41" i="2"/>
  <c r="E42" i="2"/>
  <c r="E43" i="2"/>
  <c r="T2" i="2" l="1"/>
  <c r="U2" i="2" s="1"/>
  <c r="K18" i="2"/>
  <c r="M18" i="2" s="1"/>
  <c r="K19" i="2"/>
  <c r="K20" i="2"/>
  <c r="M20" i="2" s="1"/>
  <c r="N20" i="2" s="1"/>
  <c r="K15" i="2"/>
  <c r="M15" i="2" s="1"/>
  <c r="K16" i="2"/>
  <c r="M16" i="2" s="1"/>
  <c r="K17" i="2"/>
  <c r="M17" i="2" s="1"/>
  <c r="N17" i="2" s="1"/>
  <c r="B12" i="2"/>
  <c r="D12" i="2" s="1"/>
  <c r="K12" i="2"/>
  <c r="M12" i="2" s="1"/>
  <c r="K13" i="2"/>
  <c r="K14" i="2"/>
  <c r="M14" i="2" s="1"/>
  <c r="N14" i="2" s="1"/>
  <c r="B11" i="2"/>
  <c r="G11" i="2" s="1"/>
  <c r="H11" i="2" s="1"/>
  <c r="B10" i="2"/>
  <c r="D10" i="2" s="1"/>
  <c r="B9" i="2"/>
  <c r="D9" i="2" s="1"/>
  <c r="K9" i="2"/>
  <c r="M9" i="2" s="1"/>
  <c r="N9" i="2" s="1"/>
  <c r="K10" i="2"/>
  <c r="K11" i="2"/>
  <c r="M11" i="2" s="1"/>
  <c r="N11" i="2" s="1"/>
  <c r="D6" i="2"/>
  <c r="G6" i="2"/>
  <c r="H6" i="2" s="1"/>
  <c r="K6" i="2"/>
  <c r="D7" i="2"/>
  <c r="G7" i="2"/>
  <c r="H7" i="2" s="1"/>
  <c r="K7" i="2"/>
  <c r="D8" i="2"/>
  <c r="G8" i="2"/>
  <c r="H8" i="2" s="1"/>
  <c r="K8" i="2"/>
  <c r="D3" i="2"/>
  <c r="G3" i="2"/>
  <c r="H3" i="2" s="1"/>
  <c r="K3" i="2"/>
  <c r="D4" i="2"/>
  <c r="G4" i="2"/>
  <c r="H4" i="2" s="1"/>
  <c r="K4" i="2"/>
  <c r="D5" i="2"/>
  <c r="G5" i="2"/>
  <c r="I5" i="2" s="1"/>
  <c r="K5" i="2"/>
  <c r="K2" i="2"/>
  <c r="M2" i="2" s="1"/>
  <c r="G2" i="2"/>
  <c r="H2" i="2" s="1"/>
  <c r="D2" i="2"/>
  <c r="L3" i="1"/>
  <c r="G3" i="1" s="1"/>
  <c r="L4" i="1"/>
  <c r="G4" i="1" s="1"/>
  <c r="L5" i="1"/>
  <c r="G5" i="1" s="1"/>
  <c r="L6" i="1"/>
  <c r="G6" i="1" s="1"/>
  <c r="L7" i="1"/>
  <c r="G7" i="1" s="1"/>
  <c r="L8" i="1"/>
  <c r="G8" i="1" s="1"/>
  <c r="L9" i="1"/>
  <c r="G9" i="1" s="1"/>
  <c r="L10" i="1"/>
  <c r="G10" i="1" s="1"/>
  <c r="L11" i="1"/>
  <c r="G11" i="1" s="1"/>
  <c r="L12" i="1"/>
  <c r="G12" i="1" s="1"/>
  <c r="L13" i="1"/>
  <c r="G13" i="1" s="1"/>
  <c r="L14" i="1"/>
  <c r="G14" i="1" s="1"/>
  <c r="L15" i="1"/>
  <c r="G15" i="1" s="1"/>
  <c r="L16" i="1"/>
  <c r="G16" i="1" s="1"/>
  <c r="L17" i="1"/>
  <c r="G17" i="1" s="1"/>
  <c r="L18" i="1"/>
  <c r="G18" i="1" s="1"/>
  <c r="L19" i="1"/>
  <c r="G19" i="1" s="1"/>
  <c r="L20" i="1"/>
  <c r="G20" i="1" s="1"/>
  <c r="L21" i="1"/>
  <c r="G21" i="1" s="1"/>
  <c r="L22" i="1"/>
  <c r="G22" i="1" s="1"/>
  <c r="L23" i="1"/>
  <c r="G23" i="1" s="1"/>
  <c r="L24" i="1"/>
  <c r="G24" i="1" s="1"/>
  <c r="L25" i="1"/>
  <c r="G25" i="1" s="1"/>
  <c r="L26" i="1"/>
  <c r="G26" i="1" s="1"/>
  <c r="L27" i="1"/>
  <c r="G27" i="1" s="1"/>
  <c r="L28" i="1"/>
  <c r="G28" i="1" s="1"/>
  <c r="L29" i="1"/>
  <c r="G29" i="1" s="1"/>
  <c r="L30" i="1"/>
  <c r="G30" i="1" s="1"/>
  <c r="L2" i="1"/>
  <c r="G2" i="1" s="1"/>
  <c r="G10" i="2" l="1"/>
  <c r="I10" i="2" s="1"/>
  <c r="B15" i="2"/>
  <c r="N16" i="2"/>
  <c r="B14" i="2"/>
  <c r="N18" i="2"/>
  <c r="H5" i="2"/>
  <c r="B13" i="2"/>
  <c r="N15" i="2"/>
  <c r="M19" i="2"/>
  <c r="N19" i="2" s="1"/>
  <c r="G15" i="2"/>
  <c r="M13" i="2"/>
  <c r="N13" i="2" s="1"/>
  <c r="N12" i="2"/>
  <c r="G12" i="2"/>
  <c r="D11" i="2"/>
  <c r="H10" i="2"/>
  <c r="G9" i="2"/>
  <c r="H9" i="2" s="1"/>
  <c r="M10" i="2"/>
  <c r="N10" i="2" s="1"/>
  <c r="O10" i="2" s="1"/>
  <c r="I11" i="2"/>
  <c r="O11" i="2" s="1"/>
  <c r="M8" i="2"/>
  <c r="N8" i="2" s="1"/>
  <c r="M7" i="2"/>
  <c r="N7" i="2" s="1"/>
  <c r="M6" i="2"/>
  <c r="N6" i="2" s="1"/>
  <c r="M5" i="2"/>
  <c r="N5" i="2" s="1"/>
  <c r="O5" i="2" s="1"/>
  <c r="M4" i="2"/>
  <c r="N4" i="2" s="1"/>
  <c r="O4" i="2" s="1"/>
  <c r="M3" i="2"/>
  <c r="N3" i="2" s="1"/>
  <c r="I6" i="2"/>
  <c r="I4" i="2"/>
  <c r="N2" i="2"/>
  <c r="I8" i="2"/>
  <c r="I7" i="2"/>
  <c r="I3" i="2"/>
  <c r="I2" i="2"/>
  <c r="B16" i="2" l="1"/>
  <c r="D13" i="2"/>
  <c r="G13" i="2"/>
  <c r="D14" i="2"/>
  <c r="G14" i="2"/>
  <c r="B17" i="2"/>
  <c r="D15" i="2"/>
  <c r="B18" i="2"/>
  <c r="O6" i="2"/>
  <c r="R4" i="2" s="1"/>
  <c r="T4" i="2" s="1"/>
  <c r="U4" i="2" s="1"/>
  <c r="H15" i="2"/>
  <c r="I15" i="2"/>
  <c r="H12" i="2"/>
  <c r="I12" i="2"/>
  <c r="O12" i="2"/>
  <c r="I9" i="2"/>
  <c r="O9" i="2" s="1"/>
  <c r="R5" i="2" s="1"/>
  <c r="T5" i="2" s="1"/>
  <c r="U5" i="2" s="1"/>
  <c r="O8" i="2"/>
  <c r="O7" i="2"/>
  <c r="O3" i="2"/>
  <c r="R3" i="2" s="1"/>
  <c r="T3" i="2" s="1"/>
  <c r="U3" i="2" s="1"/>
  <c r="O2" i="2"/>
  <c r="D18" i="2" l="1"/>
  <c r="G18" i="2"/>
  <c r="D17" i="2"/>
  <c r="B20" i="2"/>
  <c r="G17" i="2"/>
  <c r="H14" i="2"/>
  <c r="I14" i="2"/>
  <c r="O14" i="2" s="1"/>
  <c r="H13" i="2"/>
  <c r="O13" i="2" s="1"/>
  <c r="R6" i="2" s="1"/>
  <c r="T6" i="2" s="1"/>
  <c r="U6" i="2" s="1"/>
  <c r="I13" i="2"/>
  <c r="D16" i="2"/>
  <c r="G16" i="2"/>
  <c r="B19" i="2"/>
  <c r="O15" i="2"/>
  <c r="H16" i="2" l="1"/>
  <c r="I16" i="2"/>
  <c r="D19" i="2"/>
  <c r="G19" i="2"/>
  <c r="G20" i="2"/>
  <c r="D20" i="2"/>
  <c r="H17" i="2"/>
  <c r="O17" i="2" s="1"/>
  <c r="I17" i="2"/>
  <c r="I18" i="2"/>
  <c r="H18" i="2"/>
  <c r="O18" i="2" s="1"/>
  <c r="H19" i="2" l="1"/>
  <c r="I19" i="2"/>
  <c r="H20" i="2"/>
  <c r="O20" i="2" s="1"/>
  <c r="I20" i="2"/>
  <c r="O16" i="2"/>
  <c r="R7" i="2" s="1"/>
  <c r="T7" i="2" s="1"/>
  <c r="U7" i="2" s="1"/>
  <c r="O19" i="2" l="1"/>
  <c r="R8" i="2" s="1"/>
  <c r="T8" i="2" s="1"/>
  <c r="U8" i="2" s="1"/>
</calcChain>
</file>

<file path=xl/sharedStrings.xml><?xml version="1.0" encoding="utf-8"?>
<sst xmlns="http://schemas.openxmlformats.org/spreadsheetml/2006/main" count="86" uniqueCount="73">
  <si>
    <t>오염도</t>
    <phoneticPr fontId="1" type="noConversion"/>
  </si>
  <si>
    <t>체력</t>
    <phoneticPr fontId="1" type="noConversion"/>
  </si>
  <si>
    <t>이동속도</t>
    <phoneticPr fontId="1" type="noConversion"/>
  </si>
  <si>
    <t>등급</t>
    <phoneticPr fontId="1" type="noConversion"/>
  </si>
  <si>
    <t>능력</t>
    <phoneticPr fontId="1" type="noConversion"/>
  </si>
  <si>
    <t>라운드 별 등장하는 몹의 수</t>
    <phoneticPr fontId="1" type="noConversion"/>
  </si>
  <si>
    <t>라운드 수</t>
    <phoneticPr fontId="1" type="noConversion"/>
  </si>
  <si>
    <t>총 몬스터 수</t>
    <phoneticPr fontId="1" type="noConversion"/>
  </si>
  <si>
    <t>1스테이지(1인 기준)</t>
    <phoneticPr fontId="1" type="noConversion"/>
  </si>
  <si>
    <t>라운드 별 1업 가정(포인트 2)</t>
    <phoneticPr fontId="1" type="noConversion"/>
  </si>
  <si>
    <t>공격력</t>
    <phoneticPr fontId="1" type="noConversion"/>
  </si>
  <si>
    <t>능력치</t>
    <phoneticPr fontId="1" type="noConversion"/>
  </si>
  <si>
    <t>이동속도 5~20 기준 체력 랜덤</t>
    <phoneticPr fontId="1" type="noConversion"/>
  </si>
  <si>
    <t>능력값</t>
    <phoneticPr fontId="1" type="noConversion"/>
  </si>
  <si>
    <t>능력 1</t>
    <phoneticPr fontId="1" type="noConversion"/>
  </si>
  <si>
    <t>능력 2</t>
    <phoneticPr fontId="1" type="noConversion"/>
  </si>
  <si>
    <t>능력 3</t>
    <phoneticPr fontId="1" type="noConversion"/>
  </si>
  <si>
    <t>능력 4</t>
    <phoneticPr fontId="1" type="noConversion"/>
  </si>
  <si>
    <t>기본</t>
    <phoneticPr fontId="1" type="noConversion"/>
  </si>
  <si>
    <t>물리대미지 감소</t>
    <phoneticPr fontId="1" type="noConversion"/>
  </si>
  <si>
    <t>마법대미지 감소</t>
    <phoneticPr fontId="1" type="noConversion"/>
  </si>
  <si>
    <t>값</t>
    <phoneticPr fontId="1" type="noConversion"/>
  </si>
  <si>
    <t>구분</t>
    <phoneticPr fontId="1" type="noConversion"/>
  </si>
  <si>
    <t>공격속도</t>
    <phoneticPr fontId="1" type="noConversion"/>
  </si>
  <si>
    <t>1분 30초 공격시 대미지</t>
    <phoneticPr fontId="1" type="noConversion"/>
  </si>
  <si>
    <t>1라운드</t>
    <phoneticPr fontId="1" type="noConversion"/>
  </si>
  <si>
    <t>움직임</t>
    <phoneticPr fontId="1" type="noConversion"/>
  </si>
  <si>
    <t>움직이는 시간</t>
    <phoneticPr fontId="1" type="noConversion"/>
  </si>
  <si>
    <t>대미지</t>
    <phoneticPr fontId="1" type="noConversion"/>
  </si>
  <si>
    <t>10%증가</t>
    <phoneticPr fontId="1" type="noConversion"/>
  </si>
  <si>
    <t>30%감소</t>
    <phoneticPr fontId="1" type="noConversion"/>
  </si>
  <si>
    <t>2라운드</t>
    <phoneticPr fontId="1" type="noConversion"/>
  </si>
  <si>
    <t>3라운드</t>
    <phoneticPr fontId="1" type="noConversion"/>
  </si>
  <si>
    <t>공격가능횟수</t>
    <phoneticPr fontId="1" type="noConversion"/>
  </si>
  <si>
    <t>스테미나 회복 시간</t>
    <phoneticPr fontId="1" type="noConversion"/>
  </si>
  <si>
    <t>공격시간</t>
    <phoneticPr fontId="1" type="noConversion"/>
  </si>
  <si>
    <t>한텀</t>
    <phoneticPr fontId="1" type="noConversion"/>
  </si>
  <si>
    <t>평균 공격</t>
    <phoneticPr fontId="1" type="noConversion"/>
  </si>
  <si>
    <t>한 텀 내 공격시간</t>
    <phoneticPr fontId="1" type="noConversion"/>
  </si>
  <si>
    <t>4라운드</t>
    <phoneticPr fontId="1" type="noConversion"/>
  </si>
  <si>
    <t>5라운드</t>
    <phoneticPr fontId="1" type="noConversion"/>
  </si>
  <si>
    <t>6라운드</t>
    <phoneticPr fontId="1" type="noConversion"/>
  </si>
  <si>
    <t>7라운드</t>
    <phoneticPr fontId="1" type="noConversion"/>
  </si>
  <si>
    <t>스테이지</t>
    <phoneticPr fontId="1" type="noConversion"/>
  </si>
  <si>
    <t>몬스터 수</t>
    <phoneticPr fontId="1" type="noConversion"/>
  </si>
  <si>
    <t>몬스터 당 평균 체력</t>
    <phoneticPr fontId="1" type="noConversion"/>
  </si>
  <si>
    <t>난이도보정</t>
    <phoneticPr fontId="1" type="noConversion"/>
  </si>
  <si>
    <t>캐릭터 기본 스탯</t>
    <phoneticPr fontId="1" type="noConversion"/>
  </si>
  <si>
    <t>힘</t>
    <phoneticPr fontId="1" type="noConversion"/>
  </si>
  <si>
    <t>체</t>
    <phoneticPr fontId="1" type="noConversion"/>
  </si>
  <si>
    <t>지</t>
    <phoneticPr fontId="1" type="noConversion"/>
  </si>
  <si>
    <t>정</t>
    <phoneticPr fontId="1" type="noConversion"/>
  </si>
  <si>
    <t>물공</t>
    <phoneticPr fontId="1" type="noConversion"/>
  </si>
  <si>
    <t>마공</t>
    <phoneticPr fontId="1" type="noConversion"/>
  </si>
  <si>
    <t>이속</t>
    <phoneticPr fontId="1" type="noConversion"/>
  </si>
  <si>
    <t>공속</t>
    <phoneticPr fontId="1" type="noConversion"/>
  </si>
  <si>
    <t>가중치</t>
    <phoneticPr fontId="1" type="noConversion"/>
  </si>
  <si>
    <t>사서</t>
    <phoneticPr fontId="1" type="noConversion"/>
  </si>
  <si>
    <t>앨리스</t>
    <phoneticPr fontId="1" type="noConversion"/>
  </si>
  <si>
    <t>빨간망토</t>
    <phoneticPr fontId="1" type="noConversion"/>
  </si>
  <si>
    <t>공격속도 = 몬스터 생성속도</t>
    <phoneticPr fontId="1" type="noConversion"/>
  </si>
  <si>
    <t>5대로 계산</t>
    <phoneticPr fontId="1" type="noConversion"/>
  </si>
  <si>
    <t>1인기준 사서의 물리대미지 기준 2방</t>
    <phoneticPr fontId="1" type="noConversion"/>
  </si>
  <si>
    <t>체력 = 본인, 정신 = 버프 효과 ^</t>
    <phoneticPr fontId="1" type="noConversion"/>
  </si>
  <si>
    <t>7스테이지 기준</t>
    <phoneticPr fontId="1" type="noConversion"/>
  </si>
  <si>
    <t>ch</t>
    <phoneticPr fontId="1" type="noConversion"/>
  </si>
  <si>
    <t>mon</t>
    <phoneticPr fontId="1" type="noConversion"/>
  </si>
  <si>
    <t>hp = 80</t>
    <phoneticPr fontId="1" type="noConversion"/>
  </si>
  <si>
    <t>hp</t>
    <phoneticPr fontId="1" type="noConversion"/>
  </si>
  <si>
    <t>effect</t>
    <phoneticPr fontId="1" type="noConversion"/>
  </si>
  <si>
    <t>((x-1)2 / 5 + 1)*40</t>
    <phoneticPr fontId="1" type="noConversion"/>
  </si>
  <si>
    <t>1, 1.5, 2</t>
    <phoneticPr fontId="1" type="noConversion"/>
  </si>
  <si>
    <t>20, 15, 10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</si>
</sst>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3E8D6-B221-4C58-8F9A-BF823B1B0E9B}">
  <dimension ref="A1:P32"/>
  <sheetViews>
    <sheetView workbookViewId="0">
      <selection activeCell="A10" sqref="A10"/>
    </sheetView>
  </sheetViews>
  <sheetFormatPr defaultRowHeight="16.5" x14ac:dyDescent="0.3"/>
  <cols>
    <col min="1" max="1" width="36" customWidth="1"/>
    <col min="2" max="2" width="5.25" customWidth="1"/>
    <col min="5" max="5" width="9.5" customWidth="1"/>
    <col min="7" max="7" width="9" customWidth="1"/>
    <col min="8" max="8" width="7.5" customWidth="1"/>
    <col min="11" max="11" width="7" customWidth="1"/>
    <col min="12" max="12" width="10.875" customWidth="1"/>
    <col min="16" max="16" width="32.875" customWidth="1"/>
  </cols>
  <sheetData>
    <row r="1" spans="1:16" x14ac:dyDescent="0.3">
      <c r="A1" s="2" t="s">
        <v>8</v>
      </c>
      <c r="B1" s="4" t="s">
        <v>21</v>
      </c>
      <c r="C1" s="2"/>
      <c r="D1" s="3" t="s">
        <v>3</v>
      </c>
      <c r="E1" s="3" t="s">
        <v>1</v>
      </c>
      <c r="F1" s="3" t="s">
        <v>2</v>
      </c>
      <c r="G1" s="3" t="s">
        <v>0</v>
      </c>
      <c r="H1" s="3" t="s">
        <v>14</v>
      </c>
      <c r="I1" s="3" t="s">
        <v>15</v>
      </c>
      <c r="J1" s="3" t="s">
        <v>16</v>
      </c>
      <c r="K1" s="3" t="s">
        <v>17</v>
      </c>
      <c r="L1" s="4"/>
      <c r="N1" s="2" t="s">
        <v>11</v>
      </c>
      <c r="O1" s="3" t="s">
        <v>13</v>
      </c>
      <c r="P1" s="4" t="s">
        <v>4</v>
      </c>
    </row>
    <row r="2" spans="1:16" x14ac:dyDescent="0.3">
      <c r="A2" s="5" t="s">
        <v>5</v>
      </c>
      <c r="B2" s="6">
        <v>7</v>
      </c>
      <c r="C2" s="5"/>
      <c r="D2" s="1">
        <v>1</v>
      </c>
      <c r="E2" s="1">
        <v>120</v>
      </c>
      <c r="F2" s="1">
        <v>10</v>
      </c>
      <c r="G2" s="1">
        <f>E2*F2*L2/100</f>
        <v>12</v>
      </c>
      <c r="H2" s="1">
        <v>0</v>
      </c>
      <c r="I2" s="1">
        <v>0</v>
      </c>
      <c r="J2" s="1">
        <v>0</v>
      </c>
      <c r="K2" s="1">
        <v>0</v>
      </c>
      <c r="L2" s="6">
        <f>VLOOKUP(H2,$N$2:$O$31,2,FALSE)*VLOOKUP(I2,$N$2:$O$31,2,FALSE)*VLOOKUP(J2,$N$2:$O$31,2,FALSE)*VLOOKUP(K2,$N$2:$O$31,2,FALSE)</f>
        <v>1</v>
      </c>
      <c r="N2" s="5">
        <v>0</v>
      </c>
      <c r="O2" s="1">
        <v>1</v>
      </c>
      <c r="P2" s="6" t="s">
        <v>18</v>
      </c>
    </row>
    <row r="3" spans="1:16" x14ac:dyDescent="0.3">
      <c r="A3" s="5" t="s">
        <v>6</v>
      </c>
      <c r="B3" s="6">
        <v>5</v>
      </c>
      <c r="C3" s="5"/>
      <c r="D3" s="1">
        <v>1</v>
      </c>
      <c r="E3" s="1">
        <v>340</v>
      </c>
      <c r="F3" s="1">
        <v>5</v>
      </c>
      <c r="G3" s="1">
        <f t="shared" ref="G3:G30" si="0">E3*F3*L3/100</f>
        <v>17</v>
      </c>
      <c r="H3" s="1">
        <v>0</v>
      </c>
      <c r="I3" s="1">
        <v>0</v>
      </c>
      <c r="J3" s="1">
        <v>0</v>
      </c>
      <c r="K3" s="1">
        <v>0</v>
      </c>
      <c r="L3" s="6">
        <f t="shared" ref="L3:L30" si="1">VLOOKUP(H3,$N$2:$O$31,2,FALSE)*VLOOKUP(I3,$N$2:$O$31,2,FALSE)*VLOOKUP(J3,$N$2:$O$31,2,FALSE)*VLOOKUP(K3,$N$2:$O$31,2,FALSE)</f>
        <v>1</v>
      </c>
      <c r="N3" s="5">
        <v>1</v>
      </c>
      <c r="O3" s="1">
        <v>1.7</v>
      </c>
      <c r="P3" s="6" t="s">
        <v>19</v>
      </c>
    </row>
    <row r="4" spans="1:16" x14ac:dyDescent="0.3">
      <c r="A4" s="5" t="s">
        <v>7</v>
      </c>
      <c r="B4" s="6">
        <v>30</v>
      </c>
      <c r="C4" s="5"/>
      <c r="D4" s="1">
        <v>1</v>
      </c>
      <c r="E4" s="1">
        <v>110</v>
      </c>
      <c r="F4" s="1">
        <v>20</v>
      </c>
      <c r="G4" s="1">
        <f t="shared" si="0"/>
        <v>22</v>
      </c>
      <c r="H4" s="1">
        <v>0</v>
      </c>
      <c r="I4" s="1">
        <v>0</v>
      </c>
      <c r="J4" s="1">
        <v>0</v>
      </c>
      <c r="K4" s="1">
        <v>0</v>
      </c>
      <c r="L4" s="6">
        <f t="shared" si="1"/>
        <v>1</v>
      </c>
      <c r="N4" s="5">
        <v>2</v>
      </c>
      <c r="O4" s="1">
        <v>1.3</v>
      </c>
      <c r="P4" s="6" t="s">
        <v>20</v>
      </c>
    </row>
    <row r="5" spans="1:16" x14ac:dyDescent="0.3">
      <c r="A5" s="5"/>
      <c r="B5" s="6"/>
      <c r="C5" s="5"/>
      <c r="D5" s="10">
        <v>1</v>
      </c>
      <c r="E5" s="10">
        <v>250</v>
      </c>
      <c r="F5" s="1">
        <v>10</v>
      </c>
      <c r="G5" s="1">
        <f t="shared" si="0"/>
        <v>25</v>
      </c>
      <c r="H5" s="10">
        <v>0</v>
      </c>
      <c r="I5" s="1">
        <v>0</v>
      </c>
      <c r="J5" s="1">
        <v>0</v>
      </c>
      <c r="K5" s="1">
        <v>0</v>
      </c>
      <c r="L5" s="6">
        <f t="shared" si="1"/>
        <v>1</v>
      </c>
      <c r="N5" s="5">
        <v>3</v>
      </c>
      <c r="O5" s="1">
        <v>1</v>
      </c>
      <c r="P5" s="6"/>
    </row>
    <row r="6" spans="1:16" x14ac:dyDescent="0.3">
      <c r="A6" s="5" t="s">
        <v>9</v>
      </c>
      <c r="B6" s="6"/>
      <c r="C6" s="5"/>
      <c r="D6" s="10">
        <v>1</v>
      </c>
      <c r="E6" s="10">
        <v>280</v>
      </c>
      <c r="F6" s="1">
        <v>10</v>
      </c>
      <c r="G6" s="1">
        <f t="shared" si="0"/>
        <v>36.4</v>
      </c>
      <c r="H6" s="10">
        <v>2</v>
      </c>
      <c r="I6" s="1">
        <v>0</v>
      </c>
      <c r="J6" s="1">
        <v>0</v>
      </c>
      <c r="K6" s="1">
        <v>0</v>
      </c>
      <c r="L6" s="6">
        <f t="shared" si="1"/>
        <v>1.3</v>
      </c>
      <c r="N6" s="5">
        <v>4</v>
      </c>
      <c r="O6" s="1">
        <v>1</v>
      </c>
      <c r="P6" s="6"/>
    </row>
    <row r="7" spans="1:16" x14ac:dyDescent="0.3">
      <c r="A7" s="5"/>
      <c r="B7" s="6"/>
      <c r="C7" s="5"/>
      <c r="D7" s="10">
        <v>1</v>
      </c>
      <c r="E7" s="10">
        <v>300</v>
      </c>
      <c r="F7" s="1">
        <v>10</v>
      </c>
      <c r="G7" s="1">
        <f t="shared" si="0"/>
        <v>51</v>
      </c>
      <c r="H7" s="10">
        <v>1</v>
      </c>
      <c r="I7" s="1">
        <v>0</v>
      </c>
      <c r="J7" s="1">
        <v>0</v>
      </c>
      <c r="K7" s="1">
        <v>0</v>
      </c>
      <c r="L7" s="6">
        <f t="shared" si="1"/>
        <v>1.7</v>
      </c>
      <c r="N7" s="5">
        <v>5</v>
      </c>
      <c r="O7" s="1">
        <v>1</v>
      </c>
      <c r="P7" s="6"/>
    </row>
    <row r="8" spans="1:16" x14ac:dyDescent="0.3">
      <c r="A8" s="7" t="s">
        <v>12</v>
      </c>
      <c r="B8" s="9"/>
      <c r="C8" s="5"/>
      <c r="D8" s="10">
        <v>2</v>
      </c>
      <c r="E8" s="10">
        <v>340</v>
      </c>
      <c r="F8" s="1">
        <v>10</v>
      </c>
      <c r="G8" s="1">
        <f t="shared" si="0"/>
        <v>75.14</v>
      </c>
      <c r="H8" s="10">
        <v>1</v>
      </c>
      <c r="I8" s="10">
        <v>2</v>
      </c>
      <c r="J8" s="1">
        <v>0</v>
      </c>
      <c r="K8" s="1">
        <v>0</v>
      </c>
      <c r="L8" s="6">
        <f t="shared" si="1"/>
        <v>2.21</v>
      </c>
      <c r="N8" s="5">
        <v>6</v>
      </c>
      <c r="O8" s="1">
        <v>1</v>
      </c>
      <c r="P8" s="6"/>
    </row>
    <row r="9" spans="1:16" x14ac:dyDescent="0.3">
      <c r="C9" s="5"/>
      <c r="D9" s="1"/>
      <c r="E9" s="1"/>
      <c r="F9" s="1">
        <v>10</v>
      </c>
      <c r="G9" s="1">
        <f t="shared" si="0"/>
        <v>0</v>
      </c>
      <c r="H9" s="10">
        <v>0</v>
      </c>
      <c r="I9" s="10">
        <v>0</v>
      </c>
      <c r="J9" s="10">
        <v>0</v>
      </c>
      <c r="K9" s="10">
        <v>0</v>
      </c>
      <c r="L9" s="6">
        <f t="shared" si="1"/>
        <v>1</v>
      </c>
      <c r="N9" s="5">
        <v>7</v>
      </c>
      <c r="O9" s="1">
        <v>1</v>
      </c>
      <c r="P9" s="6"/>
    </row>
    <row r="10" spans="1:16" x14ac:dyDescent="0.3">
      <c r="C10" s="5"/>
      <c r="D10" s="1"/>
      <c r="E10" s="1"/>
      <c r="F10" s="1">
        <v>10</v>
      </c>
      <c r="G10" s="1">
        <f t="shared" si="0"/>
        <v>0</v>
      </c>
      <c r="H10" s="10">
        <v>0</v>
      </c>
      <c r="I10" s="10">
        <v>0</v>
      </c>
      <c r="J10" s="10">
        <v>0</v>
      </c>
      <c r="K10" s="10">
        <v>0</v>
      </c>
      <c r="L10" s="6">
        <f t="shared" si="1"/>
        <v>1</v>
      </c>
      <c r="N10" s="5">
        <v>8</v>
      </c>
      <c r="O10" s="1">
        <v>1</v>
      </c>
      <c r="P10" s="6"/>
    </row>
    <row r="11" spans="1:16" x14ac:dyDescent="0.3">
      <c r="C11" s="5"/>
      <c r="D11" s="1"/>
      <c r="E11" s="1"/>
      <c r="F11" s="1">
        <v>10</v>
      </c>
      <c r="G11" s="1">
        <f t="shared" si="0"/>
        <v>0</v>
      </c>
      <c r="H11" s="10">
        <v>0</v>
      </c>
      <c r="I11" s="10">
        <v>0</v>
      </c>
      <c r="J11" s="10">
        <v>0</v>
      </c>
      <c r="K11" s="10">
        <v>0</v>
      </c>
      <c r="L11" s="6">
        <f t="shared" si="1"/>
        <v>1</v>
      </c>
      <c r="N11" s="5">
        <v>9</v>
      </c>
      <c r="O11" s="1">
        <v>1</v>
      </c>
      <c r="P11" s="6"/>
    </row>
    <row r="12" spans="1:16" x14ac:dyDescent="0.3">
      <c r="C12" s="5"/>
      <c r="D12" s="1"/>
      <c r="E12" s="1"/>
      <c r="F12" s="1">
        <v>10</v>
      </c>
      <c r="G12" s="1">
        <f t="shared" si="0"/>
        <v>0</v>
      </c>
      <c r="H12" s="10">
        <v>0</v>
      </c>
      <c r="I12" s="10">
        <v>0</v>
      </c>
      <c r="J12" s="10">
        <v>0</v>
      </c>
      <c r="K12" s="10">
        <v>0</v>
      </c>
      <c r="L12" s="6">
        <f t="shared" si="1"/>
        <v>1</v>
      </c>
      <c r="N12" s="5">
        <v>10</v>
      </c>
      <c r="O12" s="1">
        <v>1</v>
      </c>
      <c r="P12" s="6"/>
    </row>
    <row r="13" spans="1:16" x14ac:dyDescent="0.3">
      <c r="C13" s="5"/>
      <c r="D13" s="1"/>
      <c r="E13" s="1"/>
      <c r="F13" s="1">
        <v>10</v>
      </c>
      <c r="G13" s="1">
        <f t="shared" si="0"/>
        <v>0</v>
      </c>
      <c r="H13" s="10">
        <v>0</v>
      </c>
      <c r="I13" s="10">
        <v>0</v>
      </c>
      <c r="J13" s="10">
        <v>0</v>
      </c>
      <c r="K13" s="10">
        <v>0</v>
      </c>
      <c r="L13" s="6">
        <f t="shared" si="1"/>
        <v>1</v>
      </c>
      <c r="N13" s="5">
        <v>11</v>
      </c>
      <c r="O13" s="1">
        <v>1</v>
      </c>
      <c r="P13" s="6"/>
    </row>
    <row r="14" spans="1:16" x14ac:dyDescent="0.3">
      <c r="C14" s="5"/>
      <c r="D14" s="1"/>
      <c r="E14" s="1"/>
      <c r="F14" s="1">
        <v>10</v>
      </c>
      <c r="G14" s="1">
        <f t="shared" si="0"/>
        <v>0</v>
      </c>
      <c r="H14" s="10">
        <v>0</v>
      </c>
      <c r="I14" s="10">
        <v>0</v>
      </c>
      <c r="J14" s="10">
        <v>0</v>
      </c>
      <c r="K14" s="10">
        <v>0</v>
      </c>
      <c r="L14" s="6">
        <f t="shared" si="1"/>
        <v>1</v>
      </c>
      <c r="N14" s="5">
        <v>12</v>
      </c>
      <c r="O14" s="1">
        <v>1</v>
      </c>
      <c r="P14" s="6"/>
    </row>
    <row r="15" spans="1:16" x14ac:dyDescent="0.3">
      <c r="C15" s="5"/>
      <c r="D15" s="1"/>
      <c r="E15" s="1"/>
      <c r="F15" s="1">
        <v>10</v>
      </c>
      <c r="G15" s="1">
        <f t="shared" si="0"/>
        <v>0</v>
      </c>
      <c r="H15" s="10">
        <v>0</v>
      </c>
      <c r="I15" s="10">
        <v>0</v>
      </c>
      <c r="J15" s="10">
        <v>0</v>
      </c>
      <c r="K15" s="10">
        <v>0</v>
      </c>
      <c r="L15" s="6">
        <f t="shared" si="1"/>
        <v>1</v>
      </c>
      <c r="N15" s="5">
        <v>13</v>
      </c>
      <c r="O15" s="1">
        <v>1</v>
      </c>
      <c r="P15" s="6"/>
    </row>
    <row r="16" spans="1:16" x14ac:dyDescent="0.3">
      <c r="C16" s="5"/>
      <c r="D16" s="1"/>
      <c r="E16" s="1"/>
      <c r="F16" s="1">
        <v>10</v>
      </c>
      <c r="G16" s="1">
        <f t="shared" si="0"/>
        <v>0</v>
      </c>
      <c r="H16" s="10">
        <v>0</v>
      </c>
      <c r="I16" s="10">
        <v>0</v>
      </c>
      <c r="J16" s="10">
        <v>0</v>
      </c>
      <c r="K16" s="10">
        <v>0</v>
      </c>
      <c r="L16" s="6">
        <f t="shared" si="1"/>
        <v>1</v>
      </c>
      <c r="N16" s="5">
        <v>14</v>
      </c>
      <c r="O16" s="1">
        <v>1</v>
      </c>
      <c r="P16" s="6"/>
    </row>
    <row r="17" spans="3:16" x14ac:dyDescent="0.3">
      <c r="C17" s="5"/>
      <c r="D17" s="1"/>
      <c r="E17" s="1"/>
      <c r="F17" s="1">
        <v>10</v>
      </c>
      <c r="G17" s="1">
        <f t="shared" si="0"/>
        <v>0</v>
      </c>
      <c r="H17" s="10">
        <v>0</v>
      </c>
      <c r="I17" s="10">
        <v>0</v>
      </c>
      <c r="J17" s="10">
        <v>0</v>
      </c>
      <c r="K17" s="10">
        <v>0</v>
      </c>
      <c r="L17" s="6">
        <f t="shared" si="1"/>
        <v>1</v>
      </c>
      <c r="N17" s="5">
        <v>15</v>
      </c>
      <c r="O17" s="1">
        <v>1</v>
      </c>
      <c r="P17" s="6"/>
    </row>
    <row r="18" spans="3:16" x14ac:dyDescent="0.3">
      <c r="C18" s="5"/>
      <c r="D18" s="1"/>
      <c r="E18" s="1"/>
      <c r="F18" s="1">
        <v>10</v>
      </c>
      <c r="G18" s="1">
        <f t="shared" si="0"/>
        <v>0</v>
      </c>
      <c r="H18" s="10">
        <v>0</v>
      </c>
      <c r="I18" s="10">
        <v>0</v>
      </c>
      <c r="J18" s="10">
        <v>0</v>
      </c>
      <c r="K18" s="10">
        <v>0</v>
      </c>
      <c r="L18" s="6">
        <f t="shared" si="1"/>
        <v>1</v>
      </c>
      <c r="N18" s="5">
        <v>16</v>
      </c>
      <c r="O18" s="1">
        <v>1</v>
      </c>
      <c r="P18" s="6"/>
    </row>
    <row r="19" spans="3:16" x14ac:dyDescent="0.3">
      <c r="C19" s="5"/>
      <c r="D19" s="1"/>
      <c r="E19" s="1"/>
      <c r="F19" s="1">
        <v>10</v>
      </c>
      <c r="G19" s="1">
        <f t="shared" si="0"/>
        <v>0</v>
      </c>
      <c r="H19" s="10">
        <v>0</v>
      </c>
      <c r="I19" s="10">
        <v>0</v>
      </c>
      <c r="J19" s="10">
        <v>0</v>
      </c>
      <c r="K19" s="10">
        <v>0</v>
      </c>
      <c r="L19" s="6">
        <f t="shared" si="1"/>
        <v>1</v>
      </c>
      <c r="N19" s="5">
        <v>17</v>
      </c>
      <c r="O19" s="1">
        <v>1</v>
      </c>
      <c r="P19" s="6"/>
    </row>
    <row r="20" spans="3:16" x14ac:dyDescent="0.3">
      <c r="C20" s="5"/>
      <c r="D20" s="1"/>
      <c r="E20" s="1"/>
      <c r="F20" s="1">
        <v>10</v>
      </c>
      <c r="G20" s="1">
        <f t="shared" si="0"/>
        <v>0</v>
      </c>
      <c r="H20" s="10">
        <v>0</v>
      </c>
      <c r="I20" s="10">
        <v>0</v>
      </c>
      <c r="J20" s="10">
        <v>0</v>
      </c>
      <c r="K20" s="10">
        <v>0</v>
      </c>
      <c r="L20" s="6">
        <f t="shared" si="1"/>
        <v>1</v>
      </c>
      <c r="N20" s="5">
        <v>18</v>
      </c>
      <c r="O20" s="1">
        <v>1</v>
      </c>
      <c r="P20" s="6"/>
    </row>
    <row r="21" spans="3:16" x14ac:dyDescent="0.3">
      <c r="C21" s="5"/>
      <c r="D21" s="1"/>
      <c r="E21" s="1"/>
      <c r="F21" s="1">
        <v>10</v>
      </c>
      <c r="G21" s="1">
        <f t="shared" si="0"/>
        <v>0</v>
      </c>
      <c r="H21" s="10">
        <v>0</v>
      </c>
      <c r="I21" s="10">
        <v>0</v>
      </c>
      <c r="J21" s="10">
        <v>0</v>
      </c>
      <c r="K21" s="10">
        <v>0</v>
      </c>
      <c r="L21" s="6">
        <f t="shared" si="1"/>
        <v>1</v>
      </c>
      <c r="N21" s="5">
        <v>19</v>
      </c>
      <c r="O21" s="1">
        <v>1</v>
      </c>
      <c r="P21" s="6"/>
    </row>
    <row r="22" spans="3:16" x14ac:dyDescent="0.3">
      <c r="C22" s="5"/>
      <c r="D22" s="1"/>
      <c r="E22" s="1"/>
      <c r="F22" s="1">
        <v>10</v>
      </c>
      <c r="G22" s="1">
        <f t="shared" si="0"/>
        <v>0</v>
      </c>
      <c r="H22" s="10">
        <v>0</v>
      </c>
      <c r="I22" s="10">
        <v>0</v>
      </c>
      <c r="J22" s="10">
        <v>0</v>
      </c>
      <c r="K22" s="10">
        <v>0</v>
      </c>
      <c r="L22" s="6">
        <f t="shared" si="1"/>
        <v>1</v>
      </c>
      <c r="N22" s="5">
        <v>20</v>
      </c>
      <c r="O22" s="1">
        <v>1</v>
      </c>
      <c r="P22" s="6"/>
    </row>
    <row r="23" spans="3:16" x14ac:dyDescent="0.3">
      <c r="C23" s="5"/>
      <c r="D23" s="1"/>
      <c r="E23" s="1"/>
      <c r="F23" s="1">
        <v>10</v>
      </c>
      <c r="G23" s="1">
        <f t="shared" si="0"/>
        <v>0</v>
      </c>
      <c r="H23" s="10">
        <v>0</v>
      </c>
      <c r="I23" s="10">
        <v>0</v>
      </c>
      <c r="J23" s="10">
        <v>0</v>
      </c>
      <c r="K23" s="10">
        <v>0</v>
      </c>
      <c r="L23" s="6">
        <f t="shared" si="1"/>
        <v>1</v>
      </c>
      <c r="N23" s="5">
        <v>21</v>
      </c>
      <c r="O23" s="1">
        <v>1</v>
      </c>
      <c r="P23" s="6"/>
    </row>
    <row r="24" spans="3:16" x14ac:dyDescent="0.3">
      <c r="C24" s="5"/>
      <c r="D24" s="1"/>
      <c r="E24" s="1"/>
      <c r="F24" s="1">
        <v>10</v>
      </c>
      <c r="G24" s="1">
        <f t="shared" si="0"/>
        <v>0</v>
      </c>
      <c r="H24" s="10">
        <v>0</v>
      </c>
      <c r="I24" s="10">
        <v>0</v>
      </c>
      <c r="J24" s="10">
        <v>0</v>
      </c>
      <c r="K24" s="10">
        <v>0</v>
      </c>
      <c r="L24" s="6">
        <f t="shared" si="1"/>
        <v>1</v>
      </c>
      <c r="N24" s="5">
        <v>22</v>
      </c>
      <c r="O24" s="1">
        <v>1</v>
      </c>
      <c r="P24" s="6"/>
    </row>
    <row r="25" spans="3:16" x14ac:dyDescent="0.3">
      <c r="C25" s="5"/>
      <c r="D25" s="1"/>
      <c r="E25" s="1"/>
      <c r="F25" s="1">
        <v>10</v>
      </c>
      <c r="G25" s="1">
        <f t="shared" si="0"/>
        <v>0</v>
      </c>
      <c r="H25" s="10">
        <v>0</v>
      </c>
      <c r="I25" s="10">
        <v>0</v>
      </c>
      <c r="J25" s="10">
        <v>0</v>
      </c>
      <c r="K25" s="10">
        <v>0</v>
      </c>
      <c r="L25" s="6">
        <f t="shared" si="1"/>
        <v>1</v>
      </c>
      <c r="N25" s="5">
        <v>23</v>
      </c>
      <c r="O25" s="1">
        <v>1</v>
      </c>
      <c r="P25" s="6"/>
    </row>
    <row r="26" spans="3:16" x14ac:dyDescent="0.3">
      <c r="C26" s="5"/>
      <c r="D26" s="1"/>
      <c r="E26" s="1"/>
      <c r="F26" s="1">
        <v>10</v>
      </c>
      <c r="G26" s="1">
        <f t="shared" si="0"/>
        <v>0</v>
      </c>
      <c r="H26" s="10">
        <v>0</v>
      </c>
      <c r="I26" s="10">
        <v>0</v>
      </c>
      <c r="J26" s="10">
        <v>0</v>
      </c>
      <c r="K26" s="10">
        <v>0</v>
      </c>
      <c r="L26" s="6">
        <f t="shared" si="1"/>
        <v>1</v>
      </c>
      <c r="N26" s="5">
        <v>24</v>
      </c>
      <c r="O26" s="1">
        <v>1</v>
      </c>
      <c r="P26" s="6"/>
    </row>
    <row r="27" spans="3:16" x14ac:dyDescent="0.3">
      <c r="C27" s="5"/>
      <c r="D27" s="1"/>
      <c r="E27" s="1"/>
      <c r="F27" s="1">
        <v>10</v>
      </c>
      <c r="G27" s="1">
        <f t="shared" si="0"/>
        <v>0</v>
      </c>
      <c r="H27" s="10">
        <v>0</v>
      </c>
      <c r="I27" s="10">
        <v>0</v>
      </c>
      <c r="J27" s="10">
        <v>0</v>
      </c>
      <c r="K27" s="10">
        <v>0</v>
      </c>
      <c r="L27" s="6">
        <f t="shared" si="1"/>
        <v>1</v>
      </c>
      <c r="N27" s="5">
        <v>25</v>
      </c>
      <c r="O27" s="1">
        <v>1</v>
      </c>
      <c r="P27" s="6"/>
    </row>
    <row r="28" spans="3:16" x14ac:dyDescent="0.3">
      <c r="C28" s="5"/>
      <c r="D28" s="1"/>
      <c r="E28" s="1"/>
      <c r="F28" s="1">
        <v>10</v>
      </c>
      <c r="G28" s="1">
        <f t="shared" si="0"/>
        <v>0</v>
      </c>
      <c r="H28" s="10">
        <v>0</v>
      </c>
      <c r="I28" s="10">
        <v>0</v>
      </c>
      <c r="J28" s="10">
        <v>0</v>
      </c>
      <c r="K28" s="10">
        <v>0</v>
      </c>
      <c r="L28" s="6">
        <f t="shared" si="1"/>
        <v>1</v>
      </c>
      <c r="N28" s="5">
        <v>26</v>
      </c>
      <c r="O28" s="1">
        <v>1</v>
      </c>
      <c r="P28" s="6"/>
    </row>
    <row r="29" spans="3:16" x14ac:dyDescent="0.3">
      <c r="C29" s="5"/>
      <c r="D29" s="1"/>
      <c r="E29" s="1"/>
      <c r="F29" s="1">
        <v>10</v>
      </c>
      <c r="G29" s="1">
        <f t="shared" si="0"/>
        <v>0</v>
      </c>
      <c r="H29" s="10">
        <v>0</v>
      </c>
      <c r="I29" s="10">
        <v>0</v>
      </c>
      <c r="J29" s="10">
        <v>0</v>
      </c>
      <c r="K29" s="10">
        <v>0</v>
      </c>
      <c r="L29" s="6">
        <f t="shared" si="1"/>
        <v>1</v>
      </c>
      <c r="N29" s="5">
        <v>27</v>
      </c>
      <c r="O29" s="1">
        <v>1</v>
      </c>
      <c r="P29" s="6"/>
    </row>
    <row r="30" spans="3:16" x14ac:dyDescent="0.3">
      <c r="C30" s="5"/>
      <c r="D30" s="1"/>
      <c r="E30" s="1"/>
      <c r="F30" s="1">
        <v>10</v>
      </c>
      <c r="G30" s="1">
        <f t="shared" si="0"/>
        <v>0</v>
      </c>
      <c r="H30" s="10">
        <v>0</v>
      </c>
      <c r="I30" s="10">
        <v>0</v>
      </c>
      <c r="J30" s="10">
        <v>0</v>
      </c>
      <c r="K30" s="10">
        <v>0</v>
      </c>
      <c r="L30" s="6">
        <f t="shared" si="1"/>
        <v>1</v>
      </c>
      <c r="N30" s="5">
        <v>28</v>
      </c>
      <c r="O30" s="1">
        <v>1</v>
      </c>
      <c r="P30" s="6"/>
    </row>
    <row r="31" spans="3:16" x14ac:dyDescent="0.3">
      <c r="C31" s="5"/>
      <c r="D31" s="1"/>
      <c r="E31" s="1"/>
      <c r="F31" s="1"/>
      <c r="G31" s="1"/>
      <c r="H31" s="1"/>
      <c r="I31" s="1"/>
      <c r="J31" s="1"/>
      <c r="K31" s="1"/>
      <c r="L31" s="6"/>
      <c r="N31" s="5">
        <v>29</v>
      </c>
      <c r="O31" s="1">
        <v>1</v>
      </c>
      <c r="P31" s="6"/>
    </row>
    <row r="32" spans="3:16" x14ac:dyDescent="0.3">
      <c r="C32" s="7"/>
      <c r="D32" s="8"/>
      <c r="E32" s="8"/>
      <c r="F32" s="8"/>
      <c r="G32" s="8"/>
      <c r="H32" s="8"/>
      <c r="I32" s="8"/>
      <c r="J32" s="8"/>
      <c r="K32" s="8"/>
      <c r="L32" s="9"/>
      <c r="N32" s="7">
        <v>30</v>
      </c>
      <c r="O32" s="8">
        <v>1</v>
      </c>
      <c r="P32" s="9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111EC-E7F6-490B-9D83-A3B7AA7DCCEC}">
  <dimension ref="A1:U49"/>
  <sheetViews>
    <sheetView tabSelected="1" topLeftCell="A16" workbookViewId="0">
      <selection activeCell="I29" sqref="I29"/>
    </sheetView>
  </sheetViews>
  <sheetFormatPr defaultRowHeight="16.5" x14ac:dyDescent="0.3"/>
  <cols>
    <col min="1" max="1" width="29" customWidth="1"/>
    <col min="4" max="4" width="8.625" customWidth="1"/>
    <col min="6" max="6" width="13" customWidth="1"/>
    <col min="7" max="7" width="5.75" customWidth="1"/>
    <col min="8" max="8" width="6.25" customWidth="1"/>
    <col min="10" max="10" width="14.25" customWidth="1"/>
    <col min="11" max="11" width="9" customWidth="1"/>
    <col min="12" max="12" width="17.875" customWidth="1"/>
    <col min="14" max="14" width="15.875" customWidth="1"/>
    <col min="15" max="15" width="9.75" customWidth="1"/>
    <col min="16" max="16" width="14.75" customWidth="1"/>
    <col min="18" max="18" width="13.875" customWidth="1"/>
    <col min="20" max="20" width="18.625" customWidth="1"/>
  </cols>
  <sheetData>
    <row r="1" spans="1:21" x14ac:dyDescent="0.3">
      <c r="A1" t="s">
        <v>22</v>
      </c>
      <c r="B1" t="s">
        <v>10</v>
      </c>
      <c r="C1" t="s">
        <v>23</v>
      </c>
      <c r="D1" t="s">
        <v>24</v>
      </c>
      <c r="E1" t="s">
        <v>26</v>
      </c>
      <c r="F1" t="s">
        <v>27</v>
      </c>
      <c r="G1" t="s">
        <v>28</v>
      </c>
      <c r="H1" t="s">
        <v>30</v>
      </c>
      <c r="I1" t="s">
        <v>29</v>
      </c>
      <c r="J1" t="s">
        <v>33</v>
      </c>
      <c r="K1" t="s">
        <v>35</v>
      </c>
      <c r="L1" t="s">
        <v>34</v>
      </c>
      <c r="M1" t="s">
        <v>36</v>
      </c>
      <c r="N1" t="s">
        <v>38</v>
      </c>
      <c r="O1" t="s">
        <v>37</v>
      </c>
      <c r="Q1" t="s">
        <v>43</v>
      </c>
      <c r="R1" t="s">
        <v>37</v>
      </c>
      <c r="S1" t="s">
        <v>44</v>
      </c>
      <c r="T1" t="s">
        <v>45</v>
      </c>
      <c r="U1" t="s">
        <v>46</v>
      </c>
    </row>
    <row r="2" spans="1:21" x14ac:dyDescent="0.3">
      <c r="A2" t="s">
        <v>25</v>
      </c>
      <c r="B2">
        <v>15</v>
      </c>
      <c r="C2">
        <v>2</v>
      </c>
      <c r="D2">
        <f>90*C2*B2</f>
        <v>2700</v>
      </c>
      <c r="E2">
        <v>4</v>
      </c>
      <c r="F2">
        <v>3</v>
      </c>
      <c r="G2">
        <f>(90-F2*E2)*B2*C2</f>
        <v>2340</v>
      </c>
      <c r="H2">
        <f>G2*0.7</f>
        <v>1638</v>
      </c>
      <c r="I2">
        <f>G2*1.1</f>
        <v>2574</v>
      </c>
      <c r="J2">
        <v>5</v>
      </c>
      <c r="K2">
        <f>J2/C2</f>
        <v>2.5</v>
      </c>
      <c r="L2">
        <v>2</v>
      </c>
      <c r="M2">
        <f>(K2+L2)</f>
        <v>4.5</v>
      </c>
      <c r="N2">
        <f>K2/M2</f>
        <v>0.55555555555555558</v>
      </c>
      <c r="O2">
        <f>AVERAGE(H2:I2)*N2</f>
        <v>1170</v>
      </c>
      <c r="Q2">
        <v>1</v>
      </c>
      <c r="R2">
        <v>1170</v>
      </c>
      <c r="S2">
        <v>7</v>
      </c>
      <c r="T2">
        <f>R2/$S$2</f>
        <v>167.14285714285714</v>
      </c>
      <c r="U2">
        <f>T2*0.8</f>
        <v>133.71428571428572</v>
      </c>
    </row>
    <row r="3" spans="1:21" x14ac:dyDescent="0.3">
      <c r="A3" t="s">
        <v>31</v>
      </c>
      <c r="B3">
        <v>19</v>
      </c>
      <c r="C3">
        <v>2</v>
      </c>
      <c r="D3">
        <f t="shared" ref="D3:D5" si="0">90*C3*B3</f>
        <v>3420</v>
      </c>
      <c r="E3">
        <v>4</v>
      </c>
      <c r="F3">
        <v>3</v>
      </c>
      <c r="G3">
        <f t="shared" ref="G3:G5" si="1">(90-F3*E3)*B3*C3</f>
        <v>2964</v>
      </c>
      <c r="H3">
        <f t="shared" ref="H3:H20" si="2">G3*0.7</f>
        <v>2074.7999999999997</v>
      </c>
      <c r="I3">
        <f t="shared" ref="I3:I5" si="3">G3*1.1</f>
        <v>3260.4</v>
      </c>
      <c r="J3">
        <v>5</v>
      </c>
      <c r="K3">
        <f t="shared" ref="K3:K5" si="4">J3/C3</f>
        <v>2.5</v>
      </c>
      <c r="L3">
        <v>2</v>
      </c>
      <c r="M3">
        <f t="shared" ref="M3:M8" si="5">(K3+L3)</f>
        <v>4.5</v>
      </c>
      <c r="N3">
        <f t="shared" ref="N3:N5" si="6">K3/M3</f>
        <v>0.55555555555555558</v>
      </c>
      <c r="O3">
        <f t="shared" ref="O3:O5" si="7">AVERAGE(H3:I3)*N3</f>
        <v>1482</v>
      </c>
      <c r="Q3">
        <v>2</v>
      </c>
      <c r="R3">
        <f>AVERAGE(O3:O5)</f>
        <v>1505.7309090909091</v>
      </c>
      <c r="T3">
        <f t="shared" ref="T3:T8" si="8">R3/$S$2</f>
        <v>215.10441558441559</v>
      </c>
      <c r="U3">
        <f t="shared" ref="U3:U8" si="9">T3*0.8</f>
        <v>172.08353246753248</v>
      </c>
    </row>
    <row r="4" spans="1:21" x14ac:dyDescent="0.3">
      <c r="A4" t="s">
        <v>31</v>
      </c>
      <c r="B4">
        <v>18</v>
      </c>
      <c r="C4">
        <v>2</v>
      </c>
      <c r="D4">
        <f t="shared" si="0"/>
        <v>3240</v>
      </c>
      <c r="E4">
        <v>4</v>
      </c>
      <c r="F4">
        <v>3</v>
      </c>
      <c r="G4">
        <f t="shared" si="1"/>
        <v>2808</v>
      </c>
      <c r="H4">
        <f t="shared" si="2"/>
        <v>1965.6</v>
      </c>
      <c r="I4">
        <f t="shared" si="3"/>
        <v>3088.8</v>
      </c>
      <c r="J4">
        <v>6</v>
      </c>
      <c r="K4">
        <f t="shared" si="4"/>
        <v>3</v>
      </c>
      <c r="L4">
        <v>2</v>
      </c>
      <c r="M4">
        <f t="shared" si="5"/>
        <v>5</v>
      </c>
      <c r="N4">
        <f t="shared" si="6"/>
        <v>0.6</v>
      </c>
      <c r="O4">
        <f t="shared" si="7"/>
        <v>1516.32</v>
      </c>
      <c r="Q4">
        <v>3</v>
      </c>
      <c r="R4">
        <f>AVERAGE(O6:O8)</f>
        <v>1839.0181818181818</v>
      </c>
      <c r="T4">
        <f t="shared" si="8"/>
        <v>262.71688311688314</v>
      </c>
      <c r="U4">
        <f t="shared" si="9"/>
        <v>210.17350649350652</v>
      </c>
    </row>
    <row r="5" spans="1:21" x14ac:dyDescent="0.3">
      <c r="A5" t="s">
        <v>31</v>
      </c>
      <c r="B5">
        <v>17</v>
      </c>
      <c r="C5">
        <v>2</v>
      </c>
      <c r="D5">
        <f t="shared" si="0"/>
        <v>3060</v>
      </c>
      <c r="E5">
        <v>4</v>
      </c>
      <c r="F5">
        <v>3</v>
      </c>
      <c r="G5">
        <f t="shared" si="1"/>
        <v>2652</v>
      </c>
      <c r="H5">
        <f t="shared" si="2"/>
        <v>1856.3999999999999</v>
      </c>
      <c r="I5">
        <f t="shared" si="3"/>
        <v>2917.2000000000003</v>
      </c>
      <c r="J5">
        <v>7</v>
      </c>
      <c r="K5">
        <f t="shared" si="4"/>
        <v>3.5</v>
      </c>
      <c r="L5">
        <v>2</v>
      </c>
      <c r="M5">
        <f t="shared" si="5"/>
        <v>5.5</v>
      </c>
      <c r="N5">
        <f t="shared" si="6"/>
        <v>0.63636363636363635</v>
      </c>
      <c r="O5">
        <f t="shared" si="7"/>
        <v>1518.8727272727274</v>
      </c>
      <c r="Q5">
        <v>4</v>
      </c>
      <c r="R5">
        <f>AVERAGE(O9:O11)</f>
        <v>2152.7999999999997</v>
      </c>
      <c r="T5">
        <f t="shared" si="8"/>
        <v>307.54285714285709</v>
      </c>
      <c r="U5">
        <f t="shared" si="9"/>
        <v>246.03428571428569</v>
      </c>
    </row>
    <row r="6" spans="1:21" x14ac:dyDescent="0.3">
      <c r="A6" t="s">
        <v>32</v>
      </c>
      <c r="B6">
        <v>23</v>
      </c>
      <c r="C6">
        <v>2</v>
      </c>
      <c r="D6">
        <f t="shared" ref="D6:D8" si="10">90*C6*B6</f>
        <v>4140</v>
      </c>
      <c r="E6">
        <v>4</v>
      </c>
      <c r="F6">
        <v>3</v>
      </c>
      <c r="G6">
        <f t="shared" ref="G6:G8" si="11">(90-F6*E6)*B6*C6</f>
        <v>3588</v>
      </c>
      <c r="H6">
        <f t="shared" si="2"/>
        <v>2511.6</v>
      </c>
      <c r="I6">
        <f t="shared" ref="I6:I8" si="12">G6*1.1</f>
        <v>3946.8</v>
      </c>
      <c r="J6">
        <v>5</v>
      </c>
      <c r="K6">
        <f t="shared" ref="K6:K8" si="13">J6/C6</f>
        <v>2.5</v>
      </c>
      <c r="L6">
        <v>2</v>
      </c>
      <c r="M6">
        <f t="shared" si="5"/>
        <v>4.5</v>
      </c>
      <c r="N6">
        <f t="shared" ref="N6:N8" si="14">K6/M6</f>
        <v>0.55555555555555558</v>
      </c>
      <c r="O6">
        <f t="shared" ref="O6:O8" si="15">AVERAGE(H6:I6)*N6</f>
        <v>1794</v>
      </c>
      <c r="Q6">
        <v>5</v>
      </c>
      <c r="R6">
        <f>AVERAGE(O12:O14)</f>
        <v>2417.2571428571428</v>
      </c>
      <c r="T6">
        <f t="shared" si="8"/>
        <v>345.3224489795918</v>
      </c>
      <c r="U6">
        <f t="shared" si="9"/>
        <v>276.25795918367345</v>
      </c>
    </row>
    <row r="7" spans="1:21" x14ac:dyDescent="0.3">
      <c r="A7" t="s">
        <v>32</v>
      </c>
      <c r="B7">
        <v>21</v>
      </c>
      <c r="C7">
        <v>2</v>
      </c>
      <c r="D7">
        <f t="shared" si="10"/>
        <v>3780</v>
      </c>
      <c r="E7">
        <v>4</v>
      </c>
      <c r="F7">
        <v>3</v>
      </c>
      <c r="G7">
        <f t="shared" si="11"/>
        <v>3276</v>
      </c>
      <c r="H7">
        <f t="shared" si="2"/>
        <v>2293.1999999999998</v>
      </c>
      <c r="I7">
        <f t="shared" si="12"/>
        <v>3603.6000000000004</v>
      </c>
      <c r="J7">
        <v>7</v>
      </c>
      <c r="K7">
        <f t="shared" si="13"/>
        <v>3.5</v>
      </c>
      <c r="L7">
        <v>2</v>
      </c>
      <c r="M7">
        <f t="shared" si="5"/>
        <v>5.5</v>
      </c>
      <c r="N7">
        <f t="shared" si="14"/>
        <v>0.63636363636363635</v>
      </c>
      <c r="O7">
        <f t="shared" si="15"/>
        <v>1876.2545454545455</v>
      </c>
      <c r="Q7">
        <v>6</v>
      </c>
      <c r="R7">
        <f>AVERAGE(O15:O17)</f>
        <v>2681.7142857142858</v>
      </c>
      <c r="T7">
        <f t="shared" si="8"/>
        <v>383.10204081632656</v>
      </c>
      <c r="U7">
        <f t="shared" si="9"/>
        <v>306.48163265306124</v>
      </c>
    </row>
    <row r="8" spans="1:21" x14ac:dyDescent="0.3">
      <c r="A8" t="s">
        <v>32</v>
      </c>
      <c r="B8">
        <v>19</v>
      </c>
      <c r="C8">
        <v>2</v>
      </c>
      <c r="D8">
        <f t="shared" si="10"/>
        <v>3420</v>
      </c>
      <c r="E8">
        <v>4</v>
      </c>
      <c r="F8">
        <v>3</v>
      </c>
      <c r="G8">
        <f t="shared" si="11"/>
        <v>2964</v>
      </c>
      <c r="H8">
        <f t="shared" si="2"/>
        <v>2074.7999999999997</v>
      </c>
      <c r="I8">
        <f t="shared" si="12"/>
        <v>3260.4</v>
      </c>
      <c r="J8">
        <v>9</v>
      </c>
      <c r="K8">
        <f t="shared" si="13"/>
        <v>4.5</v>
      </c>
      <c r="L8">
        <v>2</v>
      </c>
      <c r="M8">
        <f t="shared" si="5"/>
        <v>6.5</v>
      </c>
      <c r="N8">
        <f t="shared" si="14"/>
        <v>0.69230769230769229</v>
      </c>
      <c r="O8">
        <f t="shared" si="15"/>
        <v>1846.8</v>
      </c>
      <c r="Q8">
        <v>7</v>
      </c>
      <c r="R8">
        <f>AVERAGE(O18:O20)</f>
        <v>2946.1714285714284</v>
      </c>
      <c r="T8">
        <f t="shared" si="8"/>
        <v>420.88163265306122</v>
      </c>
      <c r="U8">
        <f t="shared" si="9"/>
        <v>336.70530612244897</v>
      </c>
    </row>
    <row r="9" spans="1:21" x14ac:dyDescent="0.3">
      <c r="A9" t="s">
        <v>39</v>
      </c>
      <c r="B9">
        <f>B6+4</f>
        <v>27</v>
      </c>
      <c r="C9">
        <v>2</v>
      </c>
      <c r="D9">
        <f t="shared" ref="D9:D11" si="16">90*C9*B9</f>
        <v>4860</v>
      </c>
      <c r="E9">
        <v>4</v>
      </c>
      <c r="F9">
        <v>3</v>
      </c>
      <c r="G9">
        <f t="shared" ref="G9:G11" si="17">(90-F9*E9)*B9*C9</f>
        <v>4212</v>
      </c>
      <c r="H9">
        <f t="shared" si="2"/>
        <v>2948.3999999999996</v>
      </c>
      <c r="I9">
        <f t="shared" ref="I9:I11" si="18">G9*1.1</f>
        <v>4633.2000000000007</v>
      </c>
      <c r="J9">
        <v>5</v>
      </c>
      <c r="K9">
        <f t="shared" ref="K9:K11" si="19">J9/C9</f>
        <v>2.5</v>
      </c>
      <c r="L9">
        <v>2</v>
      </c>
      <c r="M9">
        <f t="shared" ref="M9:M11" si="20">(K9+L9)</f>
        <v>4.5</v>
      </c>
      <c r="N9">
        <f t="shared" ref="N9:N11" si="21">K9/M9</f>
        <v>0.55555555555555558</v>
      </c>
      <c r="O9">
        <f t="shared" ref="O9:O11" si="22">AVERAGE(H9:I9)*N9</f>
        <v>2106</v>
      </c>
    </row>
    <row r="10" spans="1:21" x14ac:dyDescent="0.3">
      <c r="A10" t="s">
        <v>39</v>
      </c>
      <c r="B10">
        <f>B7+3</f>
        <v>24</v>
      </c>
      <c r="C10">
        <v>2</v>
      </c>
      <c r="D10">
        <f t="shared" si="16"/>
        <v>4320</v>
      </c>
      <c r="E10">
        <v>4</v>
      </c>
      <c r="F10">
        <v>3</v>
      </c>
      <c r="G10">
        <f t="shared" si="17"/>
        <v>3744</v>
      </c>
      <c r="H10">
        <f t="shared" si="2"/>
        <v>2620.7999999999997</v>
      </c>
      <c r="I10">
        <f t="shared" si="18"/>
        <v>4118.4000000000005</v>
      </c>
      <c r="J10">
        <v>8</v>
      </c>
      <c r="K10">
        <f t="shared" si="19"/>
        <v>4</v>
      </c>
      <c r="L10">
        <v>2</v>
      </c>
      <c r="M10">
        <f t="shared" si="20"/>
        <v>6</v>
      </c>
      <c r="N10">
        <f t="shared" si="21"/>
        <v>0.66666666666666663</v>
      </c>
      <c r="O10">
        <f t="shared" si="22"/>
        <v>2246.4</v>
      </c>
    </row>
    <row r="11" spans="1:21" x14ac:dyDescent="0.3">
      <c r="A11" t="s">
        <v>39</v>
      </c>
      <c r="B11">
        <f>B8+2</f>
        <v>21</v>
      </c>
      <c r="C11">
        <v>2</v>
      </c>
      <c r="D11">
        <f t="shared" si="16"/>
        <v>3780</v>
      </c>
      <c r="E11">
        <v>4</v>
      </c>
      <c r="F11">
        <v>3</v>
      </c>
      <c r="G11">
        <f t="shared" si="17"/>
        <v>3276</v>
      </c>
      <c r="H11">
        <f t="shared" si="2"/>
        <v>2293.1999999999998</v>
      </c>
      <c r="I11">
        <f t="shared" si="18"/>
        <v>3603.6000000000004</v>
      </c>
      <c r="J11">
        <v>10</v>
      </c>
      <c r="K11">
        <f t="shared" si="19"/>
        <v>5</v>
      </c>
      <c r="L11">
        <v>2</v>
      </c>
      <c r="M11">
        <f t="shared" si="20"/>
        <v>7</v>
      </c>
      <c r="N11">
        <f t="shared" si="21"/>
        <v>0.7142857142857143</v>
      </c>
      <c r="O11">
        <f t="shared" si="22"/>
        <v>2106</v>
      </c>
    </row>
    <row r="12" spans="1:21" x14ac:dyDescent="0.3">
      <c r="A12" t="s">
        <v>40</v>
      </c>
      <c r="B12">
        <f>B9+4</f>
        <v>31</v>
      </c>
      <c r="C12">
        <v>2</v>
      </c>
      <c r="D12">
        <f t="shared" ref="D12:D14" si="23">90*C12*B12</f>
        <v>5580</v>
      </c>
      <c r="E12">
        <v>4</v>
      </c>
      <c r="F12">
        <v>3</v>
      </c>
      <c r="G12">
        <f t="shared" ref="G12:G14" si="24">(90-F12*E12)*B12*C12</f>
        <v>4836</v>
      </c>
      <c r="H12">
        <f t="shared" si="2"/>
        <v>3385.2</v>
      </c>
      <c r="I12">
        <f t="shared" ref="I12:I14" si="25">G12*1.1</f>
        <v>5319.6</v>
      </c>
      <c r="J12">
        <v>5</v>
      </c>
      <c r="K12">
        <f t="shared" ref="K12:K14" si="26">J12/C12</f>
        <v>2.5</v>
      </c>
      <c r="L12">
        <v>2</v>
      </c>
      <c r="M12">
        <f t="shared" ref="M12:M14" si="27">(K12+L12)</f>
        <v>4.5</v>
      </c>
      <c r="N12">
        <f t="shared" ref="N12:N14" si="28">K12/M12</f>
        <v>0.55555555555555558</v>
      </c>
      <c r="O12">
        <f t="shared" ref="O12:O14" si="29">AVERAGE(H12:I12)*N12</f>
        <v>2418</v>
      </c>
    </row>
    <row r="13" spans="1:21" x14ac:dyDescent="0.3">
      <c r="A13" t="s">
        <v>40</v>
      </c>
      <c r="B13">
        <f>B10+3</f>
        <v>27</v>
      </c>
      <c r="C13">
        <v>2</v>
      </c>
      <c r="D13">
        <f t="shared" si="23"/>
        <v>4860</v>
      </c>
      <c r="E13">
        <v>4</v>
      </c>
      <c r="F13">
        <v>3</v>
      </c>
      <c r="G13">
        <f t="shared" si="24"/>
        <v>4212</v>
      </c>
      <c r="H13">
        <f t="shared" si="2"/>
        <v>2948.3999999999996</v>
      </c>
      <c r="I13">
        <f t="shared" si="25"/>
        <v>4633.2000000000007</v>
      </c>
      <c r="J13">
        <v>8</v>
      </c>
      <c r="K13">
        <f t="shared" si="26"/>
        <v>4</v>
      </c>
      <c r="L13">
        <v>2</v>
      </c>
      <c r="M13">
        <f t="shared" si="27"/>
        <v>6</v>
      </c>
      <c r="N13">
        <f t="shared" si="28"/>
        <v>0.66666666666666663</v>
      </c>
      <c r="O13">
        <f t="shared" si="29"/>
        <v>2527.1999999999998</v>
      </c>
    </row>
    <row r="14" spans="1:21" x14ac:dyDescent="0.3">
      <c r="A14" t="s">
        <v>40</v>
      </c>
      <c r="B14">
        <f>B11+2</f>
        <v>23</v>
      </c>
      <c r="C14">
        <v>2</v>
      </c>
      <c r="D14">
        <f t="shared" si="23"/>
        <v>4140</v>
      </c>
      <c r="E14">
        <v>4</v>
      </c>
      <c r="F14">
        <v>3</v>
      </c>
      <c r="G14">
        <f t="shared" si="24"/>
        <v>3588</v>
      </c>
      <c r="H14">
        <f t="shared" si="2"/>
        <v>2511.6</v>
      </c>
      <c r="I14">
        <f t="shared" si="25"/>
        <v>3946.8</v>
      </c>
      <c r="J14">
        <v>10</v>
      </c>
      <c r="K14">
        <f t="shared" si="26"/>
        <v>5</v>
      </c>
      <c r="L14">
        <v>2</v>
      </c>
      <c r="M14">
        <f t="shared" si="27"/>
        <v>7</v>
      </c>
      <c r="N14">
        <f t="shared" si="28"/>
        <v>0.7142857142857143</v>
      </c>
      <c r="O14">
        <f t="shared" si="29"/>
        <v>2306.5714285714284</v>
      </c>
    </row>
    <row r="15" spans="1:21" x14ac:dyDescent="0.3">
      <c r="A15" t="s">
        <v>41</v>
      </c>
      <c r="B15">
        <f>B12+4</f>
        <v>35</v>
      </c>
      <c r="C15">
        <v>2</v>
      </c>
      <c r="D15">
        <f t="shared" ref="D15:D20" si="30">90*C15*B15</f>
        <v>6300</v>
      </c>
      <c r="E15">
        <v>4</v>
      </c>
      <c r="F15">
        <v>3</v>
      </c>
      <c r="G15">
        <f t="shared" ref="G15:G20" si="31">(90-F15*E15)*B15*C15</f>
        <v>5460</v>
      </c>
      <c r="H15">
        <f t="shared" si="2"/>
        <v>3821.9999999999995</v>
      </c>
      <c r="I15">
        <f t="shared" ref="I15:I20" si="32">G15*1.1</f>
        <v>6006.0000000000009</v>
      </c>
      <c r="J15">
        <v>5</v>
      </c>
      <c r="K15">
        <f t="shared" ref="K15:K20" si="33">J15/C15</f>
        <v>2.5</v>
      </c>
      <c r="L15">
        <v>2</v>
      </c>
      <c r="M15">
        <f t="shared" ref="M15:M20" si="34">(K15+L15)</f>
        <v>4.5</v>
      </c>
      <c r="N15">
        <f t="shared" ref="N15:N20" si="35">K15/M15</f>
        <v>0.55555555555555558</v>
      </c>
      <c r="O15">
        <f t="shared" ref="O15:O20" si="36">AVERAGE(H15:I15)*N15</f>
        <v>2730</v>
      </c>
    </row>
    <row r="16" spans="1:21" x14ac:dyDescent="0.3">
      <c r="A16" t="s">
        <v>41</v>
      </c>
      <c r="B16">
        <f>B13+3</f>
        <v>30</v>
      </c>
      <c r="C16">
        <v>2</v>
      </c>
      <c r="D16">
        <f t="shared" si="30"/>
        <v>5400</v>
      </c>
      <c r="E16">
        <v>4</v>
      </c>
      <c r="F16">
        <v>3</v>
      </c>
      <c r="G16">
        <f t="shared" si="31"/>
        <v>4680</v>
      </c>
      <c r="H16">
        <f t="shared" si="2"/>
        <v>3276</v>
      </c>
      <c r="I16">
        <f t="shared" si="32"/>
        <v>5148</v>
      </c>
      <c r="J16">
        <v>8</v>
      </c>
      <c r="K16">
        <f t="shared" si="33"/>
        <v>4</v>
      </c>
      <c r="L16">
        <v>2</v>
      </c>
      <c r="M16">
        <f t="shared" si="34"/>
        <v>6</v>
      </c>
      <c r="N16">
        <f t="shared" si="35"/>
        <v>0.66666666666666663</v>
      </c>
      <c r="O16">
        <f t="shared" si="36"/>
        <v>2808</v>
      </c>
    </row>
    <row r="17" spans="1:15" x14ac:dyDescent="0.3">
      <c r="A17" t="s">
        <v>41</v>
      </c>
      <c r="B17">
        <f>B14+2</f>
        <v>25</v>
      </c>
      <c r="C17">
        <v>2</v>
      </c>
      <c r="D17">
        <f t="shared" si="30"/>
        <v>4500</v>
      </c>
      <c r="E17">
        <v>4</v>
      </c>
      <c r="F17">
        <v>3</v>
      </c>
      <c r="G17">
        <f t="shared" si="31"/>
        <v>3900</v>
      </c>
      <c r="H17">
        <f t="shared" si="2"/>
        <v>2730</v>
      </c>
      <c r="I17">
        <f t="shared" si="32"/>
        <v>4290</v>
      </c>
      <c r="J17">
        <v>10</v>
      </c>
      <c r="K17">
        <f t="shared" si="33"/>
        <v>5</v>
      </c>
      <c r="L17">
        <v>2</v>
      </c>
      <c r="M17">
        <f t="shared" si="34"/>
        <v>7</v>
      </c>
      <c r="N17">
        <f t="shared" si="35"/>
        <v>0.7142857142857143</v>
      </c>
      <c r="O17">
        <f t="shared" si="36"/>
        <v>2507.1428571428573</v>
      </c>
    </row>
    <row r="18" spans="1:15" x14ac:dyDescent="0.3">
      <c r="A18" t="s">
        <v>42</v>
      </c>
      <c r="B18">
        <f>B15+4</f>
        <v>39</v>
      </c>
      <c r="C18">
        <v>2</v>
      </c>
      <c r="D18">
        <f t="shared" si="30"/>
        <v>7020</v>
      </c>
      <c r="E18">
        <v>4</v>
      </c>
      <c r="F18">
        <v>3</v>
      </c>
      <c r="G18">
        <f t="shared" si="31"/>
        <v>6084</v>
      </c>
      <c r="H18">
        <f t="shared" si="2"/>
        <v>4258.8</v>
      </c>
      <c r="I18">
        <f t="shared" si="32"/>
        <v>6692.4000000000005</v>
      </c>
      <c r="J18">
        <v>5</v>
      </c>
      <c r="K18">
        <f t="shared" si="33"/>
        <v>2.5</v>
      </c>
      <c r="L18">
        <v>2</v>
      </c>
      <c r="M18">
        <f t="shared" si="34"/>
        <v>4.5</v>
      </c>
      <c r="N18">
        <f t="shared" si="35"/>
        <v>0.55555555555555558</v>
      </c>
      <c r="O18">
        <f t="shared" si="36"/>
        <v>3042.0000000000005</v>
      </c>
    </row>
    <row r="19" spans="1:15" x14ac:dyDescent="0.3">
      <c r="A19" t="s">
        <v>42</v>
      </c>
      <c r="B19">
        <f>B16+3</f>
        <v>33</v>
      </c>
      <c r="C19">
        <v>2</v>
      </c>
      <c r="D19">
        <f t="shared" si="30"/>
        <v>5940</v>
      </c>
      <c r="E19">
        <v>4</v>
      </c>
      <c r="F19">
        <v>3</v>
      </c>
      <c r="G19">
        <f t="shared" si="31"/>
        <v>5148</v>
      </c>
      <c r="H19">
        <f t="shared" si="2"/>
        <v>3603.6</v>
      </c>
      <c r="I19">
        <f t="shared" si="32"/>
        <v>5662.8</v>
      </c>
      <c r="J19">
        <v>8</v>
      </c>
      <c r="K19">
        <f t="shared" si="33"/>
        <v>4</v>
      </c>
      <c r="L19">
        <v>2</v>
      </c>
      <c r="M19">
        <f t="shared" si="34"/>
        <v>6</v>
      </c>
      <c r="N19">
        <f t="shared" si="35"/>
        <v>0.66666666666666663</v>
      </c>
      <c r="O19">
        <f t="shared" si="36"/>
        <v>3088.7999999999997</v>
      </c>
    </row>
    <row r="20" spans="1:15" x14ac:dyDescent="0.3">
      <c r="A20" t="s">
        <v>42</v>
      </c>
      <c r="B20">
        <f>B17+2</f>
        <v>27</v>
      </c>
      <c r="C20">
        <v>2</v>
      </c>
      <c r="D20">
        <f t="shared" si="30"/>
        <v>4860</v>
      </c>
      <c r="E20">
        <v>4</v>
      </c>
      <c r="F20">
        <v>3</v>
      </c>
      <c r="G20">
        <f t="shared" si="31"/>
        <v>4212</v>
      </c>
      <c r="H20">
        <f t="shared" si="2"/>
        <v>2948.3999999999996</v>
      </c>
      <c r="I20">
        <f t="shared" si="32"/>
        <v>4633.2000000000007</v>
      </c>
      <c r="J20">
        <v>10</v>
      </c>
      <c r="K20">
        <f t="shared" si="33"/>
        <v>5</v>
      </c>
      <c r="L20">
        <v>2</v>
      </c>
      <c r="M20">
        <f t="shared" si="34"/>
        <v>7</v>
      </c>
      <c r="N20">
        <f t="shared" si="35"/>
        <v>0.7142857142857143</v>
      </c>
      <c r="O20">
        <f t="shared" si="36"/>
        <v>2707.7142857142858</v>
      </c>
    </row>
    <row r="22" spans="1:15" x14ac:dyDescent="0.3">
      <c r="A22" t="s">
        <v>47</v>
      </c>
      <c r="B22" t="s">
        <v>56</v>
      </c>
      <c r="C22" t="s">
        <v>59</v>
      </c>
      <c r="D22" t="s">
        <v>57</v>
      </c>
      <c r="E22" t="s">
        <v>58</v>
      </c>
      <c r="G22" t="s">
        <v>60</v>
      </c>
    </row>
    <row r="23" spans="1:15" x14ac:dyDescent="0.3">
      <c r="A23" t="s">
        <v>48</v>
      </c>
      <c r="B23">
        <v>2</v>
      </c>
      <c r="C23">
        <v>2</v>
      </c>
      <c r="D23">
        <v>15</v>
      </c>
      <c r="E23">
        <v>10</v>
      </c>
      <c r="G23" t="s">
        <v>61</v>
      </c>
      <c r="H23" t="s">
        <v>62</v>
      </c>
    </row>
    <row r="24" spans="1:15" x14ac:dyDescent="0.3">
      <c r="A24" t="s">
        <v>49</v>
      </c>
      <c r="B24">
        <v>2</v>
      </c>
      <c r="C24">
        <v>5</v>
      </c>
      <c r="D24">
        <v>10</v>
      </c>
      <c r="E24">
        <v>2</v>
      </c>
      <c r="G24" t="s">
        <v>67</v>
      </c>
    </row>
    <row r="25" spans="1:15" x14ac:dyDescent="0.3">
      <c r="A25" t="s">
        <v>50</v>
      </c>
      <c r="B25">
        <v>2</v>
      </c>
      <c r="C25">
        <v>13</v>
      </c>
      <c r="D25">
        <v>5</v>
      </c>
      <c r="E25">
        <v>20</v>
      </c>
    </row>
    <row r="26" spans="1:15" x14ac:dyDescent="0.3">
      <c r="A26" t="s">
        <v>51</v>
      </c>
      <c r="B26">
        <v>2</v>
      </c>
      <c r="C26">
        <v>20</v>
      </c>
      <c r="D26">
        <v>10</v>
      </c>
      <c r="E26">
        <v>8</v>
      </c>
    </row>
    <row r="27" spans="1:15" x14ac:dyDescent="0.3">
      <c r="A27" t="s">
        <v>63</v>
      </c>
    </row>
    <row r="29" spans="1:15" x14ac:dyDescent="0.3">
      <c r="A29" t="s">
        <v>52</v>
      </c>
      <c r="B29">
        <v>1</v>
      </c>
      <c r="C29">
        <v>9</v>
      </c>
      <c r="D29">
        <v>40</v>
      </c>
      <c r="E29">
        <v>22</v>
      </c>
    </row>
    <row r="30" spans="1:15" x14ac:dyDescent="0.3">
      <c r="A30" t="s">
        <v>53</v>
      </c>
      <c r="B30">
        <v>1</v>
      </c>
      <c r="C30">
        <v>46</v>
      </c>
      <c r="D30">
        <v>20</v>
      </c>
      <c r="E30">
        <v>48</v>
      </c>
    </row>
    <row r="32" spans="1:15" x14ac:dyDescent="0.3">
      <c r="A32" t="s">
        <v>55</v>
      </c>
      <c r="B32">
        <v>1</v>
      </c>
      <c r="G32">
        <v>80</v>
      </c>
      <c r="H32">
        <v>10</v>
      </c>
    </row>
    <row r="33" spans="1:9" x14ac:dyDescent="0.3">
      <c r="C33">
        <v>40</v>
      </c>
      <c r="D33">
        <v>40</v>
      </c>
      <c r="E33">
        <v>40</v>
      </c>
      <c r="G33">
        <v>60</v>
      </c>
      <c r="H33">
        <v>15</v>
      </c>
    </row>
    <row r="34" spans="1:9" x14ac:dyDescent="0.3">
      <c r="G34">
        <v>40</v>
      </c>
      <c r="H34">
        <v>20</v>
      </c>
    </row>
    <row r="35" spans="1:9" x14ac:dyDescent="0.3">
      <c r="A35" t="s">
        <v>64</v>
      </c>
      <c r="E35" t="s">
        <v>65</v>
      </c>
      <c r="F35" t="s">
        <v>66</v>
      </c>
      <c r="G35" t="s">
        <v>68</v>
      </c>
      <c r="H35" t="s">
        <v>54</v>
      </c>
      <c r="I35" t="s">
        <v>69</v>
      </c>
    </row>
    <row r="36" spans="1:9" x14ac:dyDescent="0.3">
      <c r="A36" t="s">
        <v>70</v>
      </c>
      <c r="B36">
        <v>1</v>
      </c>
      <c r="C36">
        <f>1+B36/10</f>
        <v>1.1000000000000001</v>
      </c>
      <c r="D36">
        <f>1 + ((B36-1)*(B36-1)/4 + 1)/10</f>
        <v>1.1000000000000001</v>
      </c>
      <c r="E36">
        <f>40*C36</f>
        <v>44</v>
      </c>
      <c r="F36">
        <f>40*D36</f>
        <v>44</v>
      </c>
      <c r="G36">
        <v>80</v>
      </c>
      <c r="H36">
        <v>10</v>
      </c>
      <c r="I36">
        <v>0</v>
      </c>
    </row>
    <row r="37" spans="1:9" x14ac:dyDescent="0.3">
      <c r="A37" t="s">
        <v>71</v>
      </c>
      <c r="B37">
        <v>2</v>
      </c>
      <c r="C37">
        <f t="shared" ref="C37:C43" si="37">1+B37/10</f>
        <v>1.2</v>
      </c>
      <c r="D37">
        <f t="shared" ref="D37:D43" si="38">1 + ((B37-1)*(B37-1)/4 + 1)/10</f>
        <v>1.125</v>
      </c>
      <c r="E37">
        <f t="shared" ref="E37:F43" si="39">40*C37</f>
        <v>48</v>
      </c>
      <c r="F37">
        <f t="shared" si="39"/>
        <v>45</v>
      </c>
    </row>
    <row r="38" spans="1:9" x14ac:dyDescent="0.3">
      <c r="A38" t="s">
        <v>72</v>
      </c>
      <c r="B38">
        <v>3</v>
      </c>
      <c r="C38">
        <f t="shared" si="37"/>
        <v>1.3</v>
      </c>
      <c r="D38">
        <f t="shared" si="38"/>
        <v>1.2</v>
      </c>
      <c r="E38">
        <f t="shared" si="39"/>
        <v>52</v>
      </c>
      <c r="F38">
        <f t="shared" si="39"/>
        <v>48</v>
      </c>
    </row>
    <row r="39" spans="1:9" x14ac:dyDescent="0.3">
      <c r="B39">
        <v>4</v>
      </c>
      <c r="C39">
        <f t="shared" si="37"/>
        <v>1.4</v>
      </c>
      <c r="D39">
        <f t="shared" si="38"/>
        <v>1.325</v>
      </c>
      <c r="E39">
        <f t="shared" si="39"/>
        <v>56</v>
      </c>
      <c r="F39">
        <f t="shared" si="39"/>
        <v>53</v>
      </c>
    </row>
    <row r="40" spans="1:9" x14ac:dyDescent="0.3">
      <c r="B40">
        <v>5</v>
      </c>
      <c r="C40">
        <f t="shared" si="37"/>
        <v>1.5</v>
      </c>
      <c r="D40">
        <f t="shared" si="38"/>
        <v>1.5</v>
      </c>
      <c r="E40">
        <f t="shared" si="39"/>
        <v>60</v>
      </c>
      <c r="F40">
        <f t="shared" si="39"/>
        <v>60</v>
      </c>
    </row>
    <row r="41" spans="1:9" x14ac:dyDescent="0.3">
      <c r="B41">
        <v>6</v>
      </c>
      <c r="C41">
        <f t="shared" si="37"/>
        <v>1.6</v>
      </c>
      <c r="D41">
        <f t="shared" si="38"/>
        <v>1.7250000000000001</v>
      </c>
      <c r="E41">
        <f t="shared" si="39"/>
        <v>64</v>
      </c>
      <c r="F41">
        <f t="shared" si="39"/>
        <v>69</v>
      </c>
    </row>
    <row r="42" spans="1:9" x14ac:dyDescent="0.3">
      <c r="B42">
        <v>7</v>
      </c>
      <c r="C42">
        <f t="shared" si="37"/>
        <v>1.7</v>
      </c>
      <c r="D42">
        <f t="shared" si="38"/>
        <v>2</v>
      </c>
      <c r="E42">
        <f t="shared" si="39"/>
        <v>68</v>
      </c>
      <c r="F42">
        <f t="shared" si="39"/>
        <v>80</v>
      </c>
    </row>
    <row r="43" spans="1:9" x14ac:dyDescent="0.3">
      <c r="B43">
        <v>8</v>
      </c>
      <c r="C43">
        <f t="shared" si="37"/>
        <v>1.8</v>
      </c>
      <c r="D43">
        <f t="shared" si="38"/>
        <v>2.3250000000000002</v>
      </c>
      <c r="E43">
        <f t="shared" si="39"/>
        <v>72</v>
      </c>
      <c r="F43">
        <f t="shared" si="39"/>
        <v>93</v>
      </c>
    </row>
    <row r="46" spans="1:9" x14ac:dyDescent="0.3">
      <c r="B46">
        <v>1</v>
      </c>
      <c r="C46">
        <v>1</v>
      </c>
      <c r="E46">
        <v>1</v>
      </c>
    </row>
    <row r="47" spans="1:9" x14ac:dyDescent="0.3">
      <c r="B47">
        <v>2</v>
      </c>
      <c r="C47">
        <v>2.2000000000000002</v>
      </c>
      <c r="E47">
        <v>1.1000000000000001</v>
      </c>
    </row>
    <row r="48" spans="1:9" x14ac:dyDescent="0.3">
      <c r="B48">
        <v>3</v>
      </c>
      <c r="C48">
        <v>3.6</v>
      </c>
      <c r="E48">
        <v>1.2</v>
      </c>
    </row>
    <row r="49" spans="2:5" x14ac:dyDescent="0.3">
      <c r="B49">
        <v>4</v>
      </c>
      <c r="C49">
        <v>5.2</v>
      </c>
      <c r="E49">
        <v>1.3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monster</vt:lpstr>
      <vt:lpstr>character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</dc:creator>
  <cp:lastModifiedBy>Min</cp:lastModifiedBy>
  <dcterms:created xsi:type="dcterms:W3CDTF">2018-02-02T06:46:15Z</dcterms:created>
  <dcterms:modified xsi:type="dcterms:W3CDTF">2018-05-15T18:03:36Z</dcterms:modified>
</cp:coreProperties>
</file>