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 Maria\Desktop\Transcrime\PROTON\"/>
    </mc:Choice>
  </mc:AlternateContent>
  <xr:revisionPtr revIDLastSave="0" documentId="12_ncr:500000_{329E7392-671E-4820-9D75-EC9015277DDF}" xr6:coauthVersionLast="31" xr6:coauthVersionMax="31" xr10:uidLastSave="{00000000-0000-0000-0000-000000000000}"/>
  <bookViews>
    <workbookView xWindow="0" yWindow="0" windowWidth="28800" windowHeight="11460" tabRatio="801" activeTab="10" xr2:uid="{7E5E3D8A-CA16-4828-A132-9B9667433F1E}"/>
  </bookViews>
  <sheets>
    <sheet name="Main" sheetId="1" r:id="rId1"/>
    <sheet name="Carrington 2002" sheetId="4" r:id="rId2"/>
    <sheet name="Hodgson 2007" sheetId="5" r:id="rId3"/>
    <sheet name="Van Mastrigt 2009" sheetId="2" r:id="rId4"/>
    <sheet name="Carrington 2013" sheetId="3" r:id="rId5"/>
    <sheet name="Carrington and v Mastrigt 2013" sheetId="6" r:id="rId6"/>
    <sheet name="Grund and Morselli 2017" sheetId="7" r:id="rId7"/>
    <sheet name="Becker and McCorkel 2011" sheetId="8" r:id="rId8"/>
    <sheet name="Carrington 2016" sheetId="9" r:id="rId9"/>
    <sheet name="Carrington 2015" sheetId="10" r:id="rId10"/>
    <sheet name="Summary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1" l="1"/>
  <c r="G10" i="11"/>
  <c r="H9" i="11"/>
  <c r="G9" i="11"/>
  <c r="H8" i="11"/>
  <c r="G8" i="11"/>
  <c r="H7" i="11"/>
  <c r="G7" i="11"/>
  <c r="H6" i="11"/>
  <c r="G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 Maria</author>
  </authors>
  <commentList>
    <comment ref="A19" authorId="0" shapeId="0" xr:uid="{77A6AB23-714F-416B-9D77-0D620C16F2D2}">
      <text>
        <r>
          <rPr>
            <b/>
            <sz val="9"/>
            <color indexed="81"/>
            <rFont val="Tahoma"/>
            <family val="2"/>
          </rPr>
          <t>Gian Maria:</t>
        </r>
        <r>
          <rPr>
            <sz val="9"/>
            <color indexed="81"/>
            <rFont val="Tahoma"/>
            <family val="2"/>
          </rPr>
          <t xml:space="preserve">
Youth only incidents are incidents in which all offenders were under 18 years of age; that is, incidents in which youths offended alone and incidents in which youths co-offended with other youths)</t>
        </r>
      </text>
    </comment>
    <comment ref="A24" authorId="0" shapeId="0" xr:uid="{574CE9C1-E38E-4B9F-8573-46C7B970676A}">
      <text>
        <r>
          <rPr>
            <b/>
            <sz val="9"/>
            <color indexed="81"/>
            <rFont val="Tahoma"/>
            <family val="2"/>
          </rPr>
          <t>Gian Maria:</t>
        </r>
        <r>
          <rPr>
            <sz val="9"/>
            <color indexed="81"/>
            <rFont val="Tahoma"/>
            <family val="2"/>
          </rPr>
          <t xml:space="preserve">
Youth includes all offenders under the age of 18 years, regardless of the ages of their co-offenders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 Maria</author>
  </authors>
  <commentList>
    <comment ref="D2" authorId="0" shapeId="0" xr:uid="{03723407-6A06-4211-A05F-EE5CA01922D9}">
      <text>
        <r>
          <rPr>
            <b/>
            <sz val="9"/>
            <color indexed="81"/>
            <rFont val="Tahoma"/>
            <family val="2"/>
          </rPr>
          <t>Gian Maria:</t>
        </r>
        <r>
          <rPr>
            <sz val="9"/>
            <color indexed="81"/>
            <rFont val="Tahoma"/>
            <family val="2"/>
          </rPr>
          <t xml:space="preserve">
 (excluding known offenders involved in offenses with co-offenders whose gender is unknown)</t>
        </r>
      </text>
    </comment>
    <comment ref="C3" authorId="0" shapeId="0" xr:uid="{D5DBF80C-1F7A-4E5E-A287-6A7B232D4EF9}">
      <text>
        <r>
          <rPr>
            <b/>
            <sz val="9"/>
            <color indexed="81"/>
            <rFont val="Tahoma"/>
            <family val="2"/>
          </rPr>
          <t>Gian Maria:</t>
        </r>
        <r>
          <rPr>
            <sz val="9"/>
            <color indexed="81"/>
            <rFont val="Tahoma"/>
            <family val="2"/>
          </rPr>
          <t xml:space="preserve">
Excluding offenses involving known offenders whose gender is unknown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 Maria</author>
  </authors>
  <commentList>
    <comment ref="K2" authorId="0" shapeId="0" xr:uid="{63B6907C-21D9-40E3-A04D-DE5ED43682AE}">
      <text>
        <r>
          <rPr>
            <b/>
            <sz val="9"/>
            <color indexed="81"/>
            <rFont val="Tahoma"/>
            <charset val="1"/>
          </rPr>
          <t>Gian Maria:</t>
        </r>
        <r>
          <rPr>
            <sz val="9"/>
            <color indexed="81"/>
            <rFont val="Tahoma"/>
            <charset val="1"/>
          </rPr>
          <t xml:space="preserve">
Part of the Cambridge Study in Delinquent Development</t>
        </r>
      </text>
    </comment>
  </commentList>
</comments>
</file>

<file path=xl/sharedStrings.xml><?xml version="1.0" encoding="utf-8"?>
<sst xmlns="http://schemas.openxmlformats.org/spreadsheetml/2006/main" count="645" uniqueCount="359">
  <si>
    <t>Author &amp; Year</t>
  </si>
  <si>
    <t xml:space="preserve">Retrieved </t>
  </si>
  <si>
    <t>Van Mastrigt and Farrington (2009)</t>
  </si>
  <si>
    <t>Carrington (2002)</t>
  </si>
  <si>
    <t>Country</t>
  </si>
  <si>
    <t>Data Source</t>
  </si>
  <si>
    <t>N</t>
  </si>
  <si>
    <t>Age</t>
  </si>
  <si>
    <t>Per cent male</t>
  </si>
  <si>
    <t>Offence Types</t>
  </si>
  <si>
    <t>Canada</t>
  </si>
  <si>
    <t>Police records</t>
  </si>
  <si>
    <t>3.4 million offenders; 2.9 million incidents</t>
  </si>
  <si>
    <t>3-89</t>
  </si>
  <si>
    <t>All criminal code</t>
  </si>
  <si>
    <t>Conway and McCord (2002)</t>
  </si>
  <si>
    <t>USA</t>
  </si>
  <si>
    <t>Juvenile Court Records</t>
  </si>
  <si>
    <t>235 offenders, 1.987 crimes</t>
  </si>
  <si>
    <t>6-17</t>
  </si>
  <si>
    <t>Violent offences</t>
  </si>
  <si>
    <t>Erickson (1971)</t>
  </si>
  <si>
    <t>Self-report</t>
  </si>
  <si>
    <t>150 respondents, 71.715 violations</t>
  </si>
  <si>
    <t>15-17</t>
  </si>
  <si>
    <t>18 delinquent acts</t>
  </si>
  <si>
    <t>Erickson and Jensen (1977)</t>
  </si>
  <si>
    <t>1700 respondents, 182316 violations</t>
  </si>
  <si>
    <t>&lt;18</t>
  </si>
  <si>
    <t>19 delinquent acts</t>
  </si>
  <si>
    <t>Hindelang (1971)</t>
  </si>
  <si>
    <t>337 respondents</t>
  </si>
  <si>
    <t>Hindelang (1976)</t>
  </si>
  <si>
    <t>2340 respondents</t>
  </si>
  <si>
    <t>?</t>
  </si>
  <si>
    <t>Hodgson (2007)</t>
  </si>
  <si>
    <t>UK</t>
  </si>
  <si>
    <t>44509 offenders, 110323 offences</t>
  </si>
  <si>
    <t>6-80</t>
  </si>
  <si>
    <t>All officially recorded</t>
  </si>
  <si>
    <t>Hodgson and Costello (2006)</t>
  </si>
  <si>
    <t>1201 offenders, 4521 offences</t>
  </si>
  <si>
    <t>10-62</t>
  </si>
  <si>
    <t>McCord and Conway (2002)</t>
  </si>
  <si>
    <t>Juvenile court records</t>
  </si>
  <si>
    <t>400 offenders, 1843 incidents</t>
  </si>
  <si>
    <t>McCord and Conway (2006)</t>
  </si>
  <si>
    <t>10-17</t>
  </si>
  <si>
    <t>McGloin et al (2008)</t>
  </si>
  <si>
    <t>Pettersson (2005)</t>
  </si>
  <si>
    <t>Sweden</t>
  </si>
  <si>
    <t>1253 suspected offenders</t>
  </si>
  <si>
    <t>&lt;21</t>
  </si>
  <si>
    <t>Reiss and Farrington (1991)</t>
  </si>
  <si>
    <t>Convictions</t>
  </si>
  <si>
    <t>411 participants, 683 offences</t>
  </si>
  <si>
    <t>10-32</t>
  </si>
  <si>
    <t>Sarnecki (1986)</t>
  </si>
  <si>
    <t>575 suspects, 2350 offences</t>
  </si>
  <si>
    <t>Sarnecki (2001)</t>
  </si>
  <si>
    <t>22091 suspects, 29209 offences</t>
  </si>
  <si>
    <t>5-20</t>
  </si>
  <si>
    <t>Stolzenberg and D'Alessio (2008)</t>
  </si>
  <si>
    <t>466311 arrests</t>
  </si>
  <si>
    <t>8-68</t>
  </si>
  <si>
    <t>46 officially recorded</t>
  </si>
  <si>
    <t>Warr (1996)</t>
  </si>
  <si>
    <t>847 respondents, 3065 offences</t>
  </si>
  <si>
    <t>13-16</t>
  </si>
  <si>
    <t>https://www150.statcan.gc.ca/n1/en/pub/85-002-x/2013001/article/11856-eng.pdf?st=A7H87s5t</t>
  </si>
  <si>
    <t xml:space="preserve">Police reported </t>
  </si>
  <si>
    <t>1,144,375 offenders, 993,994 offences</t>
  </si>
  <si>
    <t>89% were solo crimes. Among co-offending: 76% diad crimes, 24% more than 2 offenders</t>
  </si>
  <si>
    <t xml:space="preserve">20% of offenders had accomplices, and only 7% worked in groups of 3 or more. Youth co-offending in groups of 3+: 1.2% </t>
  </si>
  <si>
    <t>Carrington et al (2013)</t>
  </si>
  <si>
    <t>61646 offenders, 105348 offences</t>
  </si>
  <si>
    <t>All notifiable crime types</t>
  </si>
  <si>
    <t>10-74</t>
  </si>
  <si>
    <t xml:space="preserve">30% of offenders were link to at least one accomplice. 10% of offences implicated two or more perpetrators </t>
  </si>
  <si>
    <t>Age Group</t>
  </si>
  <si>
    <t>Per cent co-offending</t>
  </si>
  <si>
    <t>Mean no Offenders</t>
  </si>
  <si>
    <t>Subtotal youth &lt;18</t>
  </si>
  <si>
    <t>10-14</t>
  </si>
  <si>
    <t>18-21</t>
  </si>
  <si>
    <t>22-25</t>
  </si>
  <si>
    <t>26-30</t>
  </si>
  <si>
    <t>31-40</t>
  </si>
  <si>
    <t>41-50</t>
  </si>
  <si>
    <t>51+</t>
  </si>
  <si>
    <t>Subtotal Adult 18+</t>
  </si>
  <si>
    <t>Total</t>
  </si>
  <si>
    <t>More</t>
  </si>
  <si>
    <t>co offending incidents, by n of accused co-offenders</t>
  </si>
  <si>
    <t>2 persons</t>
  </si>
  <si>
    <t>3 persons</t>
  </si>
  <si>
    <t>4 persons</t>
  </si>
  <si>
    <t>5 persons</t>
  </si>
  <si>
    <t>6 to 9 persons</t>
  </si>
  <si>
    <t xml:space="preserve">10 or more </t>
  </si>
  <si>
    <t>%</t>
  </si>
  <si>
    <t>see Carrington 2013 sheet</t>
  </si>
  <si>
    <t>12 delinquent acts</t>
  </si>
  <si>
    <t>see Carrington 2002 sheet</t>
  </si>
  <si>
    <t>6+</t>
  </si>
  <si>
    <t>n of co offending by % of crimes with at least 1 accomplice</t>
  </si>
  <si>
    <t>Domestic burglary</t>
  </si>
  <si>
    <t xml:space="preserve">86.3% of the crimes involved 1 perpetrator, 10.9% two, 2.4% three and 0.5% from 4 to 6 </t>
  </si>
  <si>
    <t>88% of offences involved solo offender. Majority of offenders was inolved in just one offence (61%)</t>
  </si>
  <si>
    <t>see Hodgson 2007 sheet</t>
  </si>
  <si>
    <t>7+</t>
  </si>
  <si>
    <t>% of offences by number of perpetrators</t>
  </si>
  <si>
    <t>Perpetrators</t>
  </si>
  <si>
    <t>% of offences cleared to each perpetrator</t>
  </si>
  <si>
    <t>Offences</t>
  </si>
  <si>
    <t>% perp</t>
  </si>
  <si>
    <t>10+</t>
  </si>
  <si>
    <t>Carrington (2009)</t>
  </si>
  <si>
    <t xml:space="preserve">45% of the incidents were co offenses, 64% of the offenders had at least one co-offense. 67% of the offenders had just one offence. </t>
  </si>
  <si>
    <t>55,336 offenders</t>
  </si>
  <si>
    <t>McGloin and Stickle (2011)</t>
  </si>
  <si>
    <t>6-25</t>
  </si>
  <si>
    <t xml:space="preserve">500 individuals </t>
  </si>
  <si>
    <t>Carrington and van Mastrigt (2013)</t>
  </si>
  <si>
    <t>https://www.tandfonline.com/doi/pdf/10.1080/17440572.2013.787926?needAccess=true</t>
  </si>
  <si>
    <t>England</t>
  </si>
  <si>
    <t>102,424 notifiable offences</t>
  </si>
  <si>
    <t>2,551,282 incidents</t>
  </si>
  <si>
    <t>1,284,141 incidents and 1,518,485 arrestees</t>
  </si>
  <si>
    <t xml:space="preserve">See Carrington and v Mastrigt (2013) sheet </t>
  </si>
  <si>
    <t>Sizes of co-offending groups: percent of co-offending incidents</t>
  </si>
  <si>
    <t>Number of co offenders</t>
  </si>
  <si>
    <t>Canada %</t>
  </si>
  <si>
    <t>England %</t>
  </si>
  <si>
    <t>USA %</t>
  </si>
  <si>
    <t>6 or more</t>
  </si>
  <si>
    <t>Mean size</t>
  </si>
  <si>
    <t>Maximum Size</t>
  </si>
  <si>
    <t>Co-offending topology and info</t>
  </si>
  <si>
    <t>Percent of recorded co-offences: 14.5; Percent of recorded co-offences participations: 29.1</t>
  </si>
  <si>
    <t>Percent of recorded co-offences: 10.6; Percent of recorded co-offences participations: 21.9</t>
  </si>
  <si>
    <t>Percent of recorded co-offences: 13.9; Percent of recorded co-offences participations: 27.2</t>
  </si>
  <si>
    <t>http://journals.sagepub.com/doi/abs/10.1177/0022427810393019</t>
  </si>
  <si>
    <t>https://academic.oup.com/bjc/article/49/4/552/324665</t>
  </si>
  <si>
    <t>https://onlinelibrary.wiley.com/doi/abs/10.1111/j.1745-9125.2009.00176.x</t>
  </si>
  <si>
    <t>Offences against the person and property</t>
  </si>
  <si>
    <t>All triable-either-way offences plus a number of serious summary offences</t>
  </si>
  <si>
    <t>https://link.springer.com/content/pdf/10.1007/978-1-4614-5690-2_109.pdf</t>
  </si>
  <si>
    <t>Reiss (1988)</t>
  </si>
  <si>
    <t>Western Germany</t>
  </si>
  <si>
    <t>Police statistics</t>
  </si>
  <si>
    <t>Males display higher aggregate rates of co-offending compared to females (32% vs 24%)</t>
  </si>
  <si>
    <t>All offences</t>
  </si>
  <si>
    <t>Grund and Morselli (2017)</t>
  </si>
  <si>
    <t>Canada (Quebec)</t>
  </si>
  <si>
    <t>Arrests</t>
  </si>
  <si>
    <t>76418 criminal events</t>
  </si>
  <si>
    <t>https://reader.elsevier.com/reader/sd/pii/S0378873316301976?token=E3F5A6F3B28E9BA0B59A0CC7D747241E7D5CFC3EAE75BB3DDDD3CFF0AB18587F8D22743EA2403FB0D34D021D11EACF1C</t>
  </si>
  <si>
    <t>All events involve at least 2 offenders. 77% are dyadic offences, 23% more than two</t>
  </si>
  <si>
    <t xml:space="preserve">See Grun and Morselli (2017) sheet </t>
  </si>
  <si>
    <t>% of co-offenses per actor pair</t>
  </si>
  <si>
    <t>% of co-offenders per event</t>
  </si>
  <si>
    <t>Charette and Papachristos (2016)</t>
  </si>
  <si>
    <t>8621 offenders nested in 14,640 co-offending dyads</t>
  </si>
  <si>
    <t>Avg: 26.28, St.Dev.: 10.82</t>
  </si>
  <si>
    <t xml:space="preserve">Any type of crime </t>
  </si>
  <si>
    <t>8622 offenders nested in 14,640 co-offending dyads</t>
  </si>
  <si>
    <t>8623 offenders nested in 14,640 co-offending dyads</t>
  </si>
  <si>
    <t>Avg: 26.28, St.Dev.: 10.83</t>
  </si>
  <si>
    <t>Avg: 26.28, St.Dev.: 10.84</t>
  </si>
  <si>
    <t>Chicago adult sample. 57.6% of offenders actually re-offend, 45.9% re-offend again with any co-offender while only 5.3% co-offend again with a same co-offender of a past event</t>
  </si>
  <si>
    <t>When dyadic recidivism occurs, it happens relatively rapidly after a first co-offending event, relative to the other forms of recidivism. 80% of dyadic recidivism occurred 754 days after a first event, while this threshold happened after 1124 for offending in general, and 1194 for non dyadic co-offending.</t>
  </si>
  <si>
    <t>In observing co-arrests, 67% of co-offending dyads ended after the first offense</t>
  </si>
  <si>
    <t>https://www.sciencedirect.com/science/article/pii/S0378873316302234</t>
  </si>
  <si>
    <t>Gold (1970)</t>
  </si>
  <si>
    <t>500 adolescents</t>
  </si>
  <si>
    <t xml:space="preserve">75% of youth offenders were actually co-offending together </t>
  </si>
  <si>
    <t>https://academic.oup.com/bjc/article/50/1/66/348607</t>
  </si>
  <si>
    <t>Becker and McCorkel (2011)</t>
  </si>
  <si>
    <t>20,240,115 offenders</t>
  </si>
  <si>
    <t>80% of offences involved individuals, however, a substantial proportion of offenders (32.66% of men and 37.765 of women) participated in co-offending incidents</t>
  </si>
  <si>
    <t>see Becker and McCorkel (2011) sheet</t>
  </si>
  <si>
    <t>Incidents/Offenders by Offender/Co-Offending Group (2002-2008)</t>
  </si>
  <si>
    <t>Individuals</t>
  </si>
  <si>
    <t>Males</t>
  </si>
  <si>
    <t>Females</t>
  </si>
  <si>
    <t>Incidents with known offenders</t>
  </si>
  <si>
    <t>Male</t>
  </si>
  <si>
    <t>Female</t>
  </si>
  <si>
    <t>62.49% (10,137,066)</t>
  </si>
  <si>
    <t>19.90% (3,228,133)</t>
  </si>
  <si>
    <t>Totals</t>
  </si>
  <si>
    <t>Co-Offending</t>
  </si>
  <si>
    <t xml:space="preserve">Offenders </t>
  </si>
  <si>
    <t>67.34% (10,137,066)</t>
  </si>
  <si>
    <t>50.08% (10,137,066)</t>
  </si>
  <si>
    <t>62.24% (3,228,133)</t>
  </si>
  <si>
    <t>15.95% (3,228,133)</t>
  </si>
  <si>
    <t>All male pairs or groups</t>
  </si>
  <si>
    <t>All female pairs or groups</t>
  </si>
  <si>
    <t>Mixed gender pairs or groups</t>
  </si>
  <si>
    <t>9.43% (1,530,080)</t>
  </si>
  <si>
    <t>2.33% (377,601)</t>
  </si>
  <si>
    <t>5.85% (949,748)</t>
  </si>
  <si>
    <t>24.23% (3,648,135)</t>
  </si>
  <si>
    <t>18.02% (3,648,135)</t>
  </si>
  <si>
    <t>16.26% (843,202)</t>
  </si>
  <si>
    <t>4.17% (843,202)</t>
  </si>
  <si>
    <t>8.42% (1,268,039)</t>
  </si>
  <si>
    <t>21.51% (1,115,540)</t>
  </si>
  <si>
    <t>11.78% (2,383,579)</t>
  </si>
  <si>
    <t>http://journals.sagepub.com/doi/abs/10.1177/1557085110396501</t>
  </si>
  <si>
    <t>Co-offenders</t>
  </si>
  <si>
    <t>Shaw and McKay (1931)</t>
  </si>
  <si>
    <t>Court records</t>
  </si>
  <si>
    <t>5,480 offenders; 3,517 incidents</t>
  </si>
  <si>
    <t>Juveniles</t>
  </si>
  <si>
    <t>All</t>
  </si>
  <si>
    <t>Percent of co-offenders: 81.8, Percent ever co-offended: 81</t>
  </si>
  <si>
    <t>All ages</t>
  </si>
  <si>
    <t>Networks of girls and boys had on average 3 co-offenders. 89% ever co-offended</t>
  </si>
  <si>
    <t>56% ever co-offended</t>
  </si>
  <si>
    <t>65% of co-offences</t>
  </si>
  <si>
    <t xml:space="preserve">48% of co offences </t>
  </si>
  <si>
    <t>see Van Mastrigt 2009 sheet</t>
  </si>
  <si>
    <t>https://academic.oup.com/bjc/article/58/5/1193/4614540</t>
  </si>
  <si>
    <t>Lammers (2017)</t>
  </si>
  <si>
    <t xml:space="preserve">Netherlands </t>
  </si>
  <si>
    <t xml:space="preserve">4,654 offenders, 6,283 offences  </t>
  </si>
  <si>
    <t>Sample: 4,654 offenders with at least one co-offended crime in a dyad or triad. There were a total of 2,926 groups of ofenders: 2,420 dyads and 506 triads.</t>
  </si>
  <si>
    <t>Carrington (2016)</t>
  </si>
  <si>
    <t>https://link.springer.com/article/10.1007/s10940-015-9269-2</t>
  </si>
  <si>
    <t>5-75</t>
  </si>
  <si>
    <t>1,065,110 participations in 442,534 co-offenses</t>
  </si>
  <si>
    <t>Size of co-offending networks goes from 2 to 44. 75% were diads, 16% were triads.</t>
  </si>
  <si>
    <t>see Carrington (2016)</t>
  </si>
  <si>
    <t xml:space="preserve">Participation in co-offenses and lone offenses, by gender </t>
  </si>
  <si>
    <t xml:space="preserve">Gender </t>
  </si>
  <si>
    <t>Co-Offenses (%)</t>
  </si>
  <si>
    <t>Lone Offenses (%)</t>
  </si>
  <si>
    <t>Total (%)</t>
  </si>
  <si>
    <t>Total N</t>
  </si>
  <si>
    <t>Observed gender homophily in co-offending dyads</t>
  </si>
  <si>
    <t>Gender of co-offender 2</t>
  </si>
  <si>
    <t>Number</t>
  </si>
  <si>
    <t>Gender of co-offender 1</t>
  </si>
  <si>
    <t xml:space="preserve">Row Proportion </t>
  </si>
  <si>
    <t>Observed age status homophily in co-offending dyads</t>
  </si>
  <si>
    <t>Age Status of co-offender 2</t>
  </si>
  <si>
    <t>Age Status of co-offender 1</t>
  </si>
  <si>
    <t>5-11</t>
  </si>
  <si>
    <t>12-17</t>
  </si>
  <si>
    <t>18-75</t>
  </si>
  <si>
    <t>Total Number</t>
  </si>
  <si>
    <t>Proportion</t>
  </si>
  <si>
    <t>Row Proportion</t>
  </si>
  <si>
    <t>All recorded co-offenses</t>
  </si>
  <si>
    <t>Prevalence of co-offending in Canada, incident and accused counts, 2011</t>
  </si>
  <si>
    <t>Lone offence</t>
  </si>
  <si>
    <t>1 accused</t>
  </si>
  <si>
    <t>Unit of measure</t>
  </si>
  <si>
    <t>Incidents</t>
  </si>
  <si>
    <t>2 accused</t>
  </si>
  <si>
    <t>3 or more accused</t>
  </si>
  <si>
    <t xml:space="preserve">N </t>
  </si>
  <si>
    <t>Co-offence</t>
  </si>
  <si>
    <t>Accused Individuals</t>
  </si>
  <si>
    <t>http://journals.sagepub.com/doi/abs/10.1177/1043986214553376</t>
  </si>
  <si>
    <t>Carrington (2015)</t>
  </si>
  <si>
    <t xml:space="preserve">Police records </t>
  </si>
  <si>
    <t>3-88</t>
  </si>
  <si>
    <t>1,066,381 participations in 443,056 incidents</t>
  </si>
  <si>
    <t>Incidents ranged from 2 to 44 co-offenders. Of the 4,394,884 participations in incidents recored by Police in Canada from 2006 to 2009, 1,067,484 were in co-offenses.</t>
  </si>
  <si>
    <t>see Carrington (2015)</t>
  </si>
  <si>
    <t>Dyadic Age Differences and Correlations, by Age Group</t>
  </si>
  <si>
    <t>Dyadic Count</t>
  </si>
  <si>
    <t>Mean Age Difference</t>
  </si>
  <si>
    <t>Dyadic Age Correlation</t>
  </si>
  <si>
    <t>21-30</t>
  </si>
  <si>
    <t>3-11</t>
  </si>
  <si>
    <t>12-20</t>
  </si>
  <si>
    <t>51-60</t>
  </si>
  <si>
    <t>61-70</t>
  </si>
  <si>
    <t>71-80</t>
  </si>
  <si>
    <t>81-88</t>
  </si>
  <si>
    <t>St. Dev.</t>
  </si>
  <si>
    <t>Proportion of co-offences: 0.25. Number of offenses on average: 5.95</t>
  </si>
  <si>
    <t>Percent co offending and mean number of offenders by unit of analysis</t>
  </si>
  <si>
    <t>Per cent co-offending and mean number of offenders by age-group</t>
  </si>
  <si>
    <t>Offence Participations</t>
  </si>
  <si>
    <t>Offenders (at least once)</t>
  </si>
  <si>
    <t>Co-offending?</t>
  </si>
  <si>
    <t>Yes</t>
  </si>
  <si>
    <t>No</t>
  </si>
  <si>
    <t>Mean No. Offenders</t>
  </si>
  <si>
    <t>n/a</t>
  </si>
  <si>
    <t>Prevalence of co offending. (a) Percent of recorded incidents that were co-offences; (b) Percent of recorded participations that were in co-offences</t>
  </si>
  <si>
    <t>(a)</t>
  </si>
  <si>
    <t>(Total N Incidents)</t>
  </si>
  <si>
    <t>Youth Only</t>
  </si>
  <si>
    <t>(b)</t>
  </si>
  <si>
    <t>Sex composition of co-offending groups. (a) Percent of co-offending incidents by sex composition; (b) Sex distribution of participations in co-offences; (c) Sex distribution of participations in all incidents; (d) Percent of participations that were in co-offences, by the sex of the offender</t>
  </si>
  <si>
    <t xml:space="preserve">(a) </t>
  </si>
  <si>
    <t>All male</t>
  </si>
  <si>
    <t>All female</t>
  </si>
  <si>
    <t>Mixed</t>
  </si>
  <si>
    <t>Total percent</t>
  </si>
  <si>
    <t>Total N incidents</t>
  </si>
  <si>
    <t xml:space="preserve">(c) </t>
  </si>
  <si>
    <t>(d)</t>
  </si>
  <si>
    <t xml:space="preserve">Male </t>
  </si>
  <si>
    <t>(Total N Participations)</t>
  </si>
  <si>
    <t>Odds Ratio (female:male)</t>
  </si>
  <si>
    <t>Total N participations</t>
  </si>
  <si>
    <t>Number of incidents and offenders by the number of persons indentified in the incident (co-offenders) and the age of the oldest co-offender</t>
  </si>
  <si>
    <t>(a) Incidents</t>
  </si>
  <si>
    <t>Percent of age group (column %)</t>
  </si>
  <si>
    <t>Oldest (co-) offender indentified in the incident:</t>
  </si>
  <si>
    <t>N (co-) offenders</t>
  </si>
  <si>
    <t>2+ Subtotal</t>
  </si>
  <si>
    <t>Maximum</t>
  </si>
  <si>
    <t>Mean</t>
  </si>
  <si>
    <t>St. Deviation</t>
  </si>
  <si>
    <t>&lt;12 yrs</t>
  </si>
  <si>
    <t>2-17 yrs</t>
  </si>
  <si>
    <t>&lt;18 yrs</t>
  </si>
  <si>
    <t>Subtotal 18+ yrs</t>
  </si>
  <si>
    <t xml:space="preserve">Total </t>
  </si>
  <si>
    <t xml:space="preserve">Percent of group size (row %) </t>
  </si>
  <si>
    <t>Oldest (co-) offender identified in the incident</t>
  </si>
  <si>
    <t>(b) Offenders</t>
  </si>
  <si>
    <t>Oldest (co-) offender identified in the incident:</t>
  </si>
  <si>
    <t>Oldest (co-)offender identified in the incident</t>
  </si>
  <si>
    <t>Percent of group size (row %)</t>
  </si>
  <si>
    <t>Prevalence of co-offending incidents, Canada, 1995 to 2009</t>
  </si>
  <si>
    <t>Year</t>
  </si>
  <si>
    <t>Percent</t>
  </si>
  <si>
    <t>Pair offence</t>
  </si>
  <si>
    <t>Group Offence</t>
  </si>
  <si>
    <t>Author:</t>
  </si>
  <si>
    <t>Carrington 2002</t>
  </si>
  <si>
    <t>Hodgson 2007</t>
  </si>
  <si>
    <t>Van Mastrigt and Farrington 2009</t>
  </si>
  <si>
    <t>Carrington 2013</t>
  </si>
  <si>
    <t>Carrington and Van Mastrigt 2013</t>
  </si>
  <si>
    <t>Becker and McCorkel 2011</t>
  </si>
  <si>
    <t>Hodgson and Costello 2006</t>
  </si>
  <si>
    <t>Reiss and Farrington 1991</t>
  </si>
  <si>
    <t xml:space="preserve">Period: </t>
  </si>
  <si>
    <t>1990-1999</t>
  </si>
  <si>
    <t>1998-2003</t>
  </si>
  <si>
    <t>March 2002-February 2005</t>
  </si>
  <si>
    <t>2006-2009</t>
  </si>
  <si>
    <t>2002-2005</t>
  </si>
  <si>
    <t>2002-2008</t>
  </si>
  <si>
    <t>March 1995- September 2001</t>
  </si>
  <si>
    <t>1961/1962-1991 (2)</t>
  </si>
  <si>
    <t>N of offenders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</si>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</sst>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9" formatCode="0.0"/>
  </numFmts>
  <fonts count="16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Arial"/>
      <family val="2"/>
    </font>
    <font>
      <u/>
      <sz val="11"/>
      <color theme="1"/>
      <name val="Arial"/>
      <family val="2"/>
    </font>
    <font>
      <i/>
      <u/>
      <sz val="11"/>
      <color theme="1"/>
      <name val="Arial"/>
      <family val="2"/>
    </font>
    <font>
      <u/>
      <sz val="11"/>
      <color theme="10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i/>
      <sz val="11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C8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1" xfId="0" applyFont="1" applyBorder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0" fontId="0" fillId="0" borderId="0" xfId="0" applyBorder="1"/>
    <xf numFmtId="49" fontId="0" fillId="0" borderId="0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1" xfId="0" applyBorder="1" applyAlignment="1">
      <alignment horizontal="right"/>
    </xf>
    <xf numFmtId="0" fontId="3" fillId="0" borderId="1" xfId="0" applyFont="1" applyBorder="1"/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0" borderId="1" xfId="0" applyFon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6" fillId="3" borderId="1" xfId="0" applyFont="1" applyFill="1" applyBorder="1"/>
    <xf numFmtId="0" fontId="6" fillId="0" borderId="1" xfId="0" applyFont="1" applyBorder="1" applyAlignment="1">
      <alignment horizontal="center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3" fillId="0" borderId="1" xfId="0" applyNumberFormat="1" applyFont="1" applyBorder="1"/>
    <xf numFmtId="49" fontId="8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Fill="1" applyBorder="1"/>
    <xf numFmtId="0" fontId="6" fillId="5" borderId="1" xfId="0" applyFont="1" applyFill="1" applyBorder="1" applyAlignment="1">
      <alignment horizontal="center"/>
    </xf>
    <xf numFmtId="0" fontId="6" fillId="8" borderId="1" xfId="0" applyFont="1" applyFill="1" applyBorder="1"/>
    <xf numFmtId="0" fontId="9" fillId="0" borderId="5" xfId="1" applyBorder="1"/>
    <xf numFmtId="0" fontId="9" fillId="0" borderId="6" xfId="1" applyBorder="1"/>
    <xf numFmtId="3" fontId="0" fillId="0" borderId="0" xfId="0" applyNumberFormat="1"/>
    <xf numFmtId="4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Fill="1" applyBorder="1"/>
    <xf numFmtId="49" fontId="3" fillId="0" borderId="1" xfId="0" applyNumberFormat="1" applyFont="1" applyBorder="1"/>
    <xf numFmtId="0" fontId="1" fillId="0" borderId="1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6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3" fontId="3" fillId="0" borderId="1" xfId="0" applyNumberFormat="1" applyFont="1" applyBorder="1"/>
    <xf numFmtId="164" fontId="0" fillId="0" borderId="1" xfId="0" applyNumberFormat="1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/>
    <xf numFmtId="0" fontId="1" fillId="10" borderId="1" xfId="0" applyFont="1" applyFill="1" applyBorder="1"/>
    <xf numFmtId="0" fontId="3" fillId="0" borderId="1" xfId="0" applyFont="1" applyBorder="1" applyAlignment="1">
      <alignment horizontal="right"/>
    </xf>
    <xf numFmtId="0" fontId="1" fillId="0" borderId="13" xfId="0" applyFon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0" fillId="8" borderId="13" xfId="0" applyFont="1" applyFill="1" applyBorder="1" applyAlignment="1">
      <alignment horizontal="left"/>
    </xf>
    <xf numFmtId="0" fontId="0" fillId="13" borderId="15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13" borderId="21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22" xfId="0" applyFont="1" applyBorder="1" applyAlignment="1">
      <alignment vertical="center"/>
    </xf>
    <xf numFmtId="0" fontId="0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24" xfId="0" applyFont="1" applyBorder="1"/>
    <xf numFmtId="0" fontId="3" fillId="0" borderId="24" xfId="0" applyFont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12" fillId="0" borderId="25" xfId="0" applyNumberFormat="1" applyFont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/>
    </xf>
    <xf numFmtId="0" fontId="12" fillId="14" borderId="26" xfId="0" applyFont="1" applyFill="1" applyBorder="1" applyAlignment="1">
      <alignment horizontal="center"/>
    </xf>
    <xf numFmtId="169" fontId="12" fillId="0" borderId="26" xfId="0" applyNumberFormat="1" applyFont="1" applyBorder="1" applyAlignment="1">
      <alignment horizontal="center"/>
    </xf>
    <xf numFmtId="0" fontId="12" fillId="0" borderId="26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/>
    </xf>
    <xf numFmtId="0" fontId="12" fillId="14" borderId="27" xfId="0" applyFont="1" applyFill="1" applyBorder="1" applyAlignment="1">
      <alignment horizontal="center"/>
    </xf>
    <xf numFmtId="0" fontId="12" fillId="0" borderId="27" xfId="0" applyFont="1" applyBorder="1" applyAlignment="1">
      <alignment horizontal="center" vertical="center"/>
    </xf>
    <xf numFmtId="169" fontId="12" fillId="0" borderId="27" xfId="0" applyNumberFormat="1" applyFont="1" applyBorder="1" applyAlignment="1">
      <alignment horizontal="center"/>
    </xf>
    <xf numFmtId="0" fontId="7" fillId="0" borderId="28" xfId="0" applyFont="1" applyBorder="1" applyAlignment="1">
      <alignment vertical="center"/>
    </xf>
    <xf numFmtId="0" fontId="13" fillId="0" borderId="24" xfId="0" applyFont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bjc/article/49/4/552/324665" TargetMode="External"/><Relationship Id="rId13" Type="http://schemas.openxmlformats.org/officeDocument/2006/relationships/hyperlink" Target="https://academic.oup.com/bjc/article/49/4/552/324665" TargetMode="External"/><Relationship Id="rId18" Type="http://schemas.openxmlformats.org/officeDocument/2006/relationships/hyperlink" Target="https://academic.oup.com/bjc/article/49/4/552/324665" TargetMode="External"/><Relationship Id="rId26" Type="http://schemas.openxmlformats.org/officeDocument/2006/relationships/hyperlink" Target="https://link.springer.com/content/pdf/10.1007/978-1-4614-5690-2_109.pdf" TargetMode="External"/><Relationship Id="rId3" Type="http://schemas.openxmlformats.org/officeDocument/2006/relationships/hyperlink" Target="https://academic.oup.com/bjc/article/49/4/552/324665" TargetMode="External"/><Relationship Id="rId21" Type="http://schemas.openxmlformats.org/officeDocument/2006/relationships/hyperlink" Target="https://onlinelibrary.wiley.com/doi/abs/10.1111/j.1745-9125.2009.00176.x" TargetMode="External"/><Relationship Id="rId34" Type="http://schemas.openxmlformats.org/officeDocument/2006/relationships/hyperlink" Target="https://link.springer.com/article/10.1007/s10940-015-9269-2" TargetMode="External"/><Relationship Id="rId7" Type="http://schemas.openxmlformats.org/officeDocument/2006/relationships/hyperlink" Target="https://academic.oup.com/bjc/article/49/4/552/324665" TargetMode="External"/><Relationship Id="rId12" Type="http://schemas.openxmlformats.org/officeDocument/2006/relationships/hyperlink" Target="https://academic.oup.com/bjc/article/49/4/552/324665" TargetMode="External"/><Relationship Id="rId17" Type="http://schemas.openxmlformats.org/officeDocument/2006/relationships/hyperlink" Target="https://academic.oup.com/bjc/article/49/4/552/324665" TargetMode="External"/><Relationship Id="rId25" Type="http://schemas.openxmlformats.org/officeDocument/2006/relationships/hyperlink" Target="https://www.tandfonline.com/doi/pdf/10.1080/17440572.2013.787926?needAccess=true" TargetMode="External"/><Relationship Id="rId33" Type="http://schemas.openxmlformats.org/officeDocument/2006/relationships/hyperlink" Target="https://academic.oup.com/bjc/article/58/5/1193/4614540" TargetMode="External"/><Relationship Id="rId2" Type="http://schemas.openxmlformats.org/officeDocument/2006/relationships/hyperlink" Target="https://academic.oup.com/bjc/article/49/4/552/324665" TargetMode="External"/><Relationship Id="rId16" Type="http://schemas.openxmlformats.org/officeDocument/2006/relationships/hyperlink" Target="https://academic.oup.com/bjc/article/49/4/552/324665" TargetMode="External"/><Relationship Id="rId20" Type="http://schemas.openxmlformats.org/officeDocument/2006/relationships/hyperlink" Target="https://academic.oup.com/bjc/article/49/4/552/324665" TargetMode="External"/><Relationship Id="rId29" Type="http://schemas.openxmlformats.org/officeDocument/2006/relationships/hyperlink" Target="https://www.sciencedirect.com/science/article/pii/S0378873316302234" TargetMode="External"/><Relationship Id="rId1" Type="http://schemas.openxmlformats.org/officeDocument/2006/relationships/hyperlink" Target="https://reader.elsevier.com/reader/sd/pii/S0378873316301976?token=E3F5A6F3B28E9BA0B59A0CC7D747241E7D5CFC3EAE75BB3DDDD3CFF0AB18587F8D22743EA2403FB0D34D021D11EACF1C" TargetMode="External"/><Relationship Id="rId6" Type="http://schemas.openxmlformats.org/officeDocument/2006/relationships/hyperlink" Target="https://academic.oup.com/bjc/article/49/4/552/324665" TargetMode="External"/><Relationship Id="rId11" Type="http://schemas.openxmlformats.org/officeDocument/2006/relationships/hyperlink" Target="https://academic.oup.com/bjc/article/49/4/552/324665" TargetMode="External"/><Relationship Id="rId24" Type="http://schemas.openxmlformats.org/officeDocument/2006/relationships/hyperlink" Target="https://www.tandfonline.com/doi/pdf/10.1080/17440572.2013.787926?needAccess=true" TargetMode="External"/><Relationship Id="rId32" Type="http://schemas.openxmlformats.org/officeDocument/2006/relationships/hyperlink" Target="https://link.springer.com/content/pdf/10.1007/978-1-4614-5690-2_109.pdf" TargetMode="External"/><Relationship Id="rId5" Type="http://schemas.openxmlformats.org/officeDocument/2006/relationships/hyperlink" Target="https://academic.oup.com/bjc/article/49/4/552/324665" TargetMode="External"/><Relationship Id="rId15" Type="http://schemas.openxmlformats.org/officeDocument/2006/relationships/hyperlink" Target="https://academic.oup.com/bjc/article/49/4/552/324665" TargetMode="External"/><Relationship Id="rId23" Type="http://schemas.openxmlformats.org/officeDocument/2006/relationships/hyperlink" Target="https://www.tandfonline.com/doi/pdf/10.1080/17440572.2013.787926?needAccess=true" TargetMode="External"/><Relationship Id="rId28" Type="http://schemas.openxmlformats.org/officeDocument/2006/relationships/hyperlink" Target="https://www.sciencedirect.com/science/article/pii/S0378873316302234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academic.oup.com/bjc/article/49/4/552/324665" TargetMode="External"/><Relationship Id="rId19" Type="http://schemas.openxmlformats.org/officeDocument/2006/relationships/hyperlink" Target="https://www150.statcan.gc.ca/n1/en/pub/85-002-x/2013001/article/11856-eng.pdf?st=A7H87s5t" TargetMode="External"/><Relationship Id="rId31" Type="http://schemas.openxmlformats.org/officeDocument/2006/relationships/hyperlink" Target="http://journals.sagepub.com/doi/abs/10.1177/1557085110396501" TargetMode="External"/><Relationship Id="rId4" Type="http://schemas.openxmlformats.org/officeDocument/2006/relationships/hyperlink" Target="https://academic.oup.com/bjc/article/49/4/552/324665" TargetMode="External"/><Relationship Id="rId9" Type="http://schemas.openxmlformats.org/officeDocument/2006/relationships/hyperlink" Target="https://academic.oup.com/bjc/article/49/4/552/324665" TargetMode="External"/><Relationship Id="rId14" Type="http://schemas.openxmlformats.org/officeDocument/2006/relationships/hyperlink" Target="https://academic.oup.com/bjc/article/49/4/552/324665" TargetMode="External"/><Relationship Id="rId22" Type="http://schemas.openxmlformats.org/officeDocument/2006/relationships/hyperlink" Target="http://journals.sagepub.com/doi/abs/10.1177/0022427810393019" TargetMode="External"/><Relationship Id="rId27" Type="http://schemas.openxmlformats.org/officeDocument/2006/relationships/hyperlink" Target="https://www.sciencedirect.com/science/article/pii/S0378873316302234" TargetMode="External"/><Relationship Id="rId30" Type="http://schemas.openxmlformats.org/officeDocument/2006/relationships/hyperlink" Target="https://academic.oup.com/bjc/article/50/1/66/348607" TargetMode="External"/><Relationship Id="rId35" Type="http://schemas.openxmlformats.org/officeDocument/2006/relationships/hyperlink" Target="http://journals.sagepub.com/doi/abs/10.1177/104398621455337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859D-C443-4BD4-A2DB-ED3950B15319}">
  <sheetPr>
    <tabColor rgb="FFFF0000"/>
  </sheetPr>
  <dimension ref="A1:J42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3.5" x14ac:dyDescent="0.35"/>
  <cols>
    <col min="1" max="1" width="11.6875" customWidth="1"/>
    <col min="2" max="2" width="29" bestFit="1" customWidth="1"/>
    <col min="3" max="3" width="15.625" bestFit="1" customWidth="1"/>
    <col min="4" max="4" width="19.6875" bestFit="1" customWidth="1"/>
    <col min="5" max="5" width="34.5" bestFit="1" customWidth="1"/>
    <col min="6" max="6" width="21.6875" style="2" bestFit="1" customWidth="1"/>
    <col min="7" max="7" width="12.4375" bestFit="1" customWidth="1"/>
    <col min="8" max="8" width="17.5625" bestFit="1" customWidth="1"/>
    <col min="9" max="9" width="60.5625" customWidth="1"/>
    <col min="10" max="10" width="36.1875" bestFit="1" customWidth="1"/>
  </cols>
  <sheetData>
    <row r="1" spans="1:10" s="16" customFormat="1" ht="25.5" customHeight="1" thickBot="1" x14ac:dyDescent="0.4">
      <c r="A1" s="15" t="s">
        <v>1</v>
      </c>
      <c r="B1" s="15" t="s">
        <v>0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7" t="s">
        <v>9</v>
      </c>
      <c r="I1" s="15" t="s">
        <v>138</v>
      </c>
      <c r="J1" s="18" t="s">
        <v>92</v>
      </c>
    </row>
    <row r="2" spans="1:10" ht="21.4" customHeight="1" thickTop="1" x14ac:dyDescent="0.35">
      <c r="A2" s="39" t="s">
        <v>143</v>
      </c>
      <c r="B2" s="10" t="s">
        <v>3</v>
      </c>
      <c r="C2" s="10" t="s">
        <v>10</v>
      </c>
      <c r="D2" s="10" t="s">
        <v>11</v>
      </c>
      <c r="E2" s="10" t="s">
        <v>12</v>
      </c>
      <c r="F2" s="25" t="s">
        <v>13</v>
      </c>
      <c r="G2" s="26">
        <v>83</v>
      </c>
      <c r="H2" s="6" t="s">
        <v>14</v>
      </c>
      <c r="I2" s="10" t="s">
        <v>73</v>
      </c>
      <c r="J2" s="35" t="s">
        <v>103</v>
      </c>
    </row>
    <row r="3" spans="1:10" ht="17.350000000000001" customHeight="1" x14ac:dyDescent="0.35">
      <c r="A3" s="39" t="s">
        <v>143</v>
      </c>
      <c r="B3" s="10" t="s">
        <v>15</v>
      </c>
      <c r="C3" s="10" t="s">
        <v>16</v>
      </c>
      <c r="D3" s="10" t="s">
        <v>17</v>
      </c>
      <c r="E3" s="10" t="s">
        <v>18</v>
      </c>
      <c r="F3" s="25" t="s">
        <v>19</v>
      </c>
      <c r="G3" s="26">
        <v>93</v>
      </c>
      <c r="H3" s="6" t="s">
        <v>20</v>
      </c>
      <c r="I3" s="10"/>
      <c r="J3" s="35"/>
    </row>
    <row r="4" spans="1:10" ht="19.149999999999999" customHeight="1" x14ac:dyDescent="0.35">
      <c r="A4" s="39" t="s">
        <v>143</v>
      </c>
      <c r="B4" s="10" t="s">
        <v>21</v>
      </c>
      <c r="C4" s="10" t="s">
        <v>16</v>
      </c>
      <c r="D4" s="10" t="s">
        <v>22</v>
      </c>
      <c r="E4" s="10" t="s">
        <v>23</v>
      </c>
      <c r="F4" s="25" t="s">
        <v>24</v>
      </c>
      <c r="G4" s="26">
        <v>100</v>
      </c>
      <c r="H4" s="6" t="s">
        <v>25</v>
      </c>
      <c r="I4" s="10" t="s">
        <v>222</v>
      </c>
      <c r="J4" s="35"/>
    </row>
    <row r="5" spans="1:10" ht="21" customHeight="1" x14ac:dyDescent="0.35">
      <c r="A5" s="39" t="s">
        <v>143</v>
      </c>
      <c r="B5" s="10" t="s">
        <v>26</v>
      </c>
      <c r="C5" s="10" t="s">
        <v>16</v>
      </c>
      <c r="D5" s="10" t="s">
        <v>22</v>
      </c>
      <c r="E5" s="10" t="s">
        <v>27</v>
      </c>
      <c r="F5" s="25" t="s">
        <v>28</v>
      </c>
      <c r="G5" s="26">
        <v>53</v>
      </c>
      <c r="H5" s="6" t="s">
        <v>25</v>
      </c>
      <c r="I5" s="10"/>
      <c r="J5" s="35"/>
    </row>
    <row r="6" spans="1:10" ht="22.15" customHeight="1" x14ac:dyDescent="0.35">
      <c r="A6" s="39" t="s">
        <v>143</v>
      </c>
      <c r="B6" s="10" t="s">
        <v>30</v>
      </c>
      <c r="C6" s="10" t="s">
        <v>16</v>
      </c>
      <c r="D6" s="10" t="s">
        <v>22</v>
      </c>
      <c r="E6" s="10" t="s">
        <v>31</v>
      </c>
      <c r="F6" s="25" t="s">
        <v>28</v>
      </c>
      <c r="G6" s="26">
        <v>100</v>
      </c>
      <c r="H6" s="6" t="s">
        <v>25</v>
      </c>
      <c r="I6" s="10"/>
      <c r="J6" s="35"/>
    </row>
    <row r="7" spans="1:10" ht="21" customHeight="1" x14ac:dyDescent="0.35">
      <c r="A7" s="39" t="s">
        <v>143</v>
      </c>
      <c r="B7" s="10" t="s">
        <v>32</v>
      </c>
      <c r="C7" s="10" t="s">
        <v>16</v>
      </c>
      <c r="D7" s="10" t="s">
        <v>22</v>
      </c>
      <c r="E7" s="10" t="s">
        <v>33</v>
      </c>
      <c r="F7" s="25" t="s">
        <v>28</v>
      </c>
      <c r="G7" s="26" t="s">
        <v>34</v>
      </c>
      <c r="H7" s="6" t="s">
        <v>29</v>
      </c>
      <c r="I7" s="10" t="s">
        <v>223</v>
      </c>
      <c r="J7" s="35"/>
    </row>
    <row r="8" spans="1:10" ht="20.25" customHeight="1" x14ac:dyDescent="0.35">
      <c r="A8" s="39" t="s">
        <v>143</v>
      </c>
      <c r="B8" s="10" t="s">
        <v>35</v>
      </c>
      <c r="C8" s="10" t="s">
        <v>36</v>
      </c>
      <c r="D8" s="10" t="s">
        <v>11</v>
      </c>
      <c r="E8" s="10" t="s">
        <v>37</v>
      </c>
      <c r="F8" s="25" t="s">
        <v>38</v>
      </c>
      <c r="G8" s="26">
        <v>78</v>
      </c>
      <c r="H8" s="6" t="s">
        <v>39</v>
      </c>
      <c r="I8" s="10"/>
      <c r="J8" s="35" t="s">
        <v>109</v>
      </c>
    </row>
    <row r="9" spans="1:10" ht="24" customHeight="1" x14ac:dyDescent="0.35">
      <c r="A9" s="39" t="s">
        <v>143</v>
      </c>
      <c r="B9" s="10" t="s">
        <v>40</v>
      </c>
      <c r="C9" s="10" t="s">
        <v>36</v>
      </c>
      <c r="D9" s="10" t="s">
        <v>11</v>
      </c>
      <c r="E9" s="10" t="s">
        <v>41</v>
      </c>
      <c r="F9" s="25" t="s">
        <v>42</v>
      </c>
      <c r="G9" s="26">
        <v>90</v>
      </c>
      <c r="H9" s="6" t="s">
        <v>106</v>
      </c>
      <c r="I9" s="10" t="s">
        <v>107</v>
      </c>
      <c r="J9" s="35"/>
    </row>
    <row r="10" spans="1:10" ht="20.25" customHeight="1" x14ac:dyDescent="0.35">
      <c r="A10" s="39" t="s">
        <v>143</v>
      </c>
      <c r="B10" s="10" t="s">
        <v>43</v>
      </c>
      <c r="C10" s="10" t="s">
        <v>16</v>
      </c>
      <c r="D10" s="10" t="s">
        <v>44</v>
      </c>
      <c r="E10" s="10" t="s">
        <v>45</v>
      </c>
      <c r="F10" s="25" t="s">
        <v>19</v>
      </c>
      <c r="G10" s="26">
        <v>93</v>
      </c>
      <c r="H10" s="6" t="s">
        <v>39</v>
      </c>
      <c r="I10" s="10"/>
      <c r="J10" s="35"/>
    </row>
    <row r="11" spans="1:10" ht="20.25" customHeight="1" x14ac:dyDescent="0.35">
      <c r="A11" s="39" t="s">
        <v>143</v>
      </c>
      <c r="B11" s="10" t="s">
        <v>46</v>
      </c>
      <c r="C11" s="10" t="s">
        <v>16</v>
      </c>
      <c r="D11" s="10" t="s">
        <v>44</v>
      </c>
      <c r="E11" s="10" t="s">
        <v>45</v>
      </c>
      <c r="F11" s="25" t="s">
        <v>19</v>
      </c>
      <c r="G11" s="26">
        <v>93</v>
      </c>
      <c r="H11" s="6" t="s">
        <v>39</v>
      </c>
      <c r="I11" s="10"/>
      <c r="J11" s="35"/>
    </row>
    <row r="12" spans="1:10" ht="19.149999999999999" customHeight="1" x14ac:dyDescent="0.35">
      <c r="A12" s="39" t="s">
        <v>143</v>
      </c>
      <c r="B12" s="10" t="s">
        <v>48</v>
      </c>
      <c r="C12" s="10" t="s">
        <v>16</v>
      </c>
      <c r="D12" s="10" t="s">
        <v>17</v>
      </c>
      <c r="E12" s="10" t="s">
        <v>45</v>
      </c>
      <c r="F12" s="25" t="s">
        <v>47</v>
      </c>
      <c r="G12" s="26">
        <v>93</v>
      </c>
      <c r="H12" s="6" t="s">
        <v>39</v>
      </c>
      <c r="I12" s="10"/>
      <c r="J12" s="35"/>
    </row>
    <row r="13" spans="1:10" ht="18.399999999999999" customHeight="1" x14ac:dyDescent="0.35">
      <c r="A13" s="39" t="s">
        <v>143</v>
      </c>
      <c r="B13" s="10" t="s">
        <v>49</v>
      </c>
      <c r="C13" s="10" t="s">
        <v>50</v>
      </c>
      <c r="D13" s="10" t="s">
        <v>11</v>
      </c>
      <c r="E13" s="10" t="s">
        <v>51</v>
      </c>
      <c r="F13" s="25" t="s">
        <v>52</v>
      </c>
      <c r="G13" s="26">
        <v>90</v>
      </c>
      <c r="H13" s="6" t="s">
        <v>20</v>
      </c>
      <c r="I13" s="10" t="s">
        <v>220</v>
      </c>
      <c r="J13" s="35"/>
    </row>
    <row r="14" spans="1:10" ht="24" customHeight="1" x14ac:dyDescent="0.35">
      <c r="A14" s="39" t="s">
        <v>143</v>
      </c>
      <c r="B14" s="10" t="s">
        <v>53</v>
      </c>
      <c r="C14" s="10" t="s">
        <v>36</v>
      </c>
      <c r="D14" s="10" t="s">
        <v>54</v>
      </c>
      <c r="E14" s="10" t="s">
        <v>55</v>
      </c>
      <c r="F14" s="25" t="s">
        <v>56</v>
      </c>
      <c r="G14" s="26">
        <v>100</v>
      </c>
      <c r="H14" s="6" t="s">
        <v>39</v>
      </c>
      <c r="I14" s="10" t="s">
        <v>108</v>
      </c>
      <c r="J14" s="35"/>
    </row>
    <row r="15" spans="1:10" ht="22.15" customHeight="1" x14ac:dyDescent="0.35">
      <c r="A15" s="39" t="s">
        <v>143</v>
      </c>
      <c r="B15" s="10" t="s">
        <v>57</v>
      </c>
      <c r="C15" s="10" t="s">
        <v>50</v>
      </c>
      <c r="D15" s="10" t="s">
        <v>11</v>
      </c>
      <c r="E15" s="10" t="s">
        <v>58</v>
      </c>
      <c r="F15" s="25" t="s">
        <v>52</v>
      </c>
      <c r="G15" s="26">
        <v>79</v>
      </c>
      <c r="H15" s="6" t="s">
        <v>39</v>
      </c>
      <c r="I15" s="10"/>
      <c r="J15" s="35"/>
    </row>
    <row r="16" spans="1:10" ht="20.25" customHeight="1" x14ac:dyDescent="0.35">
      <c r="A16" s="39" t="s">
        <v>143</v>
      </c>
      <c r="B16" s="10" t="s">
        <v>59</v>
      </c>
      <c r="C16" s="10" t="s">
        <v>50</v>
      </c>
      <c r="D16" s="10" t="s">
        <v>11</v>
      </c>
      <c r="E16" s="10" t="s">
        <v>60</v>
      </c>
      <c r="F16" s="25" t="s">
        <v>61</v>
      </c>
      <c r="G16" s="26">
        <v>75</v>
      </c>
      <c r="H16" s="6" t="s">
        <v>39</v>
      </c>
      <c r="I16" s="10" t="s">
        <v>221</v>
      </c>
      <c r="J16" s="35"/>
    </row>
    <row r="17" spans="1:10" ht="24" customHeight="1" x14ac:dyDescent="0.35">
      <c r="A17" s="39" t="s">
        <v>143</v>
      </c>
      <c r="B17" s="10" t="s">
        <v>62</v>
      </c>
      <c r="C17" s="10" t="s">
        <v>16</v>
      </c>
      <c r="D17" s="10" t="s">
        <v>11</v>
      </c>
      <c r="E17" s="10" t="s">
        <v>63</v>
      </c>
      <c r="F17" s="25" t="s">
        <v>64</v>
      </c>
      <c r="G17" s="26" t="s">
        <v>34</v>
      </c>
      <c r="H17" s="6" t="s">
        <v>65</v>
      </c>
      <c r="I17" s="10"/>
      <c r="J17" s="53"/>
    </row>
    <row r="18" spans="1:10" ht="24" customHeight="1" x14ac:dyDescent="0.35">
      <c r="A18" s="40" t="s">
        <v>143</v>
      </c>
      <c r="B18" s="11" t="s">
        <v>66</v>
      </c>
      <c r="C18" s="11" t="s">
        <v>16</v>
      </c>
      <c r="D18" s="11" t="s">
        <v>22</v>
      </c>
      <c r="E18" s="11" t="s">
        <v>67</v>
      </c>
      <c r="F18" s="27" t="s">
        <v>68</v>
      </c>
      <c r="G18" s="28" t="s">
        <v>34</v>
      </c>
      <c r="H18" s="9" t="s">
        <v>102</v>
      </c>
      <c r="I18" s="11"/>
      <c r="J18" s="54"/>
    </row>
    <row r="19" spans="1:10" ht="24" customHeight="1" x14ac:dyDescent="0.35">
      <c r="A19" s="39" t="s">
        <v>69</v>
      </c>
      <c r="B19" s="10" t="s">
        <v>74</v>
      </c>
      <c r="C19" s="10" t="s">
        <v>10</v>
      </c>
      <c r="D19" s="10" t="s">
        <v>70</v>
      </c>
      <c r="E19" s="10" t="s">
        <v>71</v>
      </c>
      <c r="F19" s="25" t="s">
        <v>219</v>
      </c>
      <c r="G19" s="26">
        <v>77</v>
      </c>
      <c r="H19" s="6" t="s">
        <v>39</v>
      </c>
      <c r="I19" s="12" t="s">
        <v>72</v>
      </c>
      <c r="J19" s="53" t="s">
        <v>101</v>
      </c>
    </row>
    <row r="20" spans="1:10" ht="21" customHeight="1" x14ac:dyDescent="0.35">
      <c r="A20" s="39" t="s">
        <v>143</v>
      </c>
      <c r="B20" s="10" t="s">
        <v>2</v>
      </c>
      <c r="C20" s="10" t="s">
        <v>36</v>
      </c>
      <c r="D20" s="10" t="s">
        <v>70</v>
      </c>
      <c r="E20" s="10" t="s">
        <v>75</v>
      </c>
      <c r="F20" s="25" t="s">
        <v>77</v>
      </c>
      <c r="G20" s="26">
        <v>78</v>
      </c>
      <c r="H20" s="6" t="s">
        <v>76</v>
      </c>
      <c r="I20" s="12" t="s">
        <v>78</v>
      </c>
      <c r="J20" s="53" t="s">
        <v>224</v>
      </c>
    </row>
    <row r="21" spans="1:10" ht="22.15" customHeight="1" x14ac:dyDescent="0.35">
      <c r="A21" s="39" t="s">
        <v>144</v>
      </c>
      <c r="B21" s="10" t="s">
        <v>117</v>
      </c>
      <c r="C21" s="10" t="s">
        <v>10</v>
      </c>
      <c r="D21" s="10" t="s">
        <v>11</v>
      </c>
      <c r="E21" s="10" t="s">
        <v>119</v>
      </c>
      <c r="F21" s="25" t="s">
        <v>219</v>
      </c>
      <c r="G21" s="26">
        <v>68</v>
      </c>
      <c r="H21" s="6" t="s">
        <v>14</v>
      </c>
      <c r="I21" s="12" t="s">
        <v>118</v>
      </c>
      <c r="J21" s="53"/>
    </row>
    <row r="22" spans="1:10" ht="24.75" customHeight="1" x14ac:dyDescent="0.35">
      <c r="A22" s="39" t="s">
        <v>142</v>
      </c>
      <c r="B22" s="10" t="s">
        <v>120</v>
      </c>
      <c r="C22" s="10" t="s">
        <v>16</v>
      </c>
      <c r="D22" s="10" t="s">
        <v>11</v>
      </c>
      <c r="E22" s="10" t="s">
        <v>122</v>
      </c>
      <c r="F22" s="25" t="s">
        <v>121</v>
      </c>
      <c r="G22" s="26" t="s">
        <v>34</v>
      </c>
      <c r="H22" s="6" t="s">
        <v>39</v>
      </c>
      <c r="I22" s="12" t="s">
        <v>286</v>
      </c>
      <c r="J22" s="53"/>
    </row>
    <row r="23" spans="1:10" ht="25.9" customHeight="1" x14ac:dyDescent="0.35">
      <c r="A23" s="39" t="s">
        <v>124</v>
      </c>
      <c r="B23" s="10" t="s">
        <v>123</v>
      </c>
      <c r="C23" s="10" t="s">
        <v>10</v>
      </c>
      <c r="D23" s="10" t="s">
        <v>11</v>
      </c>
      <c r="E23" s="10" t="s">
        <v>127</v>
      </c>
      <c r="F23" s="25" t="s">
        <v>77</v>
      </c>
      <c r="G23" s="26">
        <v>75</v>
      </c>
      <c r="H23" s="6" t="s">
        <v>39</v>
      </c>
      <c r="I23" s="12" t="s">
        <v>139</v>
      </c>
      <c r="J23" s="53" t="s">
        <v>129</v>
      </c>
    </row>
    <row r="24" spans="1:10" ht="28.5" customHeight="1" x14ac:dyDescent="0.35">
      <c r="A24" s="39" t="s">
        <v>124</v>
      </c>
      <c r="B24" s="10" t="s">
        <v>123</v>
      </c>
      <c r="C24" s="10" t="s">
        <v>125</v>
      </c>
      <c r="D24" s="10" t="s">
        <v>11</v>
      </c>
      <c r="E24" s="10" t="s">
        <v>126</v>
      </c>
      <c r="F24" s="25" t="s">
        <v>77</v>
      </c>
      <c r="G24" s="26">
        <v>80</v>
      </c>
      <c r="H24" s="6" t="s">
        <v>146</v>
      </c>
      <c r="I24" s="12" t="s">
        <v>140</v>
      </c>
      <c r="J24" s="53" t="s">
        <v>129</v>
      </c>
    </row>
    <row r="25" spans="1:10" ht="21" customHeight="1" x14ac:dyDescent="0.35">
      <c r="A25" s="39" t="s">
        <v>124</v>
      </c>
      <c r="B25" s="10" t="s">
        <v>123</v>
      </c>
      <c r="C25" s="10" t="s">
        <v>16</v>
      </c>
      <c r="D25" s="10" t="s">
        <v>11</v>
      </c>
      <c r="E25" s="10" t="s">
        <v>128</v>
      </c>
      <c r="F25" s="25" t="s">
        <v>77</v>
      </c>
      <c r="G25" s="26">
        <v>66</v>
      </c>
      <c r="H25" s="6" t="s">
        <v>145</v>
      </c>
      <c r="I25" s="12" t="s">
        <v>141</v>
      </c>
      <c r="J25" s="53" t="s">
        <v>129</v>
      </c>
    </row>
    <row r="26" spans="1:10" ht="22.15" customHeight="1" x14ac:dyDescent="0.35">
      <c r="A26" s="39" t="s">
        <v>147</v>
      </c>
      <c r="B26" s="10" t="s">
        <v>148</v>
      </c>
      <c r="C26" s="10" t="s">
        <v>149</v>
      </c>
      <c r="D26" s="10" t="s">
        <v>150</v>
      </c>
      <c r="E26" s="10" t="s">
        <v>34</v>
      </c>
      <c r="F26" s="25" t="s">
        <v>34</v>
      </c>
      <c r="G26" s="26"/>
      <c r="H26" s="6" t="s">
        <v>152</v>
      </c>
      <c r="I26" s="12" t="s">
        <v>151</v>
      </c>
      <c r="J26" s="53"/>
    </row>
    <row r="27" spans="1:10" ht="20.25" customHeight="1" x14ac:dyDescent="0.35">
      <c r="A27" s="39" t="s">
        <v>157</v>
      </c>
      <c r="B27" s="10" t="s">
        <v>153</v>
      </c>
      <c r="C27" s="10" t="s">
        <v>154</v>
      </c>
      <c r="D27" s="10" t="s">
        <v>155</v>
      </c>
      <c r="E27" s="10" t="s">
        <v>156</v>
      </c>
      <c r="F27" s="25" t="s">
        <v>34</v>
      </c>
      <c r="G27" s="26" t="s">
        <v>34</v>
      </c>
      <c r="H27" s="6" t="s">
        <v>39</v>
      </c>
      <c r="I27" s="12" t="s">
        <v>158</v>
      </c>
      <c r="J27" s="36" t="s">
        <v>159</v>
      </c>
    </row>
    <row r="28" spans="1:10" ht="24" customHeight="1" x14ac:dyDescent="0.35">
      <c r="A28" s="39" t="s">
        <v>173</v>
      </c>
      <c r="B28" s="10" t="s">
        <v>162</v>
      </c>
      <c r="C28" s="10" t="s">
        <v>16</v>
      </c>
      <c r="D28" s="10" t="s">
        <v>155</v>
      </c>
      <c r="E28" s="10" t="s">
        <v>163</v>
      </c>
      <c r="F28" s="25" t="s">
        <v>164</v>
      </c>
      <c r="G28" s="29">
        <v>81.099999999999994</v>
      </c>
      <c r="H28" s="6" t="s">
        <v>165</v>
      </c>
      <c r="I28" s="10" t="s">
        <v>170</v>
      </c>
      <c r="J28" s="53"/>
    </row>
    <row r="29" spans="1:10" ht="22.9" customHeight="1" x14ac:dyDescent="0.35">
      <c r="A29" s="39" t="s">
        <v>173</v>
      </c>
      <c r="B29" s="10" t="s">
        <v>162</v>
      </c>
      <c r="C29" s="10" t="s">
        <v>16</v>
      </c>
      <c r="D29" s="10" t="s">
        <v>155</v>
      </c>
      <c r="E29" s="10" t="s">
        <v>166</v>
      </c>
      <c r="F29" s="25" t="s">
        <v>168</v>
      </c>
      <c r="G29" s="29">
        <v>81.099999999999994</v>
      </c>
      <c r="H29" s="6" t="s">
        <v>165</v>
      </c>
      <c r="I29" s="10" t="s">
        <v>171</v>
      </c>
      <c r="J29" s="53"/>
    </row>
    <row r="30" spans="1:10" ht="22.9" customHeight="1" x14ac:dyDescent="0.35">
      <c r="A30" s="39" t="s">
        <v>173</v>
      </c>
      <c r="B30" s="10" t="s">
        <v>162</v>
      </c>
      <c r="C30" s="10" t="s">
        <v>16</v>
      </c>
      <c r="D30" s="10" t="s">
        <v>155</v>
      </c>
      <c r="E30" s="10" t="s">
        <v>167</v>
      </c>
      <c r="F30" s="25" t="s">
        <v>169</v>
      </c>
      <c r="G30" s="29">
        <v>81.099999999999994</v>
      </c>
      <c r="H30" s="6" t="s">
        <v>165</v>
      </c>
      <c r="I30" s="10" t="s">
        <v>172</v>
      </c>
      <c r="J30" s="53"/>
    </row>
    <row r="31" spans="1:10" ht="22.9" customHeight="1" x14ac:dyDescent="0.35">
      <c r="A31" s="39" t="s">
        <v>177</v>
      </c>
      <c r="B31" s="10" t="s">
        <v>174</v>
      </c>
      <c r="C31" s="10" t="s">
        <v>16</v>
      </c>
      <c r="D31" s="10" t="s">
        <v>17</v>
      </c>
      <c r="E31" s="10" t="s">
        <v>175</v>
      </c>
      <c r="F31" s="25" t="s">
        <v>68</v>
      </c>
      <c r="G31" s="29" t="s">
        <v>34</v>
      </c>
      <c r="H31" s="6" t="s">
        <v>34</v>
      </c>
      <c r="I31" s="10" t="s">
        <v>176</v>
      </c>
      <c r="J31" s="53"/>
    </row>
    <row r="32" spans="1:10" ht="22.15" customHeight="1" x14ac:dyDescent="0.35">
      <c r="A32" s="39" t="s">
        <v>211</v>
      </c>
      <c r="B32" s="10" t="s">
        <v>178</v>
      </c>
      <c r="C32" s="10" t="s">
        <v>16</v>
      </c>
      <c r="D32" s="10" t="s">
        <v>11</v>
      </c>
      <c r="E32" s="10" t="s">
        <v>179</v>
      </c>
      <c r="F32" s="25" t="s">
        <v>219</v>
      </c>
      <c r="G32" s="26">
        <v>74.37</v>
      </c>
      <c r="H32" s="6" t="s">
        <v>39</v>
      </c>
      <c r="I32" s="10" t="s">
        <v>180</v>
      </c>
      <c r="J32" s="36" t="s">
        <v>181</v>
      </c>
    </row>
    <row r="33" spans="1:10" ht="24" customHeight="1" x14ac:dyDescent="0.35">
      <c r="A33" s="39" t="s">
        <v>147</v>
      </c>
      <c r="B33" s="10" t="s">
        <v>213</v>
      </c>
      <c r="C33" s="10" t="s">
        <v>16</v>
      </c>
      <c r="D33" s="10" t="s">
        <v>214</v>
      </c>
      <c r="E33" s="10" t="s">
        <v>215</v>
      </c>
      <c r="F33" s="25" t="s">
        <v>216</v>
      </c>
      <c r="G33" s="26" t="s">
        <v>34</v>
      </c>
      <c r="H33" s="6" t="s">
        <v>217</v>
      </c>
      <c r="I33" s="10" t="s">
        <v>218</v>
      </c>
      <c r="J33" s="6"/>
    </row>
    <row r="34" spans="1:10" ht="21" customHeight="1" x14ac:dyDescent="0.35">
      <c r="A34" s="39" t="s">
        <v>225</v>
      </c>
      <c r="B34" s="10" t="s">
        <v>226</v>
      </c>
      <c r="C34" s="10" t="s">
        <v>227</v>
      </c>
      <c r="D34" s="10" t="s">
        <v>11</v>
      </c>
      <c r="E34" s="10" t="s">
        <v>228</v>
      </c>
      <c r="F34" s="25" t="s">
        <v>34</v>
      </c>
      <c r="G34" s="26" t="s">
        <v>34</v>
      </c>
      <c r="H34" s="6" t="s">
        <v>217</v>
      </c>
      <c r="I34" s="10" t="s">
        <v>229</v>
      </c>
      <c r="J34" s="6"/>
    </row>
    <row r="35" spans="1:10" ht="24.75" customHeight="1" x14ac:dyDescent="0.35">
      <c r="A35" s="39" t="s">
        <v>231</v>
      </c>
      <c r="B35" s="10" t="s">
        <v>230</v>
      </c>
      <c r="C35" s="10" t="s">
        <v>10</v>
      </c>
      <c r="D35" s="10" t="s">
        <v>11</v>
      </c>
      <c r="E35" s="10" t="s">
        <v>233</v>
      </c>
      <c r="F35" s="25" t="s">
        <v>232</v>
      </c>
      <c r="G35" s="26">
        <v>78.400000000000006</v>
      </c>
      <c r="H35" s="6" t="s">
        <v>256</v>
      </c>
      <c r="I35" s="10" t="s">
        <v>234</v>
      </c>
      <c r="J35" s="36" t="s">
        <v>235</v>
      </c>
    </row>
    <row r="36" spans="1:10" ht="22.9" customHeight="1" x14ac:dyDescent="0.35">
      <c r="A36" s="40" t="s">
        <v>267</v>
      </c>
      <c r="B36" s="11" t="s">
        <v>268</v>
      </c>
      <c r="C36" s="11" t="s">
        <v>10</v>
      </c>
      <c r="D36" s="11" t="s">
        <v>269</v>
      </c>
      <c r="E36" s="11" t="s">
        <v>271</v>
      </c>
      <c r="F36" s="27" t="s">
        <v>270</v>
      </c>
      <c r="G36" s="28"/>
      <c r="H36" s="9"/>
      <c r="I36" s="11" t="s">
        <v>272</v>
      </c>
      <c r="J36" s="52" t="s">
        <v>273</v>
      </c>
    </row>
    <row r="37" spans="1:10" x14ac:dyDescent="0.35">
      <c r="A37" s="7"/>
      <c r="B37" s="7"/>
      <c r="C37" s="7"/>
      <c r="D37" s="7"/>
      <c r="E37" s="7"/>
      <c r="F37" s="50"/>
      <c r="G37" s="51"/>
      <c r="H37" s="7"/>
      <c r="I37" s="7"/>
      <c r="J37" s="7"/>
    </row>
    <row r="38" spans="1:10" x14ac:dyDescent="0.35">
      <c r="A38" s="7"/>
      <c r="B38" s="7"/>
      <c r="C38" s="7"/>
      <c r="D38" s="7"/>
      <c r="E38" s="7"/>
      <c r="F38" s="50"/>
      <c r="G38" s="51"/>
      <c r="H38" s="7"/>
      <c r="I38" s="7"/>
      <c r="J38" s="7"/>
    </row>
    <row r="39" spans="1:10" x14ac:dyDescent="0.35">
      <c r="A39" s="7"/>
      <c r="B39" s="7"/>
      <c r="C39" s="7"/>
      <c r="D39" s="7"/>
      <c r="E39" s="7"/>
      <c r="F39" s="50"/>
      <c r="G39" s="51"/>
      <c r="H39" s="7"/>
      <c r="I39" s="7"/>
      <c r="J39" s="7"/>
    </row>
    <row r="40" spans="1:10" x14ac:dyDescent="0.35">
      <c r="A40" s="7"/>
      <c r="B40" s="7"/>
      <c r="C40" s="7"/>
      <c r="D40" s="7"/>
      <c r="E40" s="7"/>
      <c r="F40" s="8"/>
      <c r="G40" s="7"/>
      <c r="H40" s="7"/>
      <c r="I40" s="7"/>
    </row>
    <row r="41" spans="1:10" x14ac:dyDescent="0.35">
      <c r="A41" s="7"/>
      <c r="B41" s="7"/>
      <c r="C41" s="7"/>
      <c r="D41" s="7"/>
      <c r="E41" s="7"/>
      <c r="F41" s="8"/>
      <c r="G41" s="7"/>
      <c r="H41" s="7"/>
      <c r="I41" s="7"/>
    </row>
    <row r="42" spans="1:10" x14ac:dyDescent="0.35">
      <c r="A42" s="7"/>
      <c r="B42" s="7"/>
      <c r="C42" s="7"/>
      <c r="D42" s="7"/>
      <c r="E42" s="7"/>
      <c r="F42" s="8"/>
      <c r="G42" s="7"/>
      <c r="H42" s="7"/>
      <c r="I42" s="7"/>
    </row>
  </sheetData>
  <hyperlinks>
    <hyperlink ref="A27" r:id="rId1" xr:uid="{C701E929-D647-4CD8-9FEA-8654E769914A}"/>
    <hyperlink ref="A2" r:id="rId2" xr:uid="{BDE0C4CF-671C-48B3-8825-74FAE2E3BE9E}"/>
    <hyperlink ref="A3" r:id="rId3" xr:uid="{2F2ABA62-A02C-4CDB-BE43-C6481F856BD4}"/>
    <hyperlink ref="A4" r:id="rId4" xr:uid="{56C477D7-E211-445F-9427-1BD7A166B199}"/>
    <hyperlink ref="A5" r:id="rId5" xr:uid="{42A82BF0-A99A-4852-BA5C-022DF5E2ED65}"/>
    <hyperlink ref="A6" r:id="rId6" xr:uid="{D641079F-2DB5-4118-8345-F0E18A3E4540}"/>
    <hyperlink ref="A7" r:id="rId7" xr:uid="{346ABDF6-D598-4045-B90E-5D013BCE8281}"/>
    <hyperlink ref="A8" r:id="rId8" xr:uid="{3A5A3BDA-EFE9-4E17-B07A-C52D7675D5D6}"/>
    <hyperlink ref="A9" r:id="rId9" xr:uid="{90815CEB-A015-44B4-A830-7FB9DEE6935A}"/>
    <hyperlink ref="A10" r:id="rId10" xr:uid="{B9A11C54-7150-4F86-8FD8-D26E828311CD}"/>
    <hyperlink ref="A11" r:id="rId11" xr:uid="{08F3DA82-78E1-4B25-BEAC-A32C92CAC147}"/>
    <hyperlink ref="A12" r:id="rId12" xr:uid="{1F04708D-74AC-4253-BD12-492F0E438E73}"/>
    <hyperlink ref="A13" r:id="rId13" xr:uid="{FE595A5B-790C-46F6-9A40-787CBD748DDB}"/>
    <hyperlink ref="A14" r:id="rId14" xr:uid="{9B098C6D-8AA1-41E7-8613-C7CCED691F79}"/>
    <hyperlink ref="A15" r:id="rId15" xr:uid="{6027976F-5BE4-440B-BB79-274855E7E42F}"/>
    <hyperlink ref="A16" r:id="rId16" xr:uid="{2FC674BD-6EE9-4638-AEEA-065C5B25ABA7}"/>
    <hyperlink ref="A17" r:id="rId17" xr:uid="{2DE41B50-532D-4EF1-9338-FCA89CEF6BAA}"/>
    <hyperlink ref="A18" r:id="rId18" xr:uid="{FD7B001B-AA31-4516-9363-1EC8C8915F98}"/>
    <hyperlink ref="A19" r:id="rId19" xr:uid="{BA7A4534-B153-4545-B6EB-A65DD6337D11}"/>
    <hyperlink ref="A20" r:id="rId20" xr:uid="{12B1CC8B-B86C-4443-A009-CEA9D19F48B3}"/>
    <hyperlink ref="A21" r:id="rId21" xr:uid="{1DB19713-BA28-4AF6-B078-9F0A6EB1CB8F}"/>
    <hyperlink ref="A22" r:id="rId22" xr:uid="{DEEB2EB4-3751-4C92-8E7B-DDB73BA181F6}"/>
    <hyperlink ref="A23" r:id="rId23" xr:uid="{9CD516EA-221E-4253-BDD9-D2F8461046FB}"/>
    <hyperlink ref="A24" r:id="rId24" xr:uid="{7BE062D7-55EF-4E94-AB19-1ED3D007CC4A}"/>
    <hyperlink ref="A25" r:id="rId25" xr:uid="{C9ADFB2F-F4C3-43C8-86F5-82036DCEBABF}"/>
    <hyperlink ref="A26" r:id="rId26" xr:uid="{B0BACB04-D0BD-4848-9B15-79EC3D4A0626}"/>
    <hyperlink ref="A28" r:id="rId27" xr:uid="{57DA75FA-07B7-482C-A678-8ABA5459272E}"/>
    <hyperlink ref="A29" r:id="rId28" xr:uid="{8D807B8D-CF83-4BC9-A4D3-310866C94CBF}"/>
    <hyperlink ref="A30" r:id="rId29" xr:uid="{DC1820EA-30AB-426A-BEBC-11C56C8F661E}"/>
    <hyperlink ref="A31" r:id="rId30" xr:uid="{1A8D6335-DD68-4E07-B977-FD3845F754C8}"/>
    <hyperlink ref="A32" r:id="rId31" xr:uid="{8C6ED9A3-586E-43EF-85F1-961FD03201BB}"/>
    <hyperlink ref="A33" r:id="rId32" xr:uid="{ABB40EE7-9B46-4B99-BC3A-FA4C362B373C}"/>
    <hyperlink ref="A34" r:id="rId33" xr:uid="{F815C21F-A6FB-4D0F-9A1B-C91CFDCAB607}"/>
    <hyperlink ref="A35" r:id="rId34" xr:uid="{623A41B0-FE50-4ABA-84AD-282062610618}"/>
    <hyperlink ref="A36" r:id="rId35" xr:uid="{37C189A8-38C2-4963-9F44-407281A870BD}"/>
  </hyperlinks>
  <pageMargins left="0.7" right="0.7" top="0.75" bottom="0.75" header="0.3" footer="0.3"/>
  <pageSetup paperSize="9" orientation="portrait" r:id="rId36"/>
  <ignoredErrors>
    <ignoredError sqref="F8:F12 F14 F16:F17 F20 F22:F25 F2:F3 F35:F36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A838-465D-4B53-9029-ADB30F7E42FE}">
  <dimension ref="A1:F13"/>
  <sheetViews>
    <sheetView workbookViewId="0">
      <selection activeCell="A3" sqref="A3"/>
    </sheetView>
  </sheetViews>
  <sheetFormatPr defaultRowHeight="13.5" x14ac:dyDescent="0.35"/>
  <cols>
    <col min="1" max="1" width="25.25" customWidth="1"/>
    <col min="2" max="2" width="12.4375" bestFit="1" customWidth="1"/>
    <col min="3" max="3" width="18.6875" bestFit="1" customWidth="1"/>
    <col min="4" max="4" width="8.0625" customWidth="1"/>
    <col min="5" max="5" width="20.75" bestFit="1" customWidth="1"/>
  </cols>
  <sheetData>
    <row r="1" spans="1:6" ht="13.9" x14ac:dyDescent="0.4">
      <c r="A1" s="1" t="s">
        <v>274</v>
      </c>
    </row>
    <row r="3" spans="1:6" ht="13.9" x14ac:dyDescent="0.4">
      <c r="A3" s="3" t="s">
        <v>79</v>
      </c>
      <c r="B3" s="3" t="s">
        <v>275</v>
      </c>
      <c r="C3" s="3" t="s">
        <v>276</v>
      </c>
      <c r="D3" s="3" t="s">
        <v>285</v>
      </c>
      <c r="E3" s="3" t="s">
        <v>277</v>
      </c>
      <c r="F3" s="1"/>
    </row>
    <row r="4" spans="1:6" ht="13.9" x14ac:dyDescent="0.4">
      <c r="A4" s="46" t="s">
        <v>279</v>
      </c>
      <c r="B4" s="22">
        <v>17576</v>
      </c>
      <c r="C4" s="4">
        <v>1.83</v>
      </c>
      <c r="D4" s="4">
        <v>2.04</v>
      </c>
      <c r="E4" s="4">
        <v>0.32</v>
      </c>
    </row>
    <row r="5" spans="1:6" ht="13.9" x14ac:dyDescent="0.4">
      <c r="A5" s="46" t="s">
        <v>280</v>
      </c>
      <c r="B5" s="22">
        <v>531061</v>
      </c>
      <c r="C5" s="4">
        <v>2.35</v>
      </c>
      <c r="D5" s="4">
        <v>3.3</v>
      </c>
      <c r="E5" s="4">
        <v>0.46</v>
      </c>
    </row>
    <row r="6" spans="1:6" ht="13.9" x14ac:dyDescent="0.4">
      <c r="A6" s="14" t="s">
        <v>278</v>
      </c>
      <c r="B6" s="22">
        <v>219369</v>
      </c>
      <c r="C6" s="4">
        <v>6.03</v>
      </c>
      <c r="D6" s="4">
        <v>4.8</v>
      </c>
      <c r="E6" s="4">
        <v>0.25</v>
      </c>
    </row>
    <row r="7" spans="1:6" ht="13.9" x14ac:dyDescent="0.4">
      <c r="A7" s="14" t="s">
        <v>87</v>
      </c>
      <c r="B7" s="22">
        <v>103696</v>
      </c>
      <c r="C7" s="4">
        <v>8.4700000000000006</v>
      </c>
      <c r="D7" s="4">
        <v>4.67</v>
      </c>
      <c r="E7" s="4">
        <v>0.12</v>
      </c>
    </row>
    <row r="8" spans="1:6" ht="13.9" x14ac:dyDescent="0.4">
      <c r="A8" s="14" t="s">
        <v>88</v>
      </c>
      <c r="B8" s="22">
        <v>68350</v>
      </c>
      <c r="C8" s="4">
        <v>11.48</v>
      </c>
      <c r="D8" s="4">
        <v>6.24</v>
      </c>
      <c r="E8" s="4">
        <v>0.06</v>
      </c>
    </row>
    <row r="9" spans="1:6" ht="13.9" x14ac:dyDescent="0.4">
      <c r="A9" s="14" t="s">
        <v>281</v>
      </c>
      <c r="B9" s="22">
        <v>22523</v>
      </c>
      <c r="C9" s="4">
        <v>16.25</v>
      </c>
      <c r="D9" s="4">
        <v>7.98</v>
      </c>
      <c r="E9" s="4">
        <v>7.0000000000000007E-2</v>
      </c>
    </row>
    <row r="10" spans="1:6" ht="13.9" x14ac:dyDescent="0.4">
      <c r="A10" s="14" t="s">
        <v>282</v>
      </c>
      <c r="B10" s="22">
        <v>5942</v>
      </c>
      <c r="C10" s="4">
        <v>22.36</v>
      </c>
      <c r="D10" s="4">
        <v>9.5299999999999994</v>
      </c>
      <c r="E10" s="4">
        <v>0.05</v>
      </c>
    </row>
    <row r="11" spans="1:6" ht="13.9" x14ac:dyDescent="0.4">
      <c r="A11" s="14" t="s">
        <v>283</v>
      </c>
      <c r="B11" s="22">
        <v>1344</v>
      </c>
      <c r="C11" s="4">
        <v>27.41</v>
      </c>
      <c r="D11" s="4">
        <v>11.04</v>
      </c>
      <c r="E11" s="4">
        <v>0.06</v>
      </c>
    </row>
    <row r="12" spans="1:6" ht="13.9" x14ac:dyDescent="0.4">
      <c r="A12" s="14" t="s">
        <v>284</v>
      </c>
      <c r="B12" s="22">
        <v>223</v>
      </c>
      <c r="C12" s="4">
        <v>30.6</v>
      </c>
      <c r="D12" s="4">
        <v>13.22</v>
      </c>
      <c r="E12" s="4">
        <v>-0.1</v>
      </c>
    </row>
    <row r="13" spans="1:6" ht="13.9" x14ac:dyDescent="0.4">
      <c r="A13" s="19" t="s">
        <v>91</v>
      </c>
      <c r="B13" s="22">
        <v>970084</v>
      </c>
      <c r="C13" s="4">
        <v>4.96</v>
      </c>
      <c r="D13" s="4">
        <v>7.16</v>
      </c>
      <c r="E13" s="4">
        <v>0.69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6B7-2184-47FC-8501-4AFE066B6C74}">
  <sheetPr>
    <tabColor theme="8" tint="-0.249977111117893"/>
  </sheetPr>
  <dimension ref="A1:K11"/>
  <sheetViews>
    <sheetView tabSelected="1" workbookViewId="0">
      <selection activeCell="D19" sqref="D19"/>
    </sheetView>
  </sheetViews>
  <sheetFormatPr defaultRowHeight="13.5" x14ac:dyDescent="0.35"/>
  <cols>
    <col min="1" max="1" width="13.125" bestFit="1" customWidth="1"/>
    <col min="2" max="2" width="14.0625" customWidth="1"/>
    <col min="3" max="3" width="12.75" customWidth="1"/>
    <col min="4" max="4" width="15.375" bestFit="1" customWidth="1"/>
    <col min="5" max="5" width="10.5625" customWidth="1"/>
    <col min="6" max="6" width="12.9375" customWidth="1"/>
    <col min="7" max="7" width="13.0625" customWidth="1"/>
    <col min="8" max="8" width="12.9375" customWidth="1"/>
    <col min="9" max="9" width="13.375" customWidth="1"/>
    <col min="10" max="10" width="12.6875" customWidth="1"/>
    <col min="11" max="11" width="11.5" customWidth="1"/>
  </cols>
  <sheetData>
    <row r="1" spans="1:11" ht="38.65" thickBot="1" x14ac:dyDescent="0.4">
      <c r="A1" s="129" t="s">
        <v>339</v>
      </c>
      <c r="B1" s="130" t="s">
        <v>340</v>
      </c>
      <c r="C1" s="131" t="s">
        <v>341</v>
      </c>
      <c r="D1" s="132" t="s">
        <v>342</v>
      </c>
      <c r="E1" s="132" t="s">
        <v>343</v>
      </c>
      <c r="F1" s="132" t="s">
        <v>344</v>
      </c>
      <c r="G1" s="132" t="s">
        <v>344</v>
      </c>
      <c r="H1" s="132" t="s">
        <v>344</v>
      </c>
      <c r="I1" s="133" t="s">
        <v>345</v>
      </c>
      <c r="J1" s="133" t="s">
        <v>346</v>
      </c>
      <c r="K1" s="133" t="s">
        <v>347</v>
      </c>
    </row>
    <row r="2" spans="1:11" ht="38.65" thickBot="1" x14ac:dyDescent="0.4">
      <c r="A2" s="134" t="s">
        <v>348</v>
      </c>
      <c r="B2" s="130" t="s">
        <v>349</v>
      </c>
      <c r="C2" s="131" t="s">
        <v>350</v>
      </c>
      <c r="D2" s="132" t="s">
        <v>351</v>
      </c>
      <c r="E2" s="132">
        <v>2011</v>
      </c>
      <c r="F2" s="132" t="s">
        <v>352</v>
      </c>
      <c r="G2" s="132" t="s">
        <v>353</v>
      </c>
      <c r="H2" s="132">
        <v>2010</v>
      </c>
      <c r="I2" s="133" t="s">
        <v>354</v>
      </c>
      <c r="J2" s="133" t="s">
        <v>355</v>
      </c>
      <c r="K2" s="133" t="s">
        <v>356</v>
      </c>
    </row>
    <row r="3" spans="1:11" ht="14.25" thickBot="1" x14ac:dyDescent="0.45">
      <c r="A3" s="135" t="s">
        <v>4</v>
      </c>
      <c r="B3" s="136" t="s">
        <v>10</v>
      </c>
      <c r="C3" s="136" t="s">
        <v>36</v>
      </c>
      <c r="D3" s="136" t="s">
        <v>36</v>
      </c>
      <c r="E3" s="136" t="s">
        <v>10</v>
      </c>
      <c r="F3" s="136" t="s">
        <v>10</v>
      </c>
      <c r="G3" s="136" t="s">
        <v>125</v>
      </c>
      <c r="H3" s="136" t="s">
        <v>16</v>
      </c>
      <c r="I3" s="137" t="s">
        <v>16</v>
      </c>
      <c r="J3" s="137" t="s">
        <v>36</v>
      </c>
      <c r="K3" s="136" t="s">
        <v>36</v>
      </c>
    </row>
    <row r="4" spans="1:11" ht="14.25" thickBot="1" x14ac:dyDescent="0.45">
      <c r="A4" s="135" t="s">
        <v>357</v>
      </c>
      <c r="B4" s="138" t="s">
        <v>100</v>
      </c>
      <c r="C4" s="138" t="s">
        <v>100</v>
      </c>
      <c r="D4" s="138" t="s">
        <v>100</v>
      </c>
      <c r="E4" s="138" t="s">
        <v>100</v>
      </c>
      <c r="F4" s="138" t="s">
        <v>100</v>
      </c>
      <c r="G4" s="138" t="s">
        <v>100</v>
      </c>
      <c r="H4" s="138" t="s">
        <v>100</v>
      </c>
      <c r="I4" s="139" t="s">
        <v>100</v>
      </c>
      <c r="J4" s="139" t="s">
        <v>100</v>
      </c>
      <c r="K4" s="140" t="s">
        <v>100</v>
      </c>
    </row>
    <row r="5" spans="1:11" ht="13.9" x14ac:dyDescent="0.35">
      <c r="A5" s="141">
        <v>1</v>
      </c>
      <c r="B5" s="142">
        <v>88.2</v>
      </c>
      <c r="C5" s="143">
        <v>88.1</v>
      </c>
      <c r="D5" s="142">
        <v>89.6</v>
      </c>
      <c r="E5" s="142">
        <v>89</v>
      </c>
      <c r="F5" s="142">
        <v>85.5</v>
      </c>
      <c r="G5" s="142">
        <v>89.4</v>
      </c>
      <c r="H5" s="142">
        <v>86.1</v>
      </c>
      <c r="I5" s="144">
        <v>81.599999999999994</v>
      </c>
      <c r="J5" s="144">
        <v>86.3</v>
      </c>
      <c r="K5" s="142">
        <v>88</v>
      </c>
    </row>
    <row r="6" spans="1:11" ht="13.9" x14ac:dyDescent="0.35">
      <c r="A6" s="145">
        <v>2</v>
      </c>
      <c r="B6" s="146">
        <v>8.8000000000000007</v>
      </c>
      <c r="C6" s="146">
        <v>9.5</v>
      </c>
      <c r="D6" s="147" t="s">
        <v>358</v>
      </c>
      <c r="E6" s="146">
        <v>8</v>
      </c>
      <c r="F6" s="146">
        <v>10.7</v>
      </c>
      <c r="G6" s="148">
        <f>(0.762*0.106)*100</f>
        <v>8.0771999999999995</v>
      </c>
      <c r="H6" s="148">
        <f>(0.795*0.139)*100</f>
        <v>11.050500000000001</v>
      </c>
      <c r="I6" s="147" t="s">
        <v>358</v>
      </c>
      <c r="J6" s="146">
        <v>10.9</v>
      </c>
      <c r="K6" s="147" t="s">
        <v>358</v>
      </c>
    </row>
    <row r="7" spans="1:11" ht="13.9" x14ac:dyDescent="0.35">
      <c r="A7" s="145">
        <v>3</v>
      </c>
      <c r="B7" s="146">
        <v>2</v>
      </c>
      <c r="C7" s="146">
        <v>1.7</v>
      </c>
      <c r="D7" s="147" t="s">
        <v>358</v>
      </c>
      <c r="E7" s="149">
        <v>3</v>
      </c>
      <c r="F7" s="148">
        <v>2.5299999999999998</v>
      </c>
      <c r="G7" s="148">
        <f>(0.165*0.106)*100</f>
        <v>1.7489999999999999</v>
      </c>
      <c r="H7" s="148">
        <f>(0.145*0.139)*100</f>
        <v>2.0154999999999998</v>
      </c>
      <c r="I7" s="147" t="s">
        <v>358</v>
      </c>
      <c r="J7" s="146">
        <v>2.4</v>
      </c>
      <c r="K7" s="147" t="s">
        <v>358</v>
      </c>
    </row>
    <row r="8" spans="1:11" ht="13.9" x14ac:dyDescent="0.35">
      <c r="A8" s="145">
        <v>4</v>
      </c>
      <c r="B8" s="146">
        <v>0.6</v>
      </c>
      <c r="C8" s="146">
        <v>0.4</v>
      </c>
      <c r="D8" s="147" t="s">
        <v>358</v>
      </c>
      <c r="E8" s="149"/>
      <c r="F8" s="148">
        <v>0.83</v>
      </c>
      <c r="G8" s="148">
        <f>(0.049*0.106)*100</f>
        <v>0.51939999999999997</v>
      </c>
      <c r="H8" s="148">
        <f>(0.04*0.106)*100</f>
        <v>0.42399999999999999</v>
      </c>
      <c r="I8" s="147" t="s">
        <v>358</v>
      </c>
      <c r="J8" s="149">
        <v>0.4</v>
      </c>
      <c r="K8" s="147" t="s">
        <v>358</v>
      </c>
    </row>
    <row r="9" spans="1:11" ht="13.9" x14ac:dyDescent="0.35">
      <c r="A9" s="145">
        <v>5</v>
      </c>
      <c r="B9" s="146">
        <v>0.3</v>
      </c>
      <c r="C9" s="146">
        <v>0.1</v>
      </c>
      <c r="D9" s="147" t="s">
        <v>358</v>
      </c>
      <c r="E9" s="149"/>
      <c r="F9" s="148">
        <v>0.26</v>
      </c>
      <c r="G9" s="148">
        <f>(0.015*0.106)*100</f>
        <v>0.15899999999999997</v>
      </c>
      <c r="H9" s="148">
        <f>(0.012*0.106)*100</f>
        <v>0.12719999999999998</v>
      </c>
      <c r="I9" s="147" t="s">
        <v>358</v>
      </c>
      <c r="J9" s="149"/>
      <c r="K9" s="147" t="s">
        <v>358</v>
      </c>
    </row>
    <row r="10" spans="1:11" ht="14.25" thickBot="1" x14ac:dyDescent="0.4">
      <c r="A10" s="150" t="s">
        <v>104</v>
      </c>
      <c r="B10" s="151">
        <v>0.1</v>
      </c>
      <c r="C10" s="151">
        <v>0.2</v>
      </c>
      <c r="D10" s="152" t="s">
        <v>358</v>
      </c>
      <c r="E10" s="153"/>
      <c r="F10" s="154">
        <v>0.18</v>
      </c>
      <c r="G10" s="154">
        <f>(0.009*0.106)*100</f>
        <v>9.5399999999999985E-2</v>
      </c>
      <c r="H10" s="154">
        <f>(0.008*0.139)*100</f>
        <v>0.11120000000000002</v>
      </c>
      <c r="I10" s="152" t="s">
        <v>358</v>
      </c>
      <c r="J10" s="153"/>
      <c r="K10" s="152" t="s">
        <v>358</v>
      </c>
    </row>
    <row r="11" spans="1:11" ht="14.25" thickBot="1" x14ac:dyDescent="0.4">
      <c r="A11" s="155" t="s">
        <v>319</v>
      </c>
      <c r="B11" s="156">
        <v>11.8</v>
      </c>
      <c r="C11" s="157">
        <v>11.9</v>
      </c>
      <c r="D11" s="156">
        <v>10.4</v>
      </c>
      <c r="E11" s="156">
        <v>11</v>
      </c>
      <c r="F11" s="156">
        <v>14.5</v>
      </c>
      <c r="G11" s="156">
        <v>10.6</v>
      </c>
      <c r="H11" s="156">
        <v>13.9</v>
      </c>
      <c r="I11" s="157">
        <v>18.399999999999999</v>
      </c>
      <c r="J11" s="156">
        <v>13.7</v>
      </c>
      <c r="K11" s="156">
        <v>12</v>
      </c>
    </row>
  </sheetData>
  <mergeCells count="2">
    <mergeCell ref="E7:E10"/>
    <mergeCell ref="J8:J1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8AEA6-2A58-4F88-9E62-4736105E3F2B}">
  <dimension ref="A1:K44"/>
  <sheetViews>
    <sheetView workbookViewId="0">
      <selection activeCell="B6" sqref="B6"/>
    </sheetView>
  </sheetViews>
  <sheetFormatPr defaultRowHeight="13.5" x14ac:dyDescent="0.35"/>
  <cols>
    <col min="1" max="1" width="29.125" bestFit="1" customWidth="1"/>
    <col min="5" max="5" width="15.5" customWidth="1"/>
    <col min="10" max="10" width="15.75" customWidth="1"/>
  </cols>
  <sheetData>
    <row r="1" spans="1:11" ht="13.9" x14ac:dyDescent="0.4">
      <c r="A1" s="1" t="s">
        <v>105</v>
      </c>
    </row>
    <row r="2" spans="1:11" ht="13.9" x14ac:dyDescent="0.4">
      <c r="A2" s="4"/>
      <c r="B2" s="3" t="s">
        <v>100</v>
      </c>
    </row>
    <row r="3" spans="1:11" x14ac:dyDescent="0.35">
      <c r="A3" s="4">
        <v>1</v>
      </c>
      <c r="B3" s="4">
        <v>88.2</v>
      </c>
    </row>
    <row r="4" spans="1:11" x14ac:dyDescent="0.35">
      <c r="A4" s="4">
        <v>2</v>
      </c>
      <c r="B4" s="4">
        <v>8.8000000000000007</v>
      </c>
    </row>
    <row r="5" spans="1:11" x14ac:dyDescent="0.35">
      <c r="A5" s="4">
        <v>3</v>
      </c>
      <c r="B5" s="4">
        <v>2</v>
      </c>
    </row>
    <row r="6" spans="1:11" x14ac:dyDescent="0.35">
      <c r="A6" s="4">
        <v>4</v>
      </c>
      <c r="B6" s="4">
        <v>0.6</v>
      </c>
    </row>
    <row r="7" spans="1:11" x14ac:dyDescent="0.35">
      <c r="A7" s="4">
        <v>5</v>
      </c>
      <c r="B7" s="4">
        <v>0.2</v>
      </c>
    </row>
    <row r="8" spans="1:11" x14ac:dyDescent="0.35">
      <c r="A8" s="13" t="s">
        <v>104</v>
      </c>
      <c r="B8" s="4">
        <v>0.1</v>
      </c>
    </row>
    <row r="11" spans="1:11" ht="19.149999999999999" customHeight="1" x14ac:dyDescent="0.35">
      <c r="A11" s="16" t="s">
        <v>314</v>
      </c>
    </row>
    <row r="13" spans="1:11" ht="13.9" x14ac:dyDescent="0.4">
      <c r="A13" s="105" t="s">
        <v>315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7"/>
    </row>
    <row r="14" spans="1:11" ht="13.9" x14ac:dyDescent="0.4">
      <c r="A14" s="119"/>
      <c r="B14" s="81" t="s">
        <v>316</v>
      </c>
      <c r="C14" s="81"/>
      <c r="D14" s="81"/>
      <c r="E14" s="81"/>
      <c r="F14" s="81"/>
      <c r="G14" s="82" t="s">
        <v>328</v>
      </c>
      <c r="H14" s="82"/>
      <c r="I14" s="82"/>
      <c r="J14" s="82"/>
      <c r="K14" s="82"/>
    </row>
    <row r="15" spans="1:11" ht="13.9" x14ac:dyDescent="0.4">
      <c r="A15" s="120"/>
      <c r="B15" s="59" t="s">
        <v>317</v>
      </c>
      <c r="C15" s="59"/>
      <c r="D15" s="59"/>
      <c r="E15" s="59"/>
      <c r="F15" s="59"/>
      <c r="G15" s="59" t="s">
        <v>329</v>
      </c>
      <c r="H15" s="59"/>
      <c r="I15" s="59"/>
      <c r="J15" s="59"/>
      <c r="K15" s="59"/>
    </row>
    <row r="16" spans="1:11" ht="13.9" x14ac:dyDescent="0.4">
      <c r="A16" s="121"/>
      <c r="B16" s="44" t="s">
        <v>323</v>
      </c>
      <c r="C16" s="44" t="s">
        <v>324</v>
      </c>
      <c r="D16" s="44" t="s">
        <v>325</v>
      </c>
      <c r="E16" s="44" t="s">
        <v>326</v>
      </c>
      <c r="F16" s="102" t="s">
        <v>327</v>
      </c>
      <c r="G16" s="47" t="s">
        <v>323</v>
      </c>
      <c r="H16" s="44" t="s">
        <v>324</v>
      </c>
      <c r="I16" s="44" t="s">
        <v>325</v>
      </c>
      <c r="J16" s="44" t="s">
        <v>326</v>
      </c>
      <c r="K16" s="44" t="s">
        <v>327</v>
      </c>
    </row>
    <row r="17" spans="1:11" ht="13.9" x14ac:dyDescent="0.4">
      <c r="A17" s="3" t="s">
        <v>318</v>
      </c>
      <c r="B17" s="20" t="s">
        <v>100</v>
      </c>
      <c r="C17" s="20" t="s">
        <v>100</v>
      </c>
      <c r="D17" s="20" t="s">
        <v>100</v>
      </c>
      <c r="E17" s="20" t="s">
        <v>100</v>
      </c>
      <c r="F17" s="103" t="s">
        <v>100</v>
      </c>
      <c r="G17" s="101" t="s">
        <v>100</v>
      </c>
      <c r="H17" s="20" t="s">
        <v>100</v>
      </c>
      <c r="I17" s="20" t="s">
        <v>100</v>
      </c>
      <c r="J17" s="20" t="s">
        <v>100</v>
      </c>
      <c r="K17" s="20" t="s">
        <v>100</v>
      </c>
    </row>
    <row r="18" spans="1:11" ht="13.9" x14ac:dyDescent="0.4">
      <c r="A18" s="14">
        <v>1</v>
      </c>
      <c r="B18" s="20">
        <v>64.2</v>
      </c>
      <c r="C18" s="20">
        <v>75.900000000000006</v>
      </c>
      <c r="D18" s="20">
        <v>75.5</v>
      </c>
      <c r="E18" s="20">
        <v>90.7</v>
      </c>
      <c r="F18" s="103">
        <v>88.2</v>
      </c>
      <c r="G18" s="101">
        <v>0.4</v>
      </c>
      <c r="H18" s="20">
        <v>13.8</v>
      </c>
      <c r="I18" s="20">
        <v>14.2</v>
      </c>
      <c r="J18" s="20">
        <v>85.8</v>
      </c>
      <c r="K18" s="20">
        <v>100</v>
      </c>
    </row>
    <row r="19" spans="1:11" ht="13.9" x14ac:dyDescent="0.4">
      <c r="A19" s="14">
        <v>2</v>
      </c>
      <c r="B19" s="20">
        <v>25</v>
      </c>
      <c r="C19" s="20">
        <v>17.100000000000001</v>
      </c>
      <c r="D19" s="20">
        <v>17.399999999999999</v>
      </c>
      <c r="E19" s="20">
        <v>7.1</v>
      </c>
      <c r="F19" s="103">
        <v>8.8000000000000007</v>
      </c>
      <c r="G19" s="101">
        <v>1.7</v>
      </c>
      <c r="H19" s="20">
        <v>31</v>
      </c>
      <c r="I19" s="20">
        <v>32.799999999999997</v>
      </c>
      <c r="J19" s="20">
        <v>67.2</v>
      </c>
      <c r="K19" s="20">
        <v>100</v>
      </c>
    </row>
    <row r="20" spans="1:11" ht="13.9" x14ac:dyDescent="0.4">
      <c r="A20" s="14">
        <v>3</v>
      </c>
      <c r="B20" s="20">
        <v>8</v>
      </c>
      <c r="C20" s="20">
        <v>4.8</v>
      </c>
      <c r="D20" s="20">
        <v>4.9000000000000004</v>
      </c>
      <c r="E20" s="20">
        <v>1.5</v>
      </c>
      <c r="F20" s="103">
        <v>2</v>
      </c>
      <c r="G20" s="101">
        <v>2.4</v>
      </c>
      <c r="H20" s="20">
        <v>37.5</v>
      </c>
      <c r="I20" s="20">
        <v>39.9</v>
      </c>
      <c r="J20" s="20">
        <v>60.1</v>
      </c>
      <c r="K20" s="20">
        <v>100</v>
      </c>
    </row>
    <row r="21" spans="1:11" ht="13.9" x14ac:dyDescent="0.4">
      <c r="A21" s="14">
        <v>4</v>
      </c>
      <c r="B21" s="20">
        <v>2.2000000000000002</v>
      </c>
      <c r="C21" s="20">
        <v>1.4</v>
      </c>
      <c r="D21" s="20">
        <v>1.5</v>
      </c>
      <c r="E21" s="20">
        <v>0.4</v>
      </c>
      <c r="F21" s="103">
        <v>0.6</v>
      </c>
      <c r="G21" s="101">
        <v>2.2000000000000002</v>
      </c>
      <c r="H21" s="20">
        <v>38.6</v>
      </c>
      <c r="I21" s="20">
        <v>40.799999999999997</v>
      </c>
      <c r="J21" s="20">
        <v>59.2</v>
      </c>
      <c r="K21" s="20">
        <v>100</v>
      </c>
    </row>
    <row r="22" spans="1:11" ht="13.9" x14ac:dyDescent="0.4">
      <c r="A22" s="14">
        <v>5</v>
      </c>
      <c r="B22" s="20">
        <v>0.5</v>
      </c>
      <c r="C22" s="20">
        <v>0.4</v>
      </c>
      <c r="D22" s="20">
        <v>0.4</v>
      </c>
      <c r="E22" s="20">
        <v>0.1</v>
      </c>
      <c r="F22" s="103">
        <v>0.2</v>
      </c>
      <c r="G22" s="101">
        <v>1.8</v>
      </c>
      <c r="H22" s="20">
        <v>37.700000000000003</v>
      </c>
      <c r="I22" s="20">
        <v>39.6</v>
      </c>
      <c r="J22" s="20">
        <v>60.5</v>
      </c>
      <c r="K22" s="20">
        <v>100</v>
      </c>
    </row>
    <row r="23" spans="1:11" ht="13.9" x14ac:dyDescent="0.4">
      <c r="A23" s="98" t="s">
        <v>104</v>
      </c>
      <c r="B23" s="20">
        <v>0.2</v>
      </c>
      <c r="C23" s="20">
        <v>0.3</v>
      </c>
      <c r="D23" s="20">
        <v>0.3</v>
      </c>
      <c r="E23" s="20">
        <v>0.1</v>
      </c>
      <c r="F23" s="103">
        <v>0.1</v>
      </c>
      <c r="G23" s="101">
        <v>1</v>
      </c>
      <c r="H23" s="20">
        <v>30.7</v>
      </c>
      <c r="I23" s="20">
        <v>31.6</v>
      </c>
      <c r="J23" s="20">
        <v>68.400000000000006</v>
      </c>
      <c r="K23" s="20">
        <v>100</v>
      </c>
    </row>
    <row r="24" spans="1:11" ht="13.9" x14ac:dyDescent="0.4">
      <c r="A24" s="98" t="s">
        <v>319</v>
      </c>
      <c r="B24" s="20">
        <v>35.799999999999997</v>
      </c>
      <c r="C24" s="20">
        <v>24.1</v>
      </c>
      <c r="D24" s="20">
        <v>24.5</v>
      </c>
      <c r="E24" s="20">
        <v>9.3000000000000007</v>
      </c>
      <c r="F24" s="103">
        <v>11.8</v>
      </c>
      <c r="G24" s="101">
        <v>1.9</v>
      </c>
      <c r="H24" s="20">
        <v>32.6</v>
      </c>
      <c r="I24" s="20">
        <v>34.5</v>
      </c>
      <c r="J24" s="20">
        <v>65.5</v>
      </c>
      <c r="K24" s="20">
        <v>100</v>
      </c>
    </row>
    <row r="25" spans="1:11" ht="13.9" x14ac:dyDescent="0.4">
      <c r="A25" s="14" t="s">
        <v>91</v>
      </c>
      <c r="B25" s="20">
        <v>100</v>
      </c>
      <c r="C25" s="20">
        <v>100</v>
      </c>
      <c r="D25" s="20">
        <v>100</v>
      </c>
      <c r="E25" s="20">
        <v>100</v>
      </c>
      <c r="F25" s="103">
        <v>100</v>
      </c>
      <c r="G25" s="101">
        <v>0.6</v>
      </c>
      <c r="H25" s="20">
        <v>16</v>
      </c>
      <c r="I25" s="20">
        <v>16.600000000000001</v>
      </c>
      <c r="J25" s="20">
        <v>83.4</v>
      </c>
      <c r="K25" s="20">
        <v>100</v>
      </c>
    </row>
    <row r="26" spans="1:11" ht="13.9" x14ac:dyDescent="0.4">
      <c r="A26" s="14" t="s">
        <v>6</v>
      </c>
      <c r="B26" s="21">
        <v>17692</v>
      </c>
      <c r="C26" s="21">
        <v>462765</v>
      </c>
      <c r="D26" s="21">
        <v>480457</v>
      </c>
      <c r="E26" s="21">
        <v>2411238</v>
      </c>
      <c r="F26" s="104">
        <v>2891695</v>
      </c>
      <c r="G26" s="108"/>
      <c r="H26" s="109"/>
      <c r="I26" s="109"/>
      <c r="J26" s="109"/>
      <c r="K26" s="110"/>
    </row>
    <row r="27" spans="1:11" ht="13.9" x14ac:dyDescent="0.4">
      <c r="A27" s="14" t="s">
        <v>320</v>
      </c>
      <c r="B27" s="20">
        <v>8</v>
      </c>
      <c r="C27" s="20">
        <v>20</v>
      </c>
      <c r="D27" s="20">
        <v>20</v>
      </c>
      <c r="E27" s="20">
        <v>71</v>
      </c>
      <c r="F27" s="103">
        <v>71</v>
      </c>
      <c r="G27" s="111"/>
      <c r="H27" s="112"/>
      <c r="I27" s="112"/>
      <c r="J27" s="112"/>
      <c r="K27" s="113"/>
    </row>
    <row r="28" spans="1:11" ht="13.9" x14ac:dyDescent="0.4">
      <c r="A28" s="14" t="s">
        <v>321</v>
      </c>
      <c r="B28" s="20">
        <v>1.51</v>
      </c>
      <c r="C28" s="20">
        <v>1.34</v>
      </c>
      <c r="D28" s="20">
        <v>1.35</v>
      </c>
      <c r="E28" s="20">
        <v>1.1299999999999999</v>
      </c>
      <c r="F28" s="103">
        <v>1.1599999999999999</v>
      </c>
      <c r="G28" s="111"/>
      <c r="H28" s="112"/>
      <c r="I28" s="112"/>
      <c r="J28" s="112"/>
      <c r="K28" s="113"/>
    </row>
    <row r="29" spans="1:11" ht="13.9" x14ac:dyDescent="0.4">
      <c r="A29" s="14" t="s">
        <v>322</v>
      </c>
      <c r="B29" s="20">
        <v>0.81</v>
      </c>
      <c r="C29" s="20">
        <v>0.51</v>
      </c>
      <c r="D29" s="20">
        <v>0.74</v>
      </c>
      <c r="E29" s="20">
        <v>0.51</v>
      </c>
      <c r="F29" s="103">
        <v>0.56000000000000005</v>
      </c>
      <c r="G29" s="114"/>
      <c r="H29" s="115"/>
      <c r="I29" s="115"/>
      <c r="J29" s="115"/>
      <c r="K29" s="116"/>
    </row>
    <row r="30" spans="1:11" x14ac:dyDescent="0.35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1:11" ht="13.9" x14ac:dyDescent="0.4">
      <c r="A31" s="105" t="s">
        <v>330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7"/>
    </row>
    <row r="32" spans="1:11" ht="13.9" x14ac:dyDescent="0.4">
      <c r="A32" s="119"/>
      <c r="B32" s="81" t="s">
        <v>316</v>
      </c>
      <c r="C32" s="81"/>
      <c r="D32" s="81"/>
      <c r="E32" s="81"/>
      <c r="F32" s="81"/>
      <c r="G32" s="82" t="s">
        <v>333</v>
      </c>
      <c r="H32" s="82"/>
      <c r="I32" s="82"/>
      <c r="J32" s="82"/>
      <c r="K32" s="82"/>
    </row>
    <row r="33" spans="1:11" ht="13.9" x14ac:dyDescent="0.4">
      <c r="A33" s="120"/>
      <c r="B33" s="59" t="s">
        <v>331</v>
      </c>
      <c r="C33" s="59"/>
      <c r="D33" s="59"/>
      <c r="E33" s="59"/>
      <c r="F33" s="59"/>
      <c r="G33" s="59" t="s">
        <v>332</v>
      </c>
      <c r="H33" s="59"/>
      <c r="I33" s="59"/>
      <c r="J33" s="59"/>
      <c r="K33" s="59"/>
    </row>
    <row r="34" spans="1:11" ht="13.9" x14ac:dyDescent="0.4">
      <c r="A34" s="121"/>
      <c r="B34" s="44" t="s">
        <v>323</v>
      </c>
      <c r="C34" s="44" t="s">
        <v>324</v>
      </c>
      <c r="D34" s="44" t="s">
        <v>325</v>
      </c>
      <c r="E34" s="44" t="s">
        <v>326</v>
      </c>
      <c r="F34" s="102" t="s">
        <v>327</v>
      </c>
      <c r="G34" s="99" t="s">
        <v>323</v>
      </c>
      <c r="H34" s="3" t="s">
        <v>324</v>
      </c>
      <c r="I34" s="3" t="s">
        <v>325</v>
      </c>
      <c r="J34" s="3" t="s">
        <v>326</v>
      </c>
      <c r="K34" s="3" t="s">
        <v>327</v>
      </c>
    </row>
    <row r="35" spans="1:11" ht="13.9" x14ac:dyDescent="0.4">
      <c r="A35" s="3" t="s">
        <v>318</v>
      </c>
      <c r="B35" s="20" t="s">
        <v>100</v>
      </c>
      <c r="C35" s="20" t="s">
        <v>100</v>
      </c>
      <c r="D35" s="20" t="s">
        <v>100</v>
      </c>
      <c r="E35" s="20" t="s">
        <v>100</v>
      </c>
      <c r="F35" s="103" t="s">
        <v>100</v>
      </c>
      <c r="G35" s="100" t="s">
        <v>100</v>
      </c>
      <c r="H35" s="4" t="s">
        <v>100</v>
      </c>
      <c r="I35" s="4" t="s">
        <v>100</v>
      </c>
      <c r="J35" s="4" t="s">
        <v>100</v>
      </c>
      <c r="K35" s="4" t="s">
        <v>100</v>
      </c>
    </row>
    <row r="36" spans="1:11" ht="13.9" x14ac:dyDescent="0.4">
      <c r="A36" s="14">
        <v>1</v>
      </c>
      <c r="B36" s="20">
        <v>42.6</v>
      </c>
      <c r="C36" s="20">
        <v>56.5</v>
      </c>
      <c r="D36" s="20">
        <v>55.9</v>
      </c>
      <c r="E36" s="20">
        <v>80.5</v>
      </c>
      <c r="F36" s="103">
        <v>75.7</v>
      </c>
      <c r="G36" s="101">
        <v>0.4</v>
      </c>
      <c r="H36" s="20">
        <v>13.8</v>
      </c>
      <c r="I36" s="20">
        <v>14.2</v>
      </c>
      <c r="J36" s="20">
        <v>85.8</v>
      </c>
      <c r="K36" s="20">
        <v>100</v>
      </c>
    </row>
    <row r="37" spans="1:11" ht="13.9" x14ac:dyDescent="0.4">
      <c r="A37" s="14">
        <v>2</v>
      </c>
      <c r="B37" s="20">
        <v>33.1</v>
      </c>
      <c r="C37" s="20">
        <v>25.5</v>
      </c>
      <c r="D37" s="20">
        <v>25.8</v>
      </c>
      <c r="E37" s="20">
        <v>12.7</v>
      </c>
      <c r="F37" s="103">
        <v>15.2</v>
      </c>
      <c r="G37" s="101">
        <v>1.7</v>
      </c>
      <c r="H37" s="20">
        <v>31</v>
      </c>
      <c r="I37" s="20">
        <v>32.799999999999997</v>
      </c>
      <c r="J37" s="20">
        <v>67.2</v>
      </c>
      <c r="K37" s="20">
        <v>100</v>
      </c>
    </row>
    <row r="38" spans="1:11" ht="13.9" x14ac:dyDescent="0.4">
      <c r="A38" s="14">
        <v>3</v>
      </c>
      <c r="B38" s="20">
        <v>15.8</v>
      </c>
      <c r="C38" s="20">
        <v>10.7</v>
      </c>
      <c r="D38" s="20">
        <v>10.9</v>
      </c>
      <c r="E38" s="20">
        <v>3.9</v>
      </c>
      <c r="F38" s="103">
        <v>5.3</v>
      </c>
      <c r="G38" s="101">
        <v>2.4</v>
      </c>
      <c r="H38" s="20">
        <v>37.5</v>
      </c>
      <c r="I38" s="20">
        <v>39.9</v>
      </c>
      <c r="J38" s="20">
        <v>60.1</v>
      </c>
      <c r="K38" s="20">
        <v>100</v>
      </c>
    </row>
    <row r="39" spans="1:11" ht="13.9" x14ac:dyDescent="0.4">
      <c r="A39" s="14">
        <v>4</v>
      </c>
      <c r="B39" s="20">
        <v>5.7</v>
      </c>
      <c r="C39" s="20">
        <v>4.3</v>
      </c>
      <c r="D39" s="20">
        <v>4.4000000000000004</v>
      </c>
      <c r="E39" s="20">
        <v>1.5</v>
      </c>
      <c r="F39" s="103">
        <v>2.1</v>
      </c>
      <c r="G39" s="101">
        <v>2.2000000000000002</v>
      </c>
      <c r="H39" s="20">
        <v>38.6</v>
      </c>
      <c r="I39" s="20">
        <v>40.799999999999997</v>
      </c>
      <c r="J39" s="20">
        <v>59.2</v>
      </c>
      <c r="K39" s="20">
        <v>100</v>
      </c>
    </row>
    <row r="40" spans="1:11" ht="13.9" x14ac:dyDescent="0.4">
      <c r="A40" s="14">
        <v>5</v>
      </c>
      <c r="B40" s="20">
        <v>1.7</v>
      </c>
      <c r="C40" s="20">
        <v>1.6</v>
      </c>
      <c r="D40" s="20">
        <v>1.6</v>
      </c>
      <c r="E40" s="20">
        <v>0.6</v>
      </c>
      <c r="F40" s="103">
        <v>0.8</v>
      </c>
      <c r="G40" s="101">
        <v>1.8</v>
      </c>
      <c r="H40" s="20">
        <v>37.700000000000003</v>
      </c>
      <c r="I40" s="20">
        <v>39.5</v>
      </c>
      <c r="J40" s="20">
        <v>60.5</v>
      </c>
      <c r="K40" s="20">
        <v>100</v>
      </c>
    </row>
    <row r="41" spans="1:11" ht="13.9" x14ac:dyDescent="0.4">
      <c r="A41" s="98" t="s">
        <v>104</v>
      </c>
      <c r="B41" s="20">
        <v>1</v>
      </c>
      <c r="C41" s="20">
        <v>1.4</v>
      </c>
      <c r="D41" s="20">
        <v>1.4</v>
      </c>
      <c r="E41" s="20">
        <v>0.9</v>
      </c>
      <c r="F41" s="103">
        <v>1</v>
      </c>
      <c r="G41" s="101">
        <v>0.8</v>
      </c>
      <c r="H41" s="20">
        <v>26.5</v>
      </c>
      <c r="I41" s="20">
        <v>27.3</v>
      </c>
      <c r="J41" s="20">
        <v>72.7</v>
      </c>
      <c r="K41" s="20">
        <v>100</v>
      </c>
    </row>
    <row r="42" spans="1:11" ht="13.9" x14ac:dyDescent="0.4">
      <c r="A42" s="98" t="s">
        <v>319</v>
      </c>
      <c r="B42" s="20">
        <v>57.4</v>
      </c>
      <c r="C42" s="20">
        <v>43.5</v>
      </c>
      <c r="D42" s="20">
        <v>44.1</v>
      </c>
      <c r="E42" s="20">
        <v>19.5</v>
      </c>
      <c r="F42" s="103">
        <v>24.3</v>
      </c>
      <c r="G42" s="101">
        <v>1.9</v>
      </c>
      <c r="H42" s="20">
        <v>33.1</v>
      </c>
      <c r="I42" s="20">
        <v>35</v>
      </c>
      <c r="J42" s="20">
        <v>65</v>
      </c>
      <c r="K42" s="20">
        <v>100</v>
      </c>
    </row>
    <row r="43" spans="1:11" ht="13.9" x14ac:dyDescent="0.4">
      <c r="A43" s="14" t="s">
        <v>327</v>
      </c>
      <c r="B43" s="20">
        <v>100</v>
      </c>
      <c r="C43" s="20">
        <v>100</v>
      </c>
      <c r="D43" s="20">
        <v>100</v>
      </c>
      <c r="E43" s="20">
        <v>100</v>
      </c>
      <c r="F43" s="20">
        <v>100</v>
      </c>
      <c r="G43" s="101">
        <v>0.8</v>
      </c>
      <c r="H43" s="20">
        <v>18.5</v>
      </c>
      <c r="I43" s="20">
        <v>19.3</v>
      </c>
      <c r="J43" s="20">
        <v>80.7</v>
      </c>
      <c r="K43" s="20">
        <v>100</v>
      </c>
    </row>
    <row r="44" spans="1:11" ht="13.9" x14ac:dyDescent="0.4">
      <c r="A44" s="14" t="s">
        <v>6</v>
      </c>
      <c r="B44" s="21">
        <v>26657</v>
      </c>
      <c r="C44" s="21">
        <v>621682</v>
      </c>
      <c r="D44" s="21">
        <v>648339</v>
      </c>
      <c r="E44" s="21">
        <v>2718407</v>
      </c>
      <c r="F44" s="104">
        <v>3366746</v>
      </c>
      <c r="G44" s="117"/>
      <c r="H44" s="118"/>
      <c r="I44" s="118"/>
      <c r="J44" s="118"/>
      <c r="K44" s="118"/>
    </row>
  </sheetData>
  <mergeCells count="14">
    <mergeCell ref="A13:K13"/>
    <mergeCell ref="A31:K31"/>
    <mergeCell ref="A32:A34"/>
    <mergeCell ref="A14:A16"/>
    <mergeCell ref="B15:F15"/>
    <mergeCell ref="B14:F14"/>
    <mergeCell ref="G15:K15"/>
    <mergeCell ref="G14:K14"/>
    <mergeCell ref="B32:F32"/>
    <mergeCell ref="B33:F33"/>
    <mergeCell ref="G32:K32"/>
    <mergeCell ref="G33:K33"/>
    <mergeCell ref="A30:K30"/>
    <mergeCell ref="G26:K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780C-3B20-403D-AC71-9A3EACB3EB08}">
  <dimension ref="A1:B22"/>
  <sheetViews>
    <sheetView workbookViewId="0">
      <selection activeCell="B3" sqref="B3:B8"/>
    </sheetView>
  </sheetViews>
  <sheetFormatPr defaultRowHeight="13.5" x14ac:dyDescent="0.35"/>
  <cols>
    <col min="1" max="1" width="36.125" bestFit="1" customWidth="1"/>
  </cols>
  <sheetData>
    <row r="1" spans="1:2" ht="13.9" x14ac:dyDescent="0.4">
      <c r="A1" s="1" t="s">
        <v>111</v>
      </c>
    </row>
    <row r="2" spans="1:2" ht="13.9" x14ac:dyDescent="0.4">
      <c r="A2" s="3" t="s">
        <v>112</v>
      </c>
      <c r="B2" s="4" t="s">
        <v>100</v>
      </c>
    </row>
    <row r="3" spans="1:2" ht="13.9" x14ac:dyDescent="0.4">
      <c r="A3" s="4">
        <v>1</v>
      </c>
      <c r="B3" s="30">
        <v>88.1</v>
      </c>
    </row>
    <row r="4" spans="1:2" ht="13.9" x14ac:dyDescent="0.4">
      <c r="A4" s="4">
        <v>2</v>
      </c>
      <c r="B4" s="30">
        <v>9.5</v>
      </c>
    </row>
    <row r="5" spans="1:2" ht="13.9" x14ac:dyDescent="0.4">
      <c r="A5" s="4">
        <v>3</v>
      </c>
      <c r="B5" s="14">
        <v>1.7</v>
      </c>
    </row>
    <row r="6" spans="1:2" ht="13.9" x14ac:dyDescent="0.4">
      <c r="A6" s="4">
        <v>4</v>
      </c>
      <c r="B6" s="14">
        <v>0.4</v>
      </c>
    </row>
    <row r="7" spans="1:2" ht="13.9" x14ac:dyDescent="0.4">
      <c r="A7" s="4">
        <v>5</v>
      </c>
      <c r="B7" s="14">
        <v>0.1</v>
      </c>
    </row>
    <row r="8" spans="1:2" ht="13.9" x14ac:dyDescent="0.4">
      <c r="A8" s="4">
        <v>6</v>
      </c>
      <c r="B8" s="14">
        <v>0.1</v>
      </c>
    </row>
    <row r="9" spans="1:2" ht="13.9" x14ac:dyDescent="0.4">
      <c r="A9" s="13" t="s">
        <v>110</v>
      </c>
      <c r="B9" s="14">
        <v>0.1</v>
      </c>
    </row>
    <row r="11" spans="1:2" ht="13.9" x14ac:dyDescent="0.4">
      <c r="A11" s="1" t="s">
        <v>113</v>
      </c>
    </row>
    <row r="12" spans="1:2" ht="13.9" x14ac:dyDescent="0.4">
      <c r="A12" s="3" t="s">
        <v>114</v>
      </c>
      <c r="B12" s="3" t="s">
        <v>115</v>
      </c>
    </row>
    <row r="13" spans="1:2" ht="13.9" x14ac:dyDescent="0.4">
      <c r="A13" s="4">
        <v>1</v>
      </c>
      <c r="B13" s="14">
        <v>61.4</v>
      </c>
    </row>
    <row r="14" spans="1:2" ht="13.9" x14ac:dyDescent="0.4">
      <c r="A14" s="4">
        <v>2</v>
      </c>
      <c r="B14" s="14">
        <v>15.5</v>
      </c>
    </row>
    <row r="15" spans="1:2" ht="13.9" x14ac:dyDescent="0.4">
      <c r="A15" s="4">
        <v>3</v>
      </c>
      <c r="B15" s="14">
        <v>6.7</v>
      </c>
    </row>
    <row r="16" spans="1:2" ht="13.9" x14ac:dyDescent="0.4">
      <c r="A16" s="4">
        <v>4</v>
      </c>
      <c r="B16" s="14">
        <v>3.9</v>
      </c>
    </row>
    <row r="17" spans="1:2" ht="13.9" x14ac:dyDescent="0.4">
      <c r="A17" s="4">
        <v>5</v>
      </c>
      <c r="B17" s="14">
        <v>2.4</v>
      </c>
    </row>
    <row r="18" spans="1:2" ht="13.9" x14ac:dyDescent="0.4">
      <c r="A18" s="4">
        <v>6</v>
      </c>
      <c r="B18" s="14">
        <v>1.7</v>
      </c>
    </row>
    <row r="19" spans="1:2" ht="13.9" x14ac:dyDescent="0.4">
      <c r="A19" s="4">
        <v>7</v>
      </c>
      <c r="B19" s="14">
        <v>1.3</v>
      </c>
    </row>
    <row r="20" spans="1:2" ht="13.9" x14ac:dyDescent="0.4">
      <c r="A20" s="4">
        <v>8</v>
      </c>
      <c r="B20" s="14">
        <v>1</v>
      </c>
    </row>
    <row r="21" spans="1:2" ht="13.9" x14ac:dyDescent="0.4">
      <c r="A21" s="4">
        <v>9</v>
      </c>
      <c r="B21" s="14">
        <v>0.8</v>
      </c>
    </row>
    <row r="22" spans="1:2" ht="13.9" x14ac:dyDescent="0.4">
      <c r="A22" s="13" t="s">
        <v>116</v>
      </c>
      <c r="B22" s="14">
        <v>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CA0E-006D-43E4-95DA-8304F3BBBD82}">
  <dimension ref="A1:H22"/>
  <sheetViews>
    <sheetView workbookViewId="0">
      <selection activeCell="E24" sqref="E24"/>
    </sheetView>
  </sheetViews>
  <sheetFormatPr defaultRowHeight="13.5" x14ac:dyDescent="0.35"/>
  <cols>
    <col min="1" max="1" width="16.875" customWidth="1"/>
    <col min="2" max="2" width="19.5625" bestFit="1" customWidth="1"/>
    <col min="3" max="3" width="17.3125" bestFit="1" customWidth="1"/>
    <col min="6" max="6" width="13.125" customWidth="1"/>
    <col min="8" max="8" width="14.625" customWidth="1"/>
  </cols>
  <sheetData>
    <row r="1" spans="1:4" s="1" customFormat="1" ht="30.4" customHeight="1" x14ac:dyDescent="0.4">
      <c r="A1" s="16" t="s">
        <v>288</v>
      </c>
    </row>
    <row r="2" spans="1:4" s="1" customFormat="1" ht="27.4" customHeight="1" x14ac:dyDescent="0.4">
      <c r="A2" s="33" t="s">
        <v>79</v>
      </c>
      <c r="B2" s="33" t="s">
        <v>80</v>
      </c>
      <c r="C2" s="33" t="s">
        <v>81</v>
      </c>
      <c r="D2" s="33" t="s">
        <v>6</v>
      </c>
    </row>
    <row r="3" spans="1:4" x14ac:dyDescent="0.35">
      <c r="A3" s="5" t="s">
        <v>83</v>
      </c>
      <c r="B3" s="4">
        <v>40.6</v>
      </c>
      <c r="C3" s="4">
        <v>1.68</v>
      </c>
      <c r="D3" s="4">
        <v>9213</v>
      </c>
    </row>
    <row r="4" spans="1:4" x14ac:dyDescent="0.35">
      <c r="A4" s="5" t="s">
        <v>24</v>
      </c>
      <c r="B4" s="4">
        <v>34.6</v>
      </c>
      <c r="C4" s="4">
        <v>1.6</v>
      </c>
      <c r="D4" s="4">
        <v>17784</v>
      </c>
    </row>
    <row r="5" spans="1:4" ht="13.9" x14ac:dyDescent="0.4">
      <c r="A5" s="31" t="s">
        <v>82</v>
      </c>
      <c r="B5" s="14">
        <v>36.5</v>
      </c>
      <c r="C5" s="14">
        <v>1.63</v>
      </c>
      <c r="D5" s="14">
        <v>26997</v>
      </c>
    </row>
    <row r="6" spans="1:4" x14ac:dyDescent="0.35">
      <c r="A6" s="5" t="s">
        <v>84</v>
      </c>
      <c r="B6" s="4">
        <v>23.7</v>
      </c>
      <c r="C6" s="4">
        <v>1.41</v>
      </c>
      <c r="D6" s="4">
        <v>23052</v>
      </c>
    </row>
    <row r="7" spans="1:4" x14ac:dyDescent="0.35">
      <c r="A7" s="5" t="s">
        <v>85</v>
      </c>
      <c r="B7" s="4">
        <v>17.8</v>
      </c>
      <c r="C7" s="4">
        <v>1.27</v>
      </c>
      <c r="D7" s="4">
        <v>19277</v>
      </c>
    </row>
    <row r="8" spans="1:4" x14ac:dyDescent="0.35">
      <c r="A8" s="5" t="s">
        <v>86</v>
      </c>
      <c r="B8" s="4">
        <v>15</v>
      </c>
      <c r="C8" s="4">
        <v>1.23</v>
      </c>
      <c r="D8" s="4">
        <v>16445</v>
      </c>
    </row>
    <row r="9" spans="1:4" x14ac:dyDescent="0.35">
      <c r="A9" s="5" t="s">
        <v>87</v>
      </c>
      <c r="B9" s="4">
        <v>12.8</v>
      </c>
      <c r="C9" s="4">
        <v>1.2</v>
      </c>
      <c r="D9" s="4">
        <v>21385</v>
      </c>
    </row>
    <row r="10" spans="1:4" x14ac:dyDescent="0.35">
      <c r="A10" s="5" t="s">
        <v>88</v>
      </c>
      <c r="B10" s="4">
        <v>11.2</v>
      </c>
      <c r="C10" s="4">
        <v>1.18</v>
      </c>
      <c r="D10" s="4">
        <v>7414</v>
      </c>
    </row>
    <row r="11" spans="1:4" x14ac:dyDescent="0.35">
      <c r="A11" s="5" t="s">
        <v>89</v>
      </c>
      <c r="B11" s="4">
        <v>9.9</v>
      </c>
      <c r="C11" s="4">
        <v>1.19</v>
      </c>
      <c r="D11" s="4">
        <v>2645</v>
      </c>
    </row>
    <row r="12" spans="1:4" ht="13.9" x14ac:dyDescent="0.4">
      <c r="A12" s="31" t="s">
        <v>90</v>
      </c>
      <c r="B12" s="14">
        <v>16.8</v>
      </c>
      <c r="C12" s="14">
        <v>1.27</v>
      </c>
      <c r="D12" s="14">
        <v>90218</v>
      </c>
    </row>
    <row r="13" spans="1:4" ht="13.9" x14ac:dyDescent="0.4">
      <c r="A13" s="32" t="s">
        <v>91</v>
      </c>
      <c r="B13" s="3">
        <v>21.6</v>
      </c>
      <c r="C13" s="3">
        <v>1.36</v>
      </c>
      <c r="D13" s="3">
        <v>117215</v>
      </c>
    </row>
    <row r="16" spans="1:4" ht="23.25" customHeight="1" x14ac:dyDescent="0.35">
      <c r="A16" s="16" t="s">
        <v>287</v>
      </c>
    </row>
    <row r="17" spans="1:8" ht="22.9" customHeight="1" x14ac:dyDescent="0.4">
      <c r="A17" s="83" t="s">
        <v>291</v>
      </c>
      <c r="B17" s="61"/>
      <c r="C17" s="86" t="s">
        <v>114</v>
      </c>
      <c r="D17" s="86"/>
      <c r="E17" s="87" t="s">
        <v>289</v>
      </c>
      <c r="F17" s="87"/>
      <c r="G17" s="88" t="s">
        <v>290</v>
      </c>
      <c r="H17" s="88"/>
    </row>
    <row r="18" spans="1:8" ht="13.5" customHeight="1" x14ac:dyDescent="0.4">
      <c r="A18" s="85"/>
      <c r="B18" s="62"/>
      <c r="C18" s="44" t="s">
        <v>100</v>
      </c>
      <c r="D18" s="44" t="s">
        <v>6</v>
      </c>
      <c r="E18" s="44" t="s">
        <v>100</v>
      </c>
      <c r="F18" s="44" t="s">
        <v>6</v>
      </c>
      <c r="G18" s="44" t="s">
        <v>100</v>
      </c>
      <c r="H18" s="44" t="s">
        <v>6</v>
      </c>
    </row>
    <row r="19" spans="1:8" x14ac:dyDescent="0.35">
      <c r="A19" s="85"/>
      <c r="B19" s="4" t="s">
        <v>292</v>
      </c>
      <c r="C19" s="20">
        <v>10.4</v>
      </c>
      <c r="D19" s="21">
        <v>10997</v>
      </c>
      <c r="E19" s="20">
        <v>21.6</v>
      </c>
      <c r="F19" s="21">
        <v>25923</v>
      </c>
      <c r="G19" s="20">
        <v>30.2</v>
      </c>
      <c r="H19" s="21">
        <v>18589</v>
      </c>
    </row>
    <row r="20" spans="1:8" x14ac:dyDescent="0.35">
      <c r="A20" s="84"/>
      <c r="B20" s="4" t="s">
        <v>293</v>
      </c>
      <c r="C20" s="20">
        <v>89.6</v>
      </c>
      <c r="D20" s="21">
        <v>94351</v>
      </c>
      <c r="E20" s="20">
        <v>78.400000000000006</v>
      </c>
      <c r="F20" s="21">
        <v>94351</v>
      </c>
      <c r="G20" s="20">
        <v>69.8</v>
      </c>
      <c r="H20" s="21">
        <v>43057</v>
      </c>
    </row>
    <row r="21" spans="1:8" x14ac:dyDescent="0.35">
      <c r="A21" s="4" t="s">
        <v>91</v>
      </c>
      <c r="B21" s="4"/>
      <c r="C21" s="20">
        <v>100</v>
      </c>
      <c r="D21" s="21">
        <v>105348</v>
      </c>
      <c r="E21" s="20">
        <v>100</v>
      </c>
      <c r="F21" s="21">
        <v>120274</v>
      </c>
      <c r="G21" s="20">
        <v>100</v>
      </c>
      <c r="H21" s="21">
        <v>61646</v>
      </c>
    </row>
    <row r="22" spans="1:8" ht="13.9" x14ac:dyDescent="0.4">
      <c r="A22" s="4" t="s">
        <v>294</v>
      </c>
      <c r="B22" s="4"/>
      <c r="C22" s="58">
        <v>1.1399999999999999</v>
      </c>
      <c r="D22" s="58"/>
      <c r="E22" s="58">
        <v>1.36</v>
      </c>
      <c r="F22" s="58"/>
      <c r="G22" s="58" t="s">
        <v>295</v>
      </c>
      <c r="H22" s="58"/>
    </row>
  </sheetData>
  <mergeCells count="8">
    <mergeCell ref="B17:B18"/>
    <mergeCell ref="A17:A20"/>
    <mergeCell ref="C17:D17"/>
    <mergeCell ref="E17:F17"/>
    <mergeCell ref="G17:H17"/>
    <mergeCell ref="C22:D22"/>
    <mergeCell ref="E22:F22"/>
    <mergeCell ref="G22:H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2666-C496-4EDC-837D-849960A0EAD4}">
  <dimension ref="A1:I38"/>
  <sheetViews>
    <sheetView workbookViewId="0">
      <selection activeCell="B17" sqref="B17"/>
    </sheetView>
  </sheetViews>
  <sheetFormatPr defaultRowHeight="13.5" x14ac:dyDescent="0.35"/>
  <cols>
    <col min="1" max="1" width="38.125" customWidth="1"/>
    <col min="2" max="2" width="7.1875" bestFit="1" customWidth="1"/>
  </cols>
  <sheetData>
    <row r="1" spans="1:9" ht="13.9" x14ac:dyDescent="0.4">
      <c r="A1" s="1" t="s">
        <v>93</v>
      </c>
    </row>
    <row r="2" spans="1:9" ht="13.9" x14ac:dyDescent="0.4">
      <c r="A2" s="3" t="s">
        <v>212</v>
      </c>
      <c r="B2" s="3" t="s">
        <v>100</v>
      </c>
    </row>
    <row r="3" spans="1:9" ht="13.9" x14ac:dyDescent="0.4">
      <c r="A3" s="4" t="s">
        <v>94</v>
      </c>
      <c r="B3" s="14">
        <v>75</v>
      </c>
    </row>
    <row r="4" spans="1:9" ht="13.9" x14ac:dyDescent="0.4">
      <c r="A4" s="4" t="s">
        <v>95</v>
      </c>
      <c r="B4" s="14">
        <v>15</v>
      </c>
    </row>
    <row r="5" spans="1:9" ht="13.9" x14ac:dyDescent="0.4">
      <c r="A5" s="4" t="s">
        <v>96</v>
      </c>
      <c r="B5" s="14">
        <v>5</v>
      </c>
    </row>
    <row r="6" spans="1:9" ht="13.9" x14ac:dyDescent="0.4">
      <c r="A6" s="4" t="s">
        <v>97</v>
      </c>
      <c r="B6" s="14">
        <v>2</v>
      </c>
    </row>
    <row r="7" spans="1:9" ht="13.9" x14ac:dyDescent="0.4">
      <c r="A7" s="4" t="s">
        <v>98</v>
      </c>
      <c r="B7" s="14">
        <v>1</v>
      </c>
    </row>
    <row r="8" spans="1:9" ht="13.9" x14ac:dyDescent="0.4">
      <c r="A8" s="4" t="s">
        <v>99</v>
      </c>
      <c r="B8" s="14">
        <v>0.5</v>
      </c>
    </row>
    <row r="13" spans="1:9" ht="13.9" x14ac:dyDescent="0.4">
      <c r="A13" s="1" t="s">
        <v>257</v>
      </c>
    </row>
    <row r="14" spans="1:9" ht="13.9" x14ac:dyDescent="0.4">
      <c r="A14" s="57" t="s">
        <v>260</v>
      </c>
      <c r="B14" s="55" t="s">
        <v>258</v>
      </c>
      <c r="C14" s="55"/>
      <c r="D14" s="59" t="s">
        <v>265</v>
      </c>
      <c r="E14" s="59"/>
      <c r="F14" s="59"/>
      <c r="G14" s="59"/>
      <c r="H14" s="60" t="s">
        <v>91</v>
      </c>
      <c r="I14" s="60"/>
    </row>
    <row r="15" spans="1:9" ht="13.9" x14ac:dyDescent="0.4">
      <c r="A15" s="57"/>
      <c r="B15" s="56" t="s">
        <v>259</v>
      </c>
      <c r="C15" s="56"/>
      <c r="D15" s="58" t="s">
        <v>262</v>
      </c>
      <c r="E15" s="58"/>
      <c r="F15" s="14" t="s">
        <v>263</v>
      </c>
      <c r="G15" s="14"/>
      <c r="H15" s="60"/>
      <c r="I15" s="60"/>
    </row>
    <row r="16" spans="1:9" x14ac:dyDescent="0.35">
      <c r="A16" s="57"/>
      <c r="B16" s="48" t="s">
        <v>6</v>
      </c>
      <c r="C16" s="48" t="s">
        <v>100</v>
      </c>
      <c r="D16" s="4" t="s">
        <v>264</v>
      </c>
      <c r="E16" s="4" t="s">
        <v>100</v>
      </c>
      <c r="F16" s="4" t="s">
        <v>264</v>
      </c>
      <c r="G16" s="4" t="s">
        <v>100</v>
      </c>
      <c r="H16" s="4" t="s">
        <v>6</v>
      </c>
      <c r="I16" s="4" t="s">
        <v>100</v>
      </c>
    </row>
    <row r="17" spans="1:9" ht="13.9" x14ac:dyDescent="0.4">
      <c r="A17" s="14" t="s">
        <v>261</v>
      </c>
      <c r="B17" s="22">
        <v>885042</v>
      </c>
      <c r="C17" s="4">
        <v>89</v>
      </c>
      <c r="D17" s="22">
        <v>82777</v>
      </c>
      <c r="E17" s="4">
        <v>8</v>
      </c>
      <c r="F17" s="22">
        <v>26175</v>
      </c>
      <c r="G17" s="4">
        <v>3</v>
      </c>
      <c r="H17" s="22">
        <v>993994</v>
      </c>
      <c r="I17" s="4">
        <v>100</v>
      </c>
    </row>
    <row r="18" spans="1:9" ht="13.9" x14ac:dyDescent="0.4">
      <c r="A18" s="14" t="s">
        <v>266</v>
      </c>
      <c r="B18" s="22">
        <v>885042</v>
      </c>
      <c r="C18" s="4">
        <v>77</v>
      </c>
      <c r="D18" s="22">
        <v>165554</v>
      </c>
      <c r="E18" s="4">
        <v>14</v>
      </c>
      <c r="F18" s="22">
        <v>93779</v>
      </c>
      <c r="G18" s="4">
        <v>8</v>
      </c>
      <c r="H18" s="22">
        <v>1144375</v>
      </c>
      <c r="I18" s="4">
        <v>100</v>
      </c>
    </row>
    <row r="21" spans="1:9" ht="13.9" x14ac:dyDescent="0.4">
      <c r="A21" s="1" t="s">
        <v>334</v>
      </c>
    </row>
    <row r="22" spans="1:9" ht="13.9" x14ac:dyDescent="0.4">
      <c r="A22" s="55" t="s">
        <v>335</v>
      </c>
      <c r="B22" s="78" t="s">
        <v>258</v>
      </c>
      <c r="C22" s="78"/>
      <c r="D22" s="127" t="s">
        <v>337</v>
      </c>
      <c r="E22" s="127"/>
      <c r="F22" s="128" t="s">
        <v>338</v>
      </c>
      <c r="G22" s="128"/>
      <c r="H22" s="124" t="s">
        <v>91</v>
      </c>
      <c r="I22" s="79"/>
    </row>
    <row r="23" spans="1:9" ht="13.9" x14ac:dyDescent="0.4">
      <c r="A23" s="55"/>
      <c r="B23" s="126" t="s">
        <v>244</v>
      </c>
      <c r="C23" s="126" t="s">
        <v>336</v>
      </c>
      <c r="D23" s="125" t="s">
        <v>244</v>
      </c>
      <c r="E23" s="125" t="s">
        <v>336</v>
      </c>
      <c r="F23" s="122" t="s">
        <v>244</v>
      </c>
      <c r="G23" s="122" t="s">
        <v>336</v>
      </c>
      <c r="H23" s="123" t="s">
        <v>244</v>
      </c>
      <c r="I23" s="79"/>
    </row>
    <row r="24" spans="1:9" ht="13.9" x14ac:dyDescent="0.4">
      <c r="A24" s="49">
        <v>1995</v>
      </c>
      <c r="B24" s="21">
        <v>349876</v>
      </c>
      <c r="C24" s="20">
        <v>88.1</v>
      </c>
      <c r="D24" s="21">
        <v>35927</v>
      </c>
      <c r="E24" s="20">
        <v>9</v>
      </c>
      <c r="F24" s="21">
        <v>11352</v>
      </c>
      <c r="G24" s="20">
        <v>2.9</v>
      </c>
      <c r="H24" s="21">
        <v>397155</v>
      </c>
      <c r="I24" s="79"/>
    </row>
    <row r="25" spans="1:9" ht="13.9" x14ac:dyDescent="0.4">
      <c r="A25" s="49">
        <v>1996</v>
      </c>
      <c r="B25" s="21">
        <v>351219</v>
      </c>
      <c r="C25" s="20">
        <v>88.1</v>
      </c>
      <c r="D25" s="21">
        <v>35415</v>
      </c>
      <c r="E25" s="20">
        <v>8.9</v>
      </c>
      <c r="F25" s="21">
        <v>11952</v>
      </c>
      <c r="G25" s="20">
        <v>3</v>
      </c>
      <c r="H25" s="21">
        <v>398586</v>
      </c>
      <c r="I25" s="79"/>
    </row>
    <row r="26" spans="1:9" ht="13.9" x14ac:dyDescent="0.4">
      <c r="A26" s="49">
        <v>1997</v>
      </c>
      <c r="B26" s="21">
        <v>322490</v>
      </c>
      <c r="C26" s="20">
        <v>88.4</v>
      </c>
      <c r="D26" s="21">
        <v>32034</v>
      </c>
      <c r="E26" s="20">
        <v>8.8000000000000007</v>
      </c>
      <c r="F26" s="21">
        <v>10425</v>
      </c>
      <c r="G26" s="20">
        <v>2.9</v>
      </c>
      <c r="H26" s="21">
        <v>364949</v>
      </c>
      <c r="I26" s="79"/>
    </row>
    <row r="27" spans="1:9" ht="13.9" x14ac:dyDescent="0.4">
      <c r="A27" s="49">
        <v>1998</v>
      </c>
      <c r="B27" s="21">
        <v>335752</v>
      </c>
      <c r="C27" s="20">
        <v>89</v>
      </c>
      <c r="D27" s="21">
        <v>31575</v>
      </c>
      <c r="E27" s="20">
        <v>8.4</v>
      </c>
      <c r="F27" s="21">
        <v>9713</v>
      </c>
      <c r="G27" s="20">
        <v>2.6</v>
      </c>
      <c r="H27" s="21">
        <v>377040</v>
      </c>
      <c r="I27" s="79"/>
    </row>
    <row r="28" spans="1:9" ht="13.9" x14ac:dyDescent="0.4">
      <c r="A28" s="49">
        <v>1999</v>
      </c>
      <c r="B28" s="21">
        <v>250155</v>
      </c>
      <c r="C28" s="20">
        <v>89.6</v>
      </c>
      <c r="D28" s="21">
        <v>30631</v>
      </c>
      <c r="E28" s="20">
        <v>7.8</v>
      </c>
      <c r="F28" s="21">
        <v>9972</v>
      </c>
      <c r="G28" s="20">
        <v>2.6</v>
      </c>
      <c r="H28" s="21">
        <v>390758</v>
      </c>
      <c r="I28" s="79"/>
    </row>
    <row r="29" spans="1:9" ht="13.9" x14ac:dyDescent="0.4">
      <c r="A29" s="49">
        <v>2000</v>
      </c>
      <c r="B29" s="21">
        <v>357288</v>
      </c>
      <c r="C29" s="20">
        <v>89.5</v>
      </c>
      <c r="D29" s="21">
        <v>30921</v>
      </c>
      <c r="E29" s="20">
        <v>7.7</v>
      </c>
      <c r="F29" s="21">
        <v>10787</v>
      </c>
      <c r="G29" s="20">
        <v>2.7</v>
      </c>
      <c r="H29" s="21">
        <v>398996</v>
      </c>
      <c r="I29" s="79"/>
    </row>
    <row r="30" spans="1:9" ht="13.9" x14ac:dyDescent="0.4">
      <c r="A30" s="49">
        <v>2001</v>
      </c>
      <c r="B30" s="21">
        <v>363593</v>
      </c>
      <c r="C30" s="20">
        <v>89.8</v>
      </c>
      <c r="D30" s="21">
        <v>30684</v>
      </c>
      <c r="E30" s="20">
        <v>7.6</v>
      </c>
      <c r="F30" s="21">
        <v>10433</v>
      </c>
      <c r="G30" s="20">
        <v>2.6</v>
      </c>
      <c r="H30" s="21">
        <v>404710</v>
      </c>
      <c r="I30" s="79"/>
    </row>
    <row r="31" spans="1:9" ht="13.9" x14ac:dyDescent="0.4">
      <c r="A31" s="49">
        <v>2002</v>
      </c>
      <c r="B31" s="21">
        <v>369342</v>
      </c>
      <c r="C31" s="20">
        <v>90.1</v>
      </c>
      <c r="D31" s="21">
        <v>30534</v>
      </c>
      <c r="E31" s="20">
        <v>7.4</v>
      </c>
      <c r="F31" s="21">
        <v>10256</v>
      </c>
      <c r="G31" s="20">
        <v>2.5</v>
      </c>
      <c r="H31" s="21">
        <v>410132</v>
      </c>
      <c r="I31" s="79"/>
    </row>
    <row r="32" spans="1:9" ht="13.9" x14ac:dyDescent="0.4">
      <c r="A32" s="49">
        <v>2003</v>
      </c>
      <c r="B32" s="21">
        <v>365425</v>
      </c>
      <c r="C32" s="20">
        <v>89.8</v>
      </c>
      <c r="D32" s="21">
        <v>31310</v>
      </c>
      <c r="E32" s="20">
        <v>7.7</v>
      </c>
      <c r="F32" s="21">
        <v>10272</v>
      </c>
      <c r="G32" s="20">
        <v>2.5</v>
      </c>
      <c r="H32" s="21">
        <v>407007</v>
      </c>
      <c r="I32" s="79"/>
    </row>
    <row r="33" spans="1:9" ht="13.9" x14ac:dyDescent="0.4">
      <c r="A33" s="49">
        <v>2004</v>
      </c>
      <c r="B33" s="21">
        <v>369402</v>
      </c>
      <c r="C33" s="20">
        <v>89.9</v>
      </c>
      <c r="D33" s="21">
        <v>30965</v>
      </c>
      <c r="E33" s="20">
        <v>7.5</v>
      </c>
      <c r="F33" s="21">
        <v>10493</v>
      </c>
      <c r="G33" s="20">
        <v>2.6</v>
      </c>
      <c r="H33" s="21">
        <v>410860</v>
      </c>
      <c r="I33" s="79"/>
    </row>
    <row r="34" spans="1:9" ht="13.9" x14ac:dyDescent="0.4">
      <c r="A34" s="49">
        <v>2005</v>
      </c>
      <c r="B34" s="21">
        <v>371429</v>
      </c>
      <c r="C34" s="20">
        <v>90.1</v>
      </c>
      <c r="D34" s="21">
        <v>30799</v>
      </c>
      <c r="E34" s="20">
        <v>7.5</v>
      </c>
      <c r="F34" s="21">
        <v>9887</v>
      </c>
      <c r="G34" s="20">
        <v>2.4</v>
      </c>
      <c r="H34" s="21">
        <v>412115</v>
      </c>
      <c r="I34" s="79"/>
    </row>
    <row r="35" spans="1:9" ht="13.9" x14ac:dyDescent="0.4">
      <c r="A35" s="49">
        <v>2006</v>
      </c>
      <c r="B35" s="21">
        <v>382358</v>
      </c>
      <c r="C35" s="20">
        <v>90.3</v>
      </c>
      <c r="D35" s="21">
        <v>30518</v>
      </c>
      <c r="E35" s="20">
        <v>7.2</v>
      </c>
      <c r="F35" s="21">
        <v>10348</v>
      </c>
      <c r="G35" s="20">
        <v>2.4</v>
      </c>
      <c r="H35" s="21">
        <v>423224</v>
      </c>
      <c r="I35" s="79"/>
    </row>
    <row r="36" spans="1:9" ht="13.9" x14ac:dyDescent="0.4">
      <c r="A36" s="49">
        <v>2007</v>
      </c>
      <c r="B36" s="21">
        <v>377629</v>
      </c>
      <c r="C36" s="20">
        <v>90.4</v>
      </c>
      <c r="D36" s="21">
        <v>30218</v>
      </c>
      <c r="E36" s="20">
        <v>7.2</v>
      </c>
      <c r="F36" s="21">
        <v>9988</v>
      </c>
      <c r="G36" s="20">
        <v>2.4</v>
      </c>
      <c r="H36" s="21">
        <v>417835</v>
      </c>
      <c r="I36" s="79"/>
    </row>
    <row r="37" spans="1:9" ht="13.9" x14ac:dyDescent="0.4">
      <c r="A37" s="49">
        <v>2008</v>
      </c>
      <c r="B37" s="21">
        <v>378862</v>
      </c>
      <c r="C37" s="20">
        <v>90.4</v>
      </c>
      <c r="D37" s="21">
        <v>30034</v>
      </c>
      <c r="E37" s="20">
        <v>7.2</v>
      </c>
      <c r="F37" s="21">
        <v>10234</v>
      </c>
      <c r="G37" s="20">
        <v>2.4</v>
      </c>
      <c r="H37" s="21">
        <v>419130</v>
      </c>
      <c r="I37" s="79"/>
    </row>
    <row r="38" spans="1:9" ht="13.9" x14ac:dyDescent="0.4">
      <c r="A38" s="49">
        <v>2009</v>
      </c>
      <c r="B38" s="21">
        <v>374060</v>
      </c>
      <c r="C38" s="20">
        <v>90.3</v>
      </c>
      <c r="D38" s="21">
        <v>30280</v>
      </c>
      <c r="E38" s="20">
        <v>7.3</v>
      </c>
      <c r="F38" s="21">
        <v>9992</v>
      </c>
      <c r="G38" s="20">
        <v>2.4</v>
      </c>
      <c r="H38" s="21">
        <v>414332</v>
      </c>
      <c r="I38" s="79"/>
    </row>
  </sheetData>
  <mergeCells count="10">
    <mergeCell ref="H14:I15"/>
    <mergeCell ref="B22:C22"/>
    <mergeCell ref="D22:E22"/>
    <mergeCell ref="F22:G22"/>
    <mergeCell ref="A22:A23"/>
    <mergeCell ref="B14:C14"/>
    <mergeCell ref="B15:C15"/>
    <mergeCell ref="A14:A16"/>
    <mergeCell ref="D15:E15"/>
    <mergeCell ref="D14:G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6850-889D-478B-81D3-B667333779EC}">
  <dimension ref="A1:D52"/>
  <sheetViews>
    <sheetView topLeftCell="A4" workbookViewId="0">
      <selection activeCell="G20" sqref="G20"/>
    </sheetView>
  </sheetViews>
  <sheetFormatPr defaultRowHeight="13.5" x14ac:dyDescent="0.35"/>
  <cols>
    <col min="1" max="1" width="26.375" customWidth="1"/>
    <col min="2" max="2" width="10.875" customWidth="1"/>
    <col min="3" max="3" width="12.5625" customWidth="1"/>
    <col min="4" max="4" width="10" customWidth="1"/>
  </cols>
  <sheetData>
    <row r="1" spans="1:4" ht="13.9" x14ac:dyDescent="0.4">
      <c r="A1" s="1" t="s">
        <v>130</v>
      </c>
    </row>
    <row r="2" spans="1:4" ht="13.9" x14ac:dyDescent="0.4">
      <c r="A2" s="1"/>
    </row>
    <row r="3" spans="1:4" ht="13.9" x14ac:dyDescent="0.4">
      <c r="A3" s="3" t="s">
        <v>131</v>
      </c>
      <c r="B3" s="3" t="s">
        <v>132</v>
      </c>
      <c r="C3" s="3" t="s">
        <v>133</v>
      </c>
      <c r="D3" s="3" t="s">
        <v>134</v>
      </c>
    </row>
    <row r="4" spans="1:4" x14ac:dyDescent="0.35">
      <c r="A4" s="4">
        <v>2</v>
      </c>
      <c r="B4" s="4">
        <v>73.8</v>
      </c>
      <c r="C4" s="4">
        <v>76.2</v>
      </c>
      <c r="D4" s="4">
        <v>79.5</v>
      </c>
    </row>
    <row r="5" spans="1:4" x14ac:dyDescent="0.35">
      <c r="A5" s="4">
        <v>3</v>
      </c>
      <c r="B5" s="4">
        <v>17.5</v>
      </c>
      <c r="C5" s="4">
        <v>16.5</v>
      </c>
      <c r="D5" s="4">
        <v>14.5</v>
      </c>
    </row>
    <row r="6" spans="1:4" x14ac:dyDescent="0.35">
      <c r="A6" s="4">
        <v>4</v>
      </c>
      <c r="B6" s="4">
        <v>5.6</v>
      </c>
      <c r="C6" s="4">
        <v>4.9000000000000004</v>
      </c>
      <c r="D6" s="4">
        <v>4</v>
      </c>
    </row>
    <row r="7" spans="1:4" x14ac:dyDescent="0.35">
      <c r="A7" s="4">
        <v>5</v>
      </c>
      <c r="B7" s="4">
        <v>1.8</v>
      </c>
      <c r="C7" s="4">
        <v>1.5</v>
      </c>
      <c r="D7" s="4">
        <v>1.2</v>
      </c>
    </row>
    <row r="8" spans="1:4" x14ac:dyDescent="0.35">
      <c r="A8" s="13" t="s">
        <v>135</v>
      </c>
      <c r="B8" s="4">
        <v>1.3</v>
      </c>
      <c r="C8" s="4">
        <v>0.9</v>
      </c>
      <c r="D8" s="4">
        <v>0.8</v>
      </c>
    </row>
    <row r="9" spans="1:4" ht="13.9" x14ac:dyDescent="0.4">
      <c r="A9" s="14" t="s">
        <v>136</v>
      </c>
      <c r="B9" s="14">
        <v>2.42</v>
      </c>
      <c r="C9" s="14">
        <v>2.36</v>
      </c>
      <c r="D9" s="14">
        <v>2.31</v>
      </c>
    </row>
    <row r="10" spans="1:4" ht="13.9" x14ac:dyDescent="0.4">
      <c r="A10" s="14" t="s">
        <v>137</v>
      </c>
      <c r="B10" s="14">
        <v>75</v>
      </c>
      <c r="C10" s="14">
        <v>20</v>
      </c>
      <c r="D10" s="14">
        <v>71</v>
      </c>
    </row>
    <row r="13" spans="1:4" ht="22.15" customHeight="1" x14ac:dyDescent="0.35">
      <c r="A13" s="16" t="s">
        <v>296</v>
      </c>
    </row>
    <row r="15" spans="1:4" ht="13.9" x14ac:dyDescent="0.4">
      <c r="A15" s="4"/>
      <c r="B15" s="3" t="s">
        <v>132</v>
      </c>
      <c r="C15" s="3" t="s">
        <v>133</v>
      </c>
      <c r="D15" s="3" t="s">
        <v>134</v>
      </c>
    </row>
    <row r="16" spans="1:4" ht="27" customHeight="1" x14ac:dyDescent="0.35">
      <c r="A16" s="91" t="s">
        <v>297</v>
      </c>
      <c r="B16" s="92"/>
      <c r="C16" s="92"/>
      <c r="D16" s="93"/>
    </row>
    <row r="17" spans="1:4" x14ac:dyDescent="0.35">
      <c r="A17" s="4" t="s">
        <v>219</v>
      </c>
      <c r="B17" s="4">
        <v>14.5</v>
      </c>
      <c r="C17" s="4">
        <v>10.6</v>
      </c>
      <c r="D17" s="4">
        <v>13.9</v>
      </c>
    </row>
    <row r="18" spans="1:4" ht="13.9" x14ac:dyDescent="0.4">
      <c r="A18" s="14" t="s">
        <v>298</v>
      </c>
      <c r="B18" s="89">
        <v>2551282</v>
      </c>
      <c r="C18" s="89">
        <v>102424</v>
      </c>
      <c r="D18" s="89">
        <v>1284141</v>
      </c>
    </row>
    <row r="19" spans="1:4" x14ac:dyDescent="0.35">
      <c r="A19" s="4" t="s">
        <v>299</v>
      </c>
      <c r="B19" s="4">
        <v>25</v>
      </c>
      <c r="C19" s="4">
        <v>15.5</v>
      </c>
      <c r="D19" s="4">
        <v>19</v>
      </c>
    </row>
    <row r="20" spans="1:4" ht="13.9" x14ac:dyDescent="0.4">
      <c r="A20" s="14" t="s">
        <v>298</v>
      </c>
      <c r="B20" s="89">
        <v>454172</v>
      </c>
      <c r="C20" s="89">
        <v>19810</v>
      </c>
      <c r="D20" s="89">
        <v>179022</v>
      </c>
    </row>
    <row r="21" spans="1:4" ht="21.75" customHeight="1" x14ac:dyDescent="0.35">
      <c r="A21" s="91" t="s">
        <v>300</v>
      </c>
      <c r="B21" s="92"/>
      <c r="C21" s="92"/>
      <c r="D21" s="93"/>
    </row>
    <row r="22" spans="1:4" x14ac:dyDescent="0.35">
      <c r="A22" s="4" t="s">
        <v>219</v>
      </c>
      <c r="B22" s="90">
        <v>29.1</v>
      </c>
      <c r="C22" s="90">
        <v>21.9</v>
      </c>
      <c r="D22" s="90">
        <v>27.2</v>
      </c>
    </row>
    <row r="23" spans="1:4" ht="13.9" x14ac:dyDescent="0.4">
      <c r="A23" s="14" t="s">
        <v>298</v>
      </c>
      <c r="B23" s="89">
        <v>3075376</v>
      </c>
      <c r="C23" s="89">
        <v>117235</v>
      </c>
      <c r="D23" s="89">
        <v>1518485</v>
      </c>
    </row>
    <row r="24" spans="1:4" x14ac:dyDescent="0.35">
      <c r="A24" s="4" t="s">
        <v>299</v>
      </c>
      <c r="B24" s="4">
        <v>51.1</v>
      </c>
      <c r="C24" s="4">
        <v>37</v>
      </c>
      <c r="D24" s="4">
        <v>43.4</v>
      </c>
    </row>
    <row r="25" spans="1:4" ht="13.9" x14ac:dyDescent="0.4">
      <c r="A25" s="14" t="s">
        <v>298</v>
      </c>
      <c r="B25" s="89">
        <v>696552</v>
      </c>
      <c r="C25" s="89">
        <v>26562</v>
      </c>
      <c r="D25" s="89">
        <v>413366</v>
      </c>
    </row>
    <row r="29" spans="1:4" ht="23.65" customHeight="1" x14ac:dyDescent="0.4">
      <c r="A29" s="1" t="s">
        <v>301</v>
      </c>
    </row>
    <row r="31" spans="1:4" ht="13.9" x14ac:dyDescent="0.4">
      <c r="A31" s="97" t="s">
        <v>302</v>
      </c>
      <c r="B31" s="97" t="s">
        <v>132</v>
      </c>
      <c r="C31" s="97" t="s">
        <v>133</v>
      </c>
      <c r="D31" s="97" t="s">
        <v>134</v>
      </c>
    </row>
    <row r="32" spans="1:4" x14ac:dyDescent="0.35">
      <c r="A32" s="4" t="s">
        <v>303</v>
      </c>
      <c r="B32" s="4">
        <v>57.7</v>
      </c>
      <c r="C32" s="4">
        <v>68.400000000000006</v>
      </c>
      <c r="D32" s="4">
        <v>48</v>
      </c>
    </row>
    <row r="33" spans="1:4" x14ac:dyDescent="0.35">
      <c r="A33" s="4" t="s">
        <v>304</v>
      </c>
      <c r="B33" s="4">
        <v>12.8</v>
      </c>
      <c r="C33" s="4">
        <v>11.5</v>
      </c>
      <c r="D33" s="4">
        <v>16.399999999999999</v>
      </c>
    </row>
    <row r="34" spans="1:4" x14ac:dyDescent="0.35">
      <c r="A34" s="4" t="s">
        <v>305</v>
      </c>
      <c r="B34" s="4">
        <v>29.5</v>
      </c>
      <c r="C34" s="4">
        <v>20.100000000000001</v>
      </c>
      <c r="D34" s="4">
        <v>35.5</v>
      </c>
    </row>
    <row r="35" spans="1:4" x14ac:dyDescent="0.35">
      <c r="A35" s="4" t="s">
        <v>306</v>
      </c>
      <c r="B35" s="4">
        <v>100</v>
      </c>
      <c r="C35" s="4">
        <v>100</v>
      </c>
      <c r="D35" s="4">
        <v>100</v>
      </c>
    </row>
    <row r="36" spans="1:4" ht="13.9" x14ac:dyDescent="0.4">
      <c r="A36" s="14" t="s">
        <v>307</v>
      </c>
      <c r="B36" s="89">
        <v>369857</v>
      </c>
      <c r="C36" s="89">
        <v>10902</v>
      </c>
      <c r="D36" s="89">
        <v>179022</v>
      </c>
    </row>
    <row r="37" spans="1:4" ht="13.9" x14ac:dyDescent="0.4">
      <c r="A37" s="96" t="s">
        <v>300</v>
      </c>
      <c r="B37" s="96" t="s">
        <v>132</v>
      </c>
      <c r="C37" s="96" t="s">
        <v>133</v>
      </c>
      <c r="D37" s="96" t="s">
        <v>134</v>
      </c>
    </row>
    <row r="38" spans="1:4" x14ac:dyDescent="0.35">
      <c r="A38" s="4" t="s">
        <v>187</v>
      </c>
      <c r="B38" s="4">
        <v>74</v>
      </c>
      <c r="C38" s="4">
        <v>79.900000000000006</v>
      </c>
      <c r="D38" s="4">
        <v>67.2</v>
      </c>
    </row>
    <row r="39" spans="1:4" x14ac:dyDescent="0.35">
      <c r="A39" s="4" t="s">
        <v>188</v>
      </c>
      <c r="B39" s="4">
        <v>26</v>
      </c>
      <c r="C39" s="4">
        <v>20.100000000000001</v>
      </c>
      <c r="D39" s="4">
        <v>32.799999999999997</v>
      </c>
    </row>
    <row r="40" spans="1:4" x14ac:dyDescent="0.35">
      <c r="A40" s="4" t="s">
        <v>306</v>
      </c>
      <c r="B40" s="4">
        <v>100</v>
      </c>
      <c r="C40" s="4">
        <v>100</v>
      </c>
      <c r="D40" s="4">
        <v>100</v>
      </c>
    </row>
    <row r="41" spans="1:4" ht="13.9" x14ac:dyDescent="0.4">
      <c r="A41" s="14" t="s">
        <v>313</v>
      </c>
      <c r="B41" s="89">
        <v>893951</v>
      </c>
      <c r="C41" s="89">
        <v>25717</v>
      </c>
      <c r="D41" s="89">
        <v>413366</v>
      </c>
    </row>
    <row r="42" spans="1:4" ht="13.9" x14ac:dyDescent="0.4">
      <c r="A42" s="94" t="s">
        <v>308</v>
      </c>
      <c r="B42" s="94"/>
      <c r="C42" s="94"/>
      <c r="D42" s="94"/>
    </row>
    <row r="43" spans="1:4" x14ac:dyDescent="0.35">
      <c r="A43" s="4" t="s">
        <v>187</v>
      </c>
      <c r="B43" s="4">
        <v>77.7</v>
      </c>
      <c r="C43" s="4">
        <v>81.900000000000006</v>
      </c>
      <c r="D43" s="4">
        <v>72.2</v>
      </c>
    </row>
    <row r="44" spans="1:4" x14ac:dyDescent="0.35">
      <c r="A44" s="4" t="s">
        <v>188</v>
      </c>
      <c r="B44" s="4">
        <v>22.4</v>
      </c>
      <c r="C44" s="4">
        <v>18.100000000000001</v>
      </c>
      <c r="D44" s="4">
        <v>27.8</v>
      </c>
    </row>
    <row r="45" spans="1:4" x14ac:dyDescent="0.35">
      <c r="A45" s="4" t="s">
        <v>306</v>
      </c>
      <c r="B45" s="4">
        <v>100</v>
      </c>
      <c r="C45" s="4">
        <v>100</v>
      </c>
      <c r="D45" s="4">
        <v>100</v>
      </c>
    </row>
    <row r="46" spans="1:4" ht="13.9" x14ac:dyDescent="0.4">
      <c r="A46" s="14" t="s">
        <v>313</v>
      </c>
      <c r="B46" s="89">
        <v>3075376</v>
      </c>
      <c r="C46" s="89">
        <v>117219</v>
      </c>
      <c r="D46" s="89">
        <v>1518485</v>
      </c>
    </row>
    <row r="47" spans="1:4" ht="13.9" x14ac:dyDescent="0.4">
      <c r="A47" s="95" t="s">
        <v>309</v>
      </c>
      <c r="B47" s="95"/>
      <c r="C47" s="95"/>
      <c r="D47" s="95"/>
    </row>
    <row r="48" spans="1:4" x14ac:dyDescent="0.35">
      <c r="A48" s="4" t="s">
        <v>310</v>
      </c>
      <c r="B48" s="4">
        <v>27.7</v>
      </c>
      <c r="C48" s="4">
        <v>21.4</v>
      </c>
      <c r="D48" s="4">
        <v>25.3</v>
      </c>
    </row>
    <row r="49" spans="1:4" ht="13.9" x14ac:dyDescent="0.4">
      <c r="A49" s="14" t="s">
        <v>311</v>
      </c>
      <c r="B49" s="89">
        <v>2387927</v>
      </c>
      <c r="C49" s="89">
        <v>95955</v>
      </c>
      <c r="D49" s="89">
        <v>1096235</v>
      </c>
    </row>
    <row r="50" spans="1:4" x14ac:dyDescent="0.35">
      <c r="A50" s="4" t="s">
        <v>188</v>
      </c>
      <c r="B50" s="4">
        <v>33.799999999999997</v>
      </c>
      <c r="C50" s="4">
        <v>24.3</v>
      </c>
      <c r="D50" s="4">
        <v>32.1</v>
      </c>
    </row>
    <row r="51" spans="1:4" ht="13.9" x14ac:dyDescent="0.4">
      <c r="A51" s="14" t="s">
        <v>311</v>
      </c>
      <c r="B51" s="89">
        <v>687449</v>
      </c>
      <c r="C51" s="89">
        <v>21264</v>
      </c>
      <c r="D51" s="89">
        <v>422250</v>
      </c>
    </row>
    <row r="52" spans="1:4" ht="13.9" x14ac:dyDescent="0.4">
      <c r="A52" s="3" t="s">
        <v>312</v>
      </c>
      <c r="B52" s="3">
        <v>1.33</v>
      </c>
      <c r="C52" s="3">
        <v>1.18</v>
      </c>
      <c r="D52" s="3">
        <v>1.4</v>
      </c>
    </row>
  </sheetData>
  <mergeCells count="4">
    <mergeCell ref="A21:D21"/>
    <mergeCell ref="A16:D16"/>
    <mergeCell ref="A47:D47"/>
    <mergeCell ref="A42:D42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8559-FD01-4F7D-8CFC-32A9BCB113FE}">
  <dimension ref="A1:B24"/>
  <sheetViews>
    <sheetView workbookViewId="0">
      <selection activeCell="G18" sqref="G18"/>
    </sheetView>
  </sheetViews>
  <sheetFormatPr defaultRowHeight="13.5" x14ac:dyDescent="0.35"/>
  <cols>
    <col min="1" max="1" width="30.3125" bestFit="1" customWidth="1"/>
  </cols>
  <sheetData>
    <row r="1" spans="1:2" ht="29.65" customHeight="1" x14ac:dyDescent="0.35">
      <c r="A1" s="34" t="s">
        <v>161</v>
      </c>
      <c r="B1" s="34" t="s">
        <v>100</v>
      </c>
    </row>
    <row r="2" spans="1:2" ht="13.9" x14ac:dyDescent="0.4">
      <c r="A2" s="4">
        <v>2</v>
      </c>
      <c r="B2" s="14">
        <v>77.12</v>
      </c>
    </row>
    <row r="3" spans="1:2" ht="13.9" x14ac:dyDescent="0.4">
      <c r="A3" s="4">
        <v>3</v>
      </c>
      <c r="B3" s="14">
        <v>16.04</v>
      </c>
    </row>
    <row r="4" spans="1:2" ht="13.9" x14ac:dyDescent="0.4">
      <c r="A4" s="4">
        <v>4</v>
      </c>
      <c r="B4" s="14">
        <v>4.43</v>
      </c>
    </row>
    <row r="5" spans="1:2" ht="13.9" x14ac:dyDescent="0.4">
      <c r="A5" s="4">
        <v>5</v>
      </c>
      <c r="B5" s="14">
        <v>1.36</v>
      </c>
    </row>
    <row r="6" spans="1:2" ht="13.9" x14ac:dyDescent="0.4">
      <c r="A6" s="4">
        <v>6</v>
      </c>
      <c r="B6" s="14">
        <v>0.47</v>
      </c>
    </row>
    <row r="7" spans="1:2" ht="13.9" x14ac:dyDescent="0.4">
      <c r="A7" s="4">
        <v>7</v>
      </c>
      <c r="B7" s="14">
        <v>0.23</v>
      </c>
    </row>
    <row r="8" spans="1:2" ht="13.9" x14ac:dyDescent="0.4">
      <c r="A8" s="4">
        <v>8</v>
      </c>
      <c r="B8" s="14">
        <v>0.11</v>
      </c>
    </row>
    <row r="9" spans="1:2" ht="13.9" x14ac:dyDescent="0.4">
      <c r="A9" s="4">
        <v>9</v>
      </c>
      <c r="B9" s="14">
        <v>0.05</v>
      </c>
    </row>
    <row r="10" spans="1:2" ht="13.9" x14ac:dyDescent="0.4">
      <c r="A10" s="13" t="s">
        <v>116</v>
      </c>
      <c r="B10" s="14">
        <v>0.2</v>
      </c>
    </row>
    <row r="14" spans="1:2" ht="22.9" customHeight="1" x14ac:dyDescent="0.35">
      <c r="A14" s="34" t="s">
        <v>160</v>
      </c>
      <c r="B14" s="34" t="s">
        <v>100</v>
      </c>
    </row>
    <row r="15" spans="1:2" ht="13.9" x14ac:dyDescent="0.4">
      <c r="A15" s="4">
        <v>1</v>
      </c>
      <c r="B15" s="14">
        <v>90.11</v>
      </c>
    </row>
    <row r="16" spans="1:2" ht="13.9" x14ac:dyDescent="0.4">
      <c r="A16" s="4">
        <v>2</v>
      </c>
      <c r="B16" s="14">
        <v>5.64</v>
      </c>
    </row>
    <row r="17" spans="1:2" ht="13.9" x14ac:dyDescent="0.4">
      <c r="A17" s="4">
        <v>3</v>
      </c>
      <c r="B17" s="14">
        <v>1.74</v>
      </c>
    </row>
    <row r="18" spans="1:2" ht="13.9" x14ac:dyDescent="0.4">
      <c r="A18" s="4">
        <v>4</v>
      </c>
      <c r="B18" s="14">
        <v>0.76</v>
      </c>
    </row>
    <row r="19" spans="1:2" ht="13.9" x14ac:dyDescent="0.4">
      <c r="A19" s="4">
        <v>5</v>
      </c>
      <c r="B19" s="14">
        <v>0.46</v>
      </c>
    </row>
    <row r="20" spans="1:2" ht="13.9" x14ac:dyDescent="0.4">
      <c r="A20" s="4">
        <v>6</v>
      </c>
      <c r="B20" s="14">
        <v>0.28999999999999998</v>
      </c>
    </row>
    <row r="21" spans="1:2" ht="13.9" x14ac:dyDescent="0.4">
      <c r="A21" s="4">
        <v>7</v>
      </c>
      <c r="B21" s="14">
        <v>0.19</v>
      </c>
    </row>
    <row r="22" spans="1:2" ht="13.9" x14ac:dyDescent="0.4">
      <c r="A22" s="4">
        <v>8</v>
      </c>
      <c r="B22" s="14">
        <v>0.18</v>
      </c>
    </row>
    <row r="23" spans="1:2" ht="13.9" x14ac:dyDescent="0.4">
      <c r="A23" s="4">
        <v>9</v>
      </c>
      <c r="B23" s="14">
        <v>0.1</v>
      </c>
    </row>
    <row r="24" spans="1:2" ht="13.9" x14ac:dyDescent="0.4">
      <c r="A24" s="13" t="s">
        <v>116</v>
      </c>
      <c r="B24" s="14">
        <v>0.53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505D-5383-44FF-8FDE-E6730F4BCB27}">
  <dimension ref="A1:F12"/>
  <sheetViews>
    <sheetView workbookViewId="0">
      <selection activeCell="D8" sqref="D8:D9"/>
    </sheetView>
  </sheetViews>
  <sheetFormatPr defaultRowHeight="13.5" x14ac:dyDescent="0.35"/>
  <cols>
    <col min="1" max="1" width="57.75" bestFit="1" customWidth="1"/>
    <col min="2" max="2" width="27" bestFit="1" customWidth="1"/>
    <col min="3" max="3" width="28.75" bestFit="1" customWidth="1"/>
    <col min="4" max="4" width="19.1875" customWidth="1"/>
    <col min="5" max="5" width="27" customWidth="1"/>
    <col min="6" max="6" width="29.9375" customWidth="1"/>
  </cols>
  <sheetData>
    <row r="1" spans="1:6" s="1" customFormat="1" ht="13.9" x14ac:dyDescent="0.4">
      <c r="A1" s="1" t="s">
        <v>182</v>
      </c>
    </row>
    <row r="2" spans="1:6" ht="29.25" customHeight="1" x14ac:dyDescent="0.35">
      <c r="A2" s="4"/>
      <c r="B2" s="4"/>
      <c r="C2" s="4"/>
      <c r="D2" s="55" t="s">
        <v>193</v>
      </c>
      <c r="E2" s="55"/>
      <c r="F2" s="55"/>
    </row>
    <row r="3" spans="1:6" ht="13.9" x14ac:dyDescent="0.4">
      <c r="A3" s="4"/>
      <c r="B3" s="4"/>
      <c r="C3" s="38" t="s">
        <v>186</v>
      </c>
      <c r="D3" s="37" t="s">
        <v>187</v>
      </c>
      <c r="E3" s="37" t="s">
        <v>188</v>
      </c>
      <c r="F3" s="24" t="s">
        <v>91</v>
      </c>
    </row>
    <row r="4" spans="1:6" ht="13.9" x14ac:dyDescent="0.4">
      <c r="A4" s="65" t="s">
        <v>183</v>
      </c>
      <c r="B4" s="23" t="s">
        <v>184</v>
      </c>
      <c r="C4" s="20" t="s">
        <v>189</v>
      </c>
      <c r="D4" s="20" t="s">
        <v>194</v>
      </c>
      <c r="E4" s="20"/>
      <c r="F4" s="20" t="s">
        <v>195</v>
      </c>
    </row>
    <row r="5" spans="1:6" ht="13.9" x14ac:dyDescent="0.4">
      <c r="A5" s="65"/>
      <c r="B5" s="23" t="s">
        <v>185</v>
      </c>
      <c r="C5" s="20" t="s">
        <v>190</v>
      </c>
      <c r="D5" s="20"/>
      <c r="E5" s="20" t="s">
        <v>196</v>
      </c>
      <c r="F5" s="20" t="s">
        <v>197</v>
      </c>
    </row>
    <row r="6" spans="1:6" ht="13.9" customHeight="1" x14ac:dyDescent="0.35">
      <c r="A6" s="66" t="s">
        <v>192</v>
      </c>
      <c r="B6" s="67" t="s">
        <v>198</v>
      </c>
      <c r="C6" s="69" t="s">
        <v>201</v>
      </c>
      <c r="D6" s="63" t="s">
        <v>204</v>
      </c>
      <c r="E6" s="61"/>
      <c r="F6" s="63" t="s">
        <v>205</v>
      </c>
    </row>
    <row r="7" spans="1:6" ht="13.9" customHeight="1" x14ac:dyDescent="0.35">
      <c r="A7" s="66"/>
      <c r="B7" s="68"/>
      <c r="C7" s="70"/>
      <c r="D7" s="64"/>
      <c r="E7" s="62"/>
      <c r="F7" s="64"/>
    </row>
    <row r="8" spans="1:6" ht="13.9" customHeight="1" x14ac:dyDescent="0.35">
      <c r="A8" s="66"/>
      <c r="B8" s="67" t="s">
        <v>199</v>
      </c>
      <c r="C8" s="69" t="s">
        <v>202</v>
      </c>
      <c r="D8" s="63"/>
      <c r="E8" s="63" t="s">
        <v>206</v>
      </c>
      <c r="F8" s="63" t="s">
        <v>207</v>
      </c>
    </row>
    <row r="9" spans="1:6" ht="13.9" customHeight="1" x14ac:dyDescent="0.35">
      <c r="A9" s="66"/>
      <c r="B9" s="68"/>
      <c r="C9" s="70"/>
      <c r="D9" s="64"/>
      <c r="E9" s="64"/>
      <c r="F9" s="64"/>
    </row>
    <row r="10" spans="1:6" ht="13.9" customHeight="1" x14ac:dyDescent="0.35">
      <c r="A10" s="66"/>
      <c r="B10" s="67" t="s">
        <v>200</v>
      </c>
      <c r="C10" s="69" t="s">
        <v>203</v>
      </c>
      <c r="D10" s="63" t="s">
        <v>208</v>
      </c>
      <c r="E10" s="63" t="s">
        <v>209</v>
      </c>
      <c r="F10" s="63" t="s">
        <v>210</v>
      </c>
    </row>
    <row r="11" spans="1:6" ht="13.9" customHeight="1" x14ac:dyDescent="0.35">
      <c r="A11" s="66"/>
      <c r="B11" s="68"/>
      <c r="C11" s="70"/>
      <c r="D11" s="64"/>
      <c r="E11" s="64"/>
      <c r="F11" s="64"/>
    </row>
    <row r="12" spans="1:6" ht="13.9" x14ac:dyDescent="0.4">
      <c r="A12" s="4"/>
      <c r="B12" s="19" t="s">
        <v>191</v>
      </c>
      <c r="C12" s="21">
        <v>16222628</v>
      </c>
      <c r="D12" s="21">
        <v>15053240</v>
      </c>
      <c r="E12" s="21">
        <v>5186875</v>
      </c>
      <c r="F12" s="21">
        <v>20240115</v>
      </c>
    </row>
  </sheetData>
  <mergeCells count="18">
    <mergeCell ref="F10:F11"/>
    <mergeCell ref="F8:F9"/>
    <mergeCell ref="F6:F7"/>
    <mergeCell ref="D2:F2"/>
    <mergeCell ref="A4:A5"/>
    <mergeCell ref="A6:A11"/>
    <mergeCell ref="B6:B7"/>
    <mergeCell ref="B8:B9"/>
    <mergeCell ref="B10:B11"/>
    <mergeCell ref="C6:C7"/>
    <mergeCell ref="C8:C9"/>
    <mergeCell ref="C10:C11"/>
    <mergeCell ref="E6:E7"/>
    <mergeCell ref="D6:D7"/>
    <mergeCell ref="D8:D9"/>
    <mergeCell ref="D10:D11"/>
    <mergeCell ref="E8:E9"/>
    <mergeCell ref="E10:E11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710E3-EF30-4049-BE9E-9038DCFEB910}">
  <dimension ref="A1:J25"/>
  <sheetViews>
    <sheetView workbookViewId="0">
      <selection activeCell="B6" sqref="B6"/>
    </sheetView>
  </sheetViews>
  <sheetFormatPr defaultRowHeight="13.5" x14ac:dyDescent="0.35"/>
  <cols>
    <col min="1" max="1" width="51.375" bestFit="1" customWidth="1"/>
    <col min="2" max="2" width="14.375" bestFit="1" customWidth="1"/>
    <col min="3" max="3" width="16.6875" bestFit="1" customWidth="1"/>
    <col min="4" max="4" width="8.6875" bestFit="1" customWidth="1"/>
    <col min="5" max="5" width="13.4375" customWidth="1"/>
    <col min="6" max="6" width="11.25" customWidth="1"/>
  </cols>
  <sheetData>
    <row r="1" spans="1:7" ht="13.9" x14ac:dyDescent="0.4">
      <c r="A1" s="1" t="s">
        <v>236</v>
      </c>
    </row>
    <row r="3" spans="1:7" ht="13.9" x14ac:dyDescent="0.4">
      <c r="A3" s="3" t="s">
        <v>237</v>
      </c>
      <c r="B3" s="3" t="s">
        <v>238</v>
      </c>
      <c r="C3" s="3" t="s">
        <v>239</v>
      </c>
      <c r="D3" s="3" t="s">
        <v>240</v>
      </c>
    </row>
    <row r="4" spans="1:7" ht="13.9" x14ac:dyDescent="0.4">
      <c r="A4" s="14" t="s">
        <v>188</v>
      </c>
      <c r="B4" s="4">
        <v>26.1</v>
      </c>
      <c r="C4" s="4">
        <v>20.2</v>
      </c>
      <c r="D4" s="4">
        <v>21.6</v>
      </c>
    </row>
    <row r="5" spans="1:7" ht="13.9" x14ac:dyDescent="0.4">
      <c r="A5" s="14" t="s">
        <v>187</v>
      </c>
      <c r="B5" s="4">
        <v>73.900000000000006</v>
      </c>
      <c r="C5" s="4">
        <v>79.8</v>
      </c>
      <c r="D5" s="4">
        <v>78.400000000000006</v>
      </c>
    </row>
    <row r="6" spans="1:7" ht="13.9" x14ac:dyDescent="0.4">
      <c r="A6" s="14" t="s">
        <v>241</v>
      </c>
      <c r="B6" s="22">
        <v>1065110</v>
      </c>
      <c r="C6" s="22">
        <v>3317706</v>
      </c>
      <c r="D6" s="22">
        <v>4382816</v>
      </c>
    </row>
    <row r="9" spans="1:7" ht="13.9" x14ac:dyDescent="0.4">
      <c r="A9" s="45" t="s">
        <v>242</v>
      </c>
    </row>
    <row r="10" spans="1:7" ht="13.9" customHeight="1" x14ac:dyDescent="0.4">
      <c r="A10" s="74" t="s">
        <v>245</v>
      </c>
      <c r="B10" s="75" t="s">
        <v>243</v>
      </c>
      <c r="C10" s="76"/>
      <c r="D10" s="76"/>
      <c r="E10" s="76"/>
      <c r="F10" s="77"/>
    </row>
    <row r="11" spans="1:7" ht="13.9" x14ac:dyDescent="0.4">
      <c r="A11" s="74"/>
      <c r="B11" s="59" t="s">
        <v>244</v>
      </c>
      <c r="C11" s="59"/>
      <c r="D11" s="59"/>
      <c r="E11" s="59" t="s">
        <v>246</v>
      </c>
      <c r="F11" s="59"/>
    </row>
    <row r="12" spans="1:7" ht="13.9" x14ac:dyDescent="0.4">
      <c r="A12" s="74"/>
      <c r="B12" s="14" t="s">
        <v>188</v>
      </c>
      <c r="C12" s="14" t="s">
        <v>187</v>
      </c>
      <c r="D12" s="19" t="s">
        <v>91</v>
      </c>
      <c r="E12" s="14" t="s">
        <v>188</v>
      </c>
      <c r="F12" s="14" t="s">
        <v>187</v>
      </c>
    </row>
    <row r="13" spans="1:7" ht="13.9" x14ac:dyDescent="0.4">
      <c r="A13" s="14" t="s">
        <v>188</v>
      </c>
      <c r="B13" s="22">
        <v>114105</v>
      </c>
      <c r="C13" s="22">
        <v>123592</v>
      </c>
      <c r="D13" s="43">
        <v>237697</v>
      </c>
      <c r="E13" s="42">
        <v>0.48</v>
      </c>
      <c r="F13" s="42">
        <v>0.52</v>
      </c>
    </row>
    <row r="14" spans="1:7" ht="13.9" x14ac:dyDescent="0.4">
      <c r="A14" s="14" t="s">
        <v>187</v>
      </c>
      <c r="B14" s="22">
        <v>123592</v>
      </c>
      <c r="C14" s="22">
        <v>607423</v>
      </c>
      <c r="D14" s="43">
        <v>731015</v>
      </c>
      <c r="E14" s="42">
        <v>0.16900000000000001</v>
      </c>
      <c r="F14" s="42">
        <v>0.83099999999999996</v>
      </c>
    </row>
    <row r="15" spans="1:7" ht="13.9" x14ac:dyDescent="0.4">
      <c r="A15" s="14" t="s">
        <v>91</v>
      </c>
      <c r="B15" s="22">
        <v>237697</v>
      </c>
      <c r="C15" s="22">
        <v>731015</v>
      </c>
      <c r="D15" s="43">
        <v>968712</v>
      </c>
      <c r="E15" s="42">
        <v>0.245</v>
      </c>
      <c r="F15" s="42">
        <v>0.755</v>
      </c>
      <c r="G15" s="41"/>
    </row>
    <row r="19" spans="1:10" ht="13.9" x14ac:dyDescent="0.4">
      <c r="A19" s="1" t="s">
        <v>247</v>
      </c>
    </row>
    <row r="20" spans="1:10" ht="13.9" x14ac:dyDescent="0.4">
      <c r="A20" s="74" t="s">
        <v>249</v>
      </c>
      <c r="B20" s="78" t="s">
        <v>248</v>
      </c>
      <c r="C20" s="78"/>
      <c r="D20" s="78"/>
      <c r="E20" s="55" t="s">
        <v>253</v>
      </c>
      <c r="F20" s="55" t="s">
        <v>254</v>
      </c>
      <c r="G20" s="71" t="s">
        <v>255</v>
      </c>
      <c r="H20" s="72"/>
      <c r="I20" s="72"/>
      <c r="J20" s="73"/>
    </row>
    <row r="21" spans="1:10" ht="13.9" x14ac:dyDescent="0.4">
      <c r="A21" s="74"/>
      <c r="B21" s="46" t="s">
        <v>250</v>
      </c>
      <c r="C21" s="46" t="s">
        <v>251</v>
      </c>
      <c r="D21" s="46" t="s">
        <v>252</v>
      </c>
      <c r="E21" s="55"/>
      <c r="F21" s="55"/>
      <c r="G21" s="46" t="s">
        <v>250</v>
      </c>
      <c r="H21" s="46" t="s">
        <v>251</v>
      </c>
      <c r="I21" s="46" t="s">
        <v>252</v>
      </c>
      <c r="J21" s="5" t="s">
        <v>91</v>
      </c>
    </row>
    <row r="22" spans="1:10" ht="13.9" x14ac:dyDescent="0.4">
      <c r="A22" s="46" t="s">
        <v>250</v>
      </c>
      <c r="B22" s="22">
        <v>12107</v>
      </c>
      <c r="C22" s="4">
        <v>5061</v>
      </c>
      <c r="D22" s="4">
        <v>212</v>
      </c>
      <c r="E22" s="43">
        <v>17380</v>
      </c>
      <c r="F22" s="4">
        <v>1.7999999999999999E-2</v>
      </c>
      <c r="G22" s="4">
        <v>0.69699999999999995</v>
      </c>
      <c r="H22" s="4">
        <v>0.29099999999999998</v>
      </c>
      <c r="I22" s="4">
        <v>1.2E-2</v>
      </c>
      <c r="J22" s="4">
        <v>1</v>
      </c>
    </row>
    <row r="23" spans="1:10" ht="13.9" x14ac:dyDescent="0.4">
      <c r="A23" s="46" t="s">
        <v>251</v>
      </c>
      <c r="B23" s="4">
        <v>5061</v>
      </c>
      <c r="C23" s="22">
        <v>299013</v>
      </c>
      <c r="D23" s="22">
        <v>61430</v>
      </c>
      <c r="E23" s="43">
        <v>365504</v>
      </c>
      <c r="F23" s="4">
        <v>0.377</v>
      </c>
      <c r="G23" s="4">
        <v>1.4E-2</v>
      </c>
      <c r="H23" s="4">
        <v>0.81799999999999995</v>
      </c>
      <c r="I23" s="4">
        <v>0.16800000000000001</v>
      </c>
      <c r="J23" s="4">
        <v>1</v>
      </c>
    </row>
    <row r="24" spans="1:10" ht="13.9" x14ac:dyDescent="0.4">
      <c r="A24" s="46" t="s">
        <v>252</v>
      </c>
      <c r="B24" s="4">
        <v>212</v>
      </c>
      <c r="C24" s="22">
        <v>61430</v>
      </c>
      <c r="D24" s="22">
        <v>524187</v>
      </c>
      <c r="E24" s="43">
        <v>585829</v>
      </c>
      <c r="F24" s="4">
        <v>0.60499999999999998</v>
      </c>
      <c r="G24" s="4">
        <v>0</v>
      </c>
      <c r="H24" s="4">
        <v>0.105</v>
      </c>
      <c r="I24" s="4">
        <v>0.89500000000000002</v>
      </c>
      <c r="J24" s="4">
        <v>1</v>
      </c>
    </row>
    <row r="25" spans="1:10" ht="13.9" x14ac:dyDescent="0.4">
      <c r="A25" s="5" t="s">
        <v>91</v>
      </c>
      <c r="B25" s="22">
        <v>17380</v>
      </c>
      <c r="C25" s="22">
        <v>365504</v>
      </c>
      <c r="D25" s="22">
        <v>585829</v>
      </c>
      <c r="E25" s="43">
        <v>968712</v>
      </c>
      <c r="F25" s="4">
        <v>1</v>
      </c>
      <c r="G25" s="4">
        <v>1.7999999999999999E-2</v>
      </c>
      <c r="H25" s="4">
        <v>0.377</v>
      </c>
      <c r="I25" s="4">
        <v>0.60499999999999998</v>
      </c>
      <c r="J25" s="4">
        <v>1</v>
      </c>
    </row>
  </sheetData>
  <mergeCells count="9">
    <mergeCell ref="G20:J20"/>
    <mergeCell ref="B11:D11"/>
    <mergeCell ref="A10:A12"/>
    <mergeCell ref="E11:F11"/>
    <mergeCell ref="B10:F10"/>
    <mergeCell ref="A20:A21"/>
    <mergeCell ref="B20:D20"/>
    <mergeCell ref="F20:F21"/>
    <mergeCell ref="E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Main</vt:lpstr>
      <vt:lpstr>Carrington 2002</vt:lpstr>
      <vt:lpstr>Hodgson 2007</vt:lpstr>
      <vt:lpstr>Van Mastrigt 2009</vt:lpstr>
      <vt:lpstr>Carrington 2013</vt:lpstr>
      <vt:lpstr>Carrington and v Mastrigt 2013</vt:lpstr>
      <vt:lpstr>Grund and Morselli 2017</vt:lpstr>
      <vt:lpstr>Becker and McCorkel 2011</vt:lpstr>
      <vt:lpstr>Carrington 2016</vt:lpstr>
      <vt:lpstr>Carrington 2015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Maria</dc:creator>
  <cp:lastModifiedBy>Gian Maria</cp:lastModifiedBy>
  <dcterms:created xsi:type="dcterms:W3CDTF">2018-09-26T08:56:45Z</dcterms:created>
  <dcterms:modified xsi:type="dcterms:W3CDTF">2018-10-02T15:32:17Z</dcterms:modified>
</cp:coreProperties>
</file>