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UniCatt\PROTON\ABM data\Work &amp; firms - Lavezzi\"/>
    </mc:Choice>
  </mc:AlternateContent>
  <bookViews>
    <workbookView xWindow="0" yWindow="0" windowWidth="23040" windowHeight="9360"/>
  </bookViews>
  <sheets>
    <sheet name="Private sector" sheetId="1" r:id="rId1"/>
    <sheet name="Public sector" sheetId="3" r:id="rId2"/>
    <sheet name="Double check with other data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7" i="4" s="1"/>
  <c r="K16" i="4"/>
  <c r="I29" i="3" l="1"/>
  <c r="I31" i="3" s="1"/>
  <c r="I30" i="3"/>
  <c r="I32" i="3"/>
  <c r="I23" i="3"/>
  <c r="I24" i="3"/>
  <c r="I25" i="3"/>
  <c r="C22" i="3"/>
  <c r="H23" i="3"/>
  <c r="C37" i="3" l="1"/>
  <c r="O13" i="3"/>
  <c r="E30" i="3"/>
  <c r="F30" i="3"/>
  <c r="G30" i="3"/>
  <c r="H30" i="3"/>
  <c r="D30" i="3"/>
  <c r="E23" i="3"/>
  <c r="F23" i="3"/>
  <c r="G23" i="3"/>
  <c r="D23" i="3"/>
  <c r="F29" i="3"/>
  <c r="F31" i="3" s="1"/>
  <c r="D29" i="3"/>
  <c r="D31" i="3" s="1"/>
  <c r="E29" i="3"/>
  <c r="E31" i="3" s="1"/>
  <c r="G29" i="3"/>
  <c r="G31" i="3" s="1"/>
  <c r="H29" i="3"/>
  <c r="H31" i="3" s="1"/>
  <c r="C29" i="3"/>
  <c r="C31" i="3" s="1"/>
  <c r="D22" i="3"/>
  <c r="D24" i="3" s="1"/>
  <c r="E22" i="3"/>
  <c r="E24" i="3" s="1"/>
  <c r="F22" i="3"/>
  <c r="F24" i="3" s="1"/>
  <c r="G22" i="3"/>
  <c r="G24" i="3" s="1"/>
  <c r="H22" i="3"/>
  <c r="H24" i="3" s="1"/>
  <c r="C24" i="3"/>
  <c r="I27" i="3"/>
  <c r="I20" i="3"/>
  <c r="K15" i="1"/>
  <c r="H28" i="3" l="1"/>
  <c r="D21" i="3"/>
  <c r="D32" i="3"/>
  <c r="I28" i="3"/>
  <c r="D25" i="3"/>
  <c r="I22" i="3"/>
  <c r="I21" i="3"/>
  <c r="G21" i="3"/>
  <c r="F21" i="3"/>
  <c r="C28" i="3"/>
  <c r="C21" i="3"/>
  <c r="G28" i="3"/>
  <c r="C25" i="3"/>
  <c r="E28" i="3"/>
  <c r="C32" i="3"/>
  <c r="D28" i="3"/>
  <c r="H32" i="3"/>
  <c r="H25" i="3"/>
  <c r="G32" i="3"/>
  <c r="G25" i="3"/>
  <c r="F32" i="3"/>
  <c r="F25" i="3"/>
  <c r="E32" i="3"/>
  <c r="E25" i="3"/>
  <c r="H21" i="3"/>
  <c r="F28" i="3"/>
  <c r="E21" i="3"/>
  <c r="E15" i="1"/>
  <c r="F15" i="1"/>
  <c r="F7" i="1"/>
  <c r="D15" i="1"/>
  <c r="G15" i="1"/>
  <c r="H15" i="1"/>
  <c r="I15" i="1"/>
  <c r="J15" i="1"/>
  <c r="L15" i="1"/>
  <c r="M15" i="1"/>
  <c r="N15" i="1"/>
  <c r="O15" i="1"/>
  <c r="P15" i="1"/>
  <c r="Q15" i="1"/>
  <c r="C15" i="1"/>
  <c r="Q7" i="1"/>
  <c r="D7" i="1"/>
  <c r="E7" i="1"/>
  <c r="G7" i="1"/>
  <c r="H7" i="1"/>
  <c r="I7" i="1"/>
  <c r="J7" i="1"/>
  <c r="K7" i="1"/>
  <c r="L7" i="1"/>
  <c r="M7" i="1"/>
  <c r="N7" i="1"/>
  <c r="O7" i="1"/>
  <c r="P7" i="1"/>
  <c r="C7" i="1"/>
  <c r="J14" i="1"/>
  <c r="K14" i="1"/>
  <c r="N16" i="1"/>
  <c r="O16" i="1"/>
  <c r="Q11" i="1"/>
  <c r="D14" i="1" s="1"/>
  <c r="Q16" i="1"/>
  <c r="D16" i="1"/>
  <c r="E16" i="1"/>
  <c r="F16" i="1"/>
  <c r="G16" i="1"/>
  <c r="H16" i="1"/>
  <c r="I16" i="1"/>
  <c r="J16" i="1"/>
  <c r="K16" i="1"/>
  <c r="L16" i="1"/>
  <c r="M16" i="1"/>
  <c r="P16" i="1"/>
  <c r="C16" i="1"/>
  <c r="A1" i="1"/>
  <c r="H14" i="1" l="1"/>
  <c r="I14" i="1"/>
  <c r="Q14" i="1"/>
  <c r="C14" i="1"/>
  <c r="P14" i="1"/>
  <c r="O14" i="1"/>
  <c r="G14" i="1"/>
  <c r="N14" i="1"/>
  <c r="F14" i="1"/>
  <c r="M14" i="1"/>
  <c r="E14" i="1"/>
  <c r="L14" i="1"/>
</calcChain>
</file>

<file path=xl/sharedStrings.xml><?xml version="1.0" encoding="utf-8"?>
<sst xmlns="http://schemas.openxmlformats.org/spreadsheetml/2006/main" count="183" uniqueCount="89">
  <si>
    <t>&lt;?xml version="1.0"?&gt;&lt;WebTableParameter xmlns:xsd="http://www.w3.org/2001/XMLSchema" xmlns:xsi="http://www.w3.org/2001/XMLSchema-instance" xmlns=""&gt;&lt;DataTable Code="DICA_ASIAUE1" HasMetadata="true"&gt;&lt;Name LocaleIsoCode="fr"&gt;Imprese e risorse umane&lt;/Name&gt;&lt;Dimension Code="ITTER107" CommonCode="ITTER107" Display="labels"&gt;&lt;Name LocaleIsoCode="fr"&gt;Territorio&lt;/Name&gt;&lt;Member Code="ITG12" HasOnlyUnitMetadata="false"&gt;&lt;Name LocaleIsoCode="fr"&gt;Palermo&lt;/Name&gt;&lt;/Member&gt;&lt;/Dimension&gt;&lt;Dimension Code="TIPO_DATO_CIS" CommonCode="TIPO_DATO_CIS" Display="labels"&gt;&lt;Name LocaleIsoCode="fr"&gt;Tipo dato&lt;/Name&gt;&lt;Member Code="AENTN" HasMetadata="true" HasOnlyUnitMetadata="false"&gt;&lt;Name LocaleIsoCode="fr"&gt;numero imprese attive&lt;/Name&gt;&lt;/Member&gt;&lt;Member Code="AENTEMPD" HasMetadata="true" HasOnlyUnitMetadata="false"&gt;&lt;Name LocaleIsoCode="fr"&gt;numero addetti delle imprese attive&lt;/Name&gt;&lt;/Member&gt;&lt;/Dimension&gt;&lt;Dimension Code="ATECO_2007" CommonCode="ATECO_2007" Display="labels"&gt;&lt;Name LocaleIsoCode="fr"&gt;Ateco 2007&lt;/Name&gt;&lt;Member Code="0010" HasMetadata="true" HasOnlyUnitMetadata="false"&gt;&lt;Name LocaleIsoCode="fr"&gt;totale&lt;/Name&gt;&lt;/Member&gt;&lt;/Dimension&gt;&lt;Dimension Code="CLLVT" CommonCode="CLLVT" Display="labels"&gt;&lt;Name LocaleIsoCode="fr"&gt;Classe di addetti&lt;/Name&gt;&lt;Member Code="W0" HasOnlyUnitMetadata="false"&gt;&lt;Name LocaleIsoCode="fr"&gt;0&lt;/Name&gt;&lt;/Member&gt;&lt;Member Code="W1" HasOnlyUnitMetadata="false"&gt;&lt;Name LocaleIsoCode="fr"&gt;1&lt;/Name&gt;&lt;/Member&gt;&lt;Member Code="W2" HasOnlyUnitMetadata="false"&gt;&lt;Name LocaleIsoCode="fr"&gt;2&lt;/Name&gt;&lt;/Member&gt;&lt;Member Code="W3_5" HasOnlyUnitMetadata="false"&gt;&lt;Name LocaleIsoCode="fr"&gt;3-5&lt;/Name&gt;&lt;/Member&gt;&lt;Member Code="W6_9" HasOnlyUnitMetadata="false"&gt;&lt;Name LocaleIsoCode="fr"&gt;6-9&lt;/Name&gt;&lt;/Member&gt;&lt;Member Code="W0_9" HasOnlyUnitMetadata="false"&gt;&lt;Name LocaleIsoCode="fr"&gt;0-9&lt;/Name&gt;&lt;/Member&gt;&lt;Member Code="W10_15" HasOnlyUnitMetadata="false"&gt;&lt;Name LocaleIsoCode="fr"&gt;10-15&lt;/Name&gt;&lt;/Member&gt;&lt;Member Code="W16_19" HasOnlyUnitMetadata="false"&gt;&lt;Name LocaleIsoCode="fr"&gt;16-19&lt;/Name&gt;&lt;/Member&gt;&lt;Member Code="W20_49" HasOnlyUnitMetadata="false"&gt;&lt;Name LocaleIsoCode="fr"&gt;20-49&lt;/Name&gt;&lt;/Member&gt;&lt;Member Code="W10_49" HasOnlyUnitMetadata="false"&gt;&lt;Name LocaleIsoCode="fr"&gt;10-49&lt;/Name&gt;&lt;/Member&gt;&lt;Member Code="W50_99" HasOnlyUnitMetadata="false"&gt;&lt;Name LocaleIsoCode="fr"&gt;50-99&lt;/Name&gt;&lt;/Member&gt;&lt;Member Code="W100_199" HasOnlyUnitMetadata="false"&gt;&lt;Name LocaleIsoCode="fr"&gt;100-199&lt;/Name&gt;&lt;/Member&gt;&lt;Member Code="W200_249" HasOnlyUnitMetadata="false"&gt;&lt;Name LocaleIsoCode="fr"&gt;200-249&lt;/Name&gt;&lt;/Member&gt;&lt;Member Code="W50_249" HasOnlyUnitMetadata="false"&gt;&lt;Name LocaleIsoCode="fr"&gt;50-249&lt;/Name&gt;&lt;/Member&gt;&lt;Member Code="W250_499" HasOnlyUnitMetadata="false"&gt;&lt;Name LocaleIsoCode="fr"&gt;250-499&lt;/Name&gt;&lt;/Member&gt;&lt;Member Code="W500_999" HasOnlyUnitMetadata="false"&gt;&lt;Name LocaleIsoCode="fr"&gt;500-999&lt;/Name&gt;&lt;/Member&gt;&lt;Member Code="W_GE1000" HasOnlyUnitMetadata="false"&gt;&lt;Name LocaleIsoCode="fr"&gt;1000 e più&lt;/Name&gt;&lt;/Member&gt;&lt;Member Code="W_GE250" HasOnlyUnitMetadata="false"&gt;&lt;Name LocaleIsoCode="fr"&gt;250 e più&lt;/Name&gt;&lt;/Member&gt;&lt;Member Code="TOTAL" HasOnlyUnitMetadata="false"&gt;&lt;Name LocaleIsoCode="fr"&gt;totale&lt;/Name&gt;&lt;/Member&gt;&lt;/Dimension&gt;&lt;Dimension Code="FORMGIUR" CommonCode="FORMGIUR" Display="labels"&gt;&lt;Name LocaleIsoCode="fr"&gt;Forma giuridica&lt;/Name&gt;&lt;Member Code="TOT" HasOnlyUnitMetadata="false"&gt;&lt;Name LocaleIsoCode="fr"&gt;totale&lt;/Name&gt;&lt;/Member&gt;&lt;/Dimension&gt;&lt;Dimension Code="SI_NO_DIP" CommonCode="SI_NO" Display="labels"&gt;&lt;Name LocaleIsoCode="fr"&gt;Impresa con dipendenti&lt;/Name&gt;&lt;Member Code="9" HasOnlyUnitMetadata="false"&gt;&lt;Name LocaleIsoCode="fr"&gt;totale&lt;/Name&gt;&lt;/Member&gt;&lt;/Dimension&gt;&lt;Dimension Code="SI_NO_ART" CommonCode="SI_NO" Display="labels"&gt;&lt;Name LocaleIsoCode="fr"&gt;Carattere artigiano&lt;/Name&gt;&lt;Member Code="9" HasOnlyUnitMetadata="false"&gt;&lt;Name LocaleIsoCode="fr"&gt;totale&lt;/Name&gt;&lt;/Member&gt;&lt;/Dimension&gt;&lt;Dimension Code="SI_NO_GRP" CommonCode="SI_NO" Display="labels"&gt;&lt;Name LocaleIsoCode="fr"&gt;Appartenenza a gruppi&lt;/Name&gt;&lt;Member Code="9" HasOnlyUnitMetadata="false"&gt;&lt;Name LocaleIsoCode="fr"&gt;totale&lt;/Name&gt;&lt;/Member&gt;&lt;/Dimension&gt;&lt;Dimension Code="LIV_TERRIT1" CommonCode="LIV_TERRIT1" Display="labels"&gt;&lt;Name LocaleIsoCode="fr"&gt;Diffusione territoriale&lt;/Name&gt;&lt;Member Code="ALL" HasOnlyUnitMetadata="false"&gt;&lt;Name LocaleIsoCode="fr"&gt;qualunque diffusione territoriale&lt;/Name&gt;&lt;/Member&gt;&lt;/Dimension&gt;&lt;Dimension Code="TIME" CommonCode="TIME" Display="labels"&gt;&lt;Name LocaleIsoCode="fr"&gt;Anno&lt;/Name&gt;&lt;Member Code="2011"&gt;&lt;Name LocaleIsoCode="fr"&gt;2011&lt;/Name&gt;&lt;/Member&gt;&lt;/Dimension&gt;&lt;WBOSInformations&gt;&lt;TimeDimension WebTreeWasUsed="false"&gt;&lt;NumberOfPeriods Annual="1" Semesters="0" Quarters="0" Months="0" Weeks="0" Days="0" /&gt;&lt;/TimeDimension&gt;&lt;/WBOSInformations&gt;&lt;Tabulation Axis="horizontal"&gt;&lt;Dimension Code="CLLVT" /&gt;&lt;/Tabulation&gt;&lt;Tabulation Axis="vertical"&gt;&lt;Dimension Code="TIPO_DATO_CIS" /&gt;&lt;/Tabulation&gt;&lt;Tabulation Axis="page"&gt;&lt;Dimension Code="ATECO_2007" /&gt;&lt;Dimension Code="SI_NO_ART" /&gt;&lt;Dimension Code="LIV_TERRIT1" /&gt;&lt;Dimension Code="TIME" /&gt;&lt;Dimension Code="ITTER107" /&gt;&lt;Dimension Code="SI_NO_DIP" /&gt;&lt;Dimension Code="SI_NO_GRP" /&gt;&lt;Dimension Code="FORMGIUR" /&gt;&lt;/Tabulation&gt;&lt;Formatting&gt;&lt;Labels LocaleIsoCode="fr"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MaxBarChartLen&gt;65&lt;/MaxBarChartLen&gt;&lt;/Format&gt;&lt;Query&gt;&lt;AbsoluteUri&gt;http://dati-censimentoindustriaeservizi.istat.it//View.aspx?QueryId=&amp;amp;QueryType=Public&amp;amp;Lang=fr&lt;/AbsoluteUri&gt;&lt;/Query&gt;&lt;/WebTableParameter&gt;</t>
  </si>
  <si>
    <t>Insieme di dati: Imprese e risorse umane</t>
  </si>
  <si>
    <t>totale</t>
  </si>
  <si>
    <t>0</t>
  </si>
  <si>
    <t>1</t>
  </si>
  <si>
    <t>2</t>
  </si>
  <si>
    <t>3-5</t>
  </si>
  <si>
    <t>6-9</t>
  </si>
  <si>
    <t>10-15</t>
  </si>
  <si>
    <t>16-19</t>
  </si>
  <si>
    <t>20-49</t>
  </si>
  <si>
    <t>50-99</t>
  </si>
  <si>
    <t>100-199</t>
  </si>
  <si>
    <t>200-249</t>
  </si>
  <si>
    <t>250-499</t>
  </si>
  <si>
    <t>500-999</t>
  </si>
  <si>
    <t/>
  </si>
  <si>
    <t>Palermo, 2011, all economic sectors, all (private) company structures</t>
  </si>
  <si>
    <t>Number of employees</t>
  </si>
  <si>
    <t>Number of active companies</t>
  </si>
  <si>
    <t>1000+</t>
  </si>
  <si>
    <t>My transformations:</t>
  </si>
  <si>
    <t>% of active companies in size bracket</t>
  </si>
  <si>
    <t>Avg number of employees in size bracket</t>
  </si>
  <si>
    <t>N of companies in the simulation (pop adjusted)</t>
  </si>
  <si>
    <t>Palermo province pop (2012)</t>
  </si>
  <si>
    <t>Simulation pop</t>
  </si>
  <si>
    <t>Ratio</t>
  </si>
  <si>
    <t>Number of employees + owner</t>
  </si>
  <si>
    <t>Strangely low number..</t>
  </si>
  <si>
    <t>Pop in età attiva/pop tot</t>
  </si>
  <si>
    <t>Tot pop</t>
  </si>
  <si>
    <t>Occupati/pop tot</t>
  </si>
  <si>
    <t>Tasso occupaz = occupati (15-64)/pop (15-64)</t>
  </si>
  <si>
    <t>Number of employees by company size*</t>
  </si>
  <si>
    <r>
      <t xml:space="preserve">*Employees don't include the owner; therefore, work network sizes must be </t>
    </r>
    <r>
      <rPr>
        <b/>
        <sz val="11"/>
        <color theme="1"/>
        <rFont val="Calibri"/>
        <family val="2"/>
        <scheme val="minor"/>
      </rPr>
      <t xml:space="preserve">increased by one unit </t>
    </r>
    <r>
      <rPr>
        <sz val="11"/>
        <color theme="1"/>
        <rFont val="Calibri"/>
        <family val="2"/>
        <scheme val="minor"/>
      </rPr>
      <t>(see row 7)</t>
    </r>
  </si>
  <si>
    <t>Estimated with different data</t>
  </si>
  <si>
    <t>Data type</t>
  </si>
  <si>
    <t>Nace 2007</t>
  </si>
  <si>
    <t>total</t>
  </si>
  <si>
    <t>Type of human resource</t>
  </si>
  <si>
    <t>Class of human resource</t>
  </si>
  <si>
    <t>Gender of human resource</t>
  </si>
  <si>
    <t>Territory</t>
  </si>
  <si>
    <t>Palermo</t>
  </si>
  <si>
    <t>Year</t>
  </si>
  <si>
    <t>2011</t>
  </si>
  <si>
    <t>Legal form</t>
  </si>
  <si>
    <t>1 and over</t>
  </si>
  <si>
    <t>..</t>
  </si>
  <si>
    <t>number of local units of active public institutions with persons employed</t>
  </si>
  <si>
    <t>Real estates rights to use</t>
  </si>
  <si>
    <t>all items</t>
  </si>
  <si>
    <t>Class size of local units</t>
  </si>
  <si>
    <t>employees</t>
  </si>
  <si>
    <t>1-9</t>
  </si>
  <si>
    <t>10-19</t>
  </si>
  <si>
    <t>20-99</t>
  </si>
  <si>
    <t>100-499</t>
  </si>
  <si>
    <t>500  and over</t>
  </si>
  <si>
    <t>number of local units of active public institutions</t>
  </si>
  <si>
    <t>employed staff</t>
  </si>
  <si>
    <t>N of public companies in the simulation (pop adjusted)</t>
  </si>
  <si>
    <t>number of  local units of active public institutions with employed staff</t>
  </si>
  <si>
    <t>number of employed staff in local units of active public institutions</t>
  </si>
  <si>
    <t>number of persons employed in local units of active public institutions</t>
  </si>
  <si>
    <t>Local units</t>
  </si>
  <si>
    <t>Employed staff + "owner"</t>
  </si>
  <si>
    <t>AVG unit size</t>
  </si>
  <si>
    <t>employees + "owner"</t>
  </si>
  <si>
    <t>AVG unit size (w owner)</t>
  </si>
  <si>
    <t>Local units in the simulation (pop adjusted)</t>
  </si>
  <si>
    <t>5-6</t>
  </si>
  <si>
    <t>14-15</t>
  </si>
  <si>
    <t>42-44</t>
  </si>
  <si>
    <t>179-188</t>
  </si>
  <si>
    <t>1066-1109</t>
  </si>
  <si>
    <t>% of units in size bracket</t>
  </si>
  <si>
    <t>.34 - .35</t>
  </si>
  <si>
    <t>.32 - .33</t>
  </si>
  <si>
    <t>Can you do the "owner" trick on public companies?</t>
  </si>
  <si>
    <t>CALCULATED TWO DIFFERENT WAYS (though very similar risults)</t>
  </si>
  <si>
    <t>Class of human resource (CLEANED BY ME)</t>
  </si>
  <si>
    <t>38 - 40</t>
  </si>
  <si>
    <t>Dataset: Local units, human resources and gender 2011</t>
  </si>
  <si>
    <t>Number of private employees + owner</t>
  </si>
  <si>
    <t>Number of public "employed staff" + owner</t>
  </si>
  <si>
    <t>Number of working pop in Palermo province (2011)</t>
  </si>
  <si>
    <t>Workers to total pop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</si>
</sst>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9"/>
      <color theme="1"/>
      <name val="Calibri"/>
      <family val="2"/>
      <scheme val="minor"/>
    </font>
    <font>
      <b/>
      <sz val="9"/>
      <color indexed="9"/>
      <name val="Verdana"/>
      <family val="2"/>
    </font>
    <font>
      <b/>
      <sz val="9"/>
      <name val="Verdana"/>
      <family val="2"/>
    </font>
    <font>
      <b/>
      <sz val="10"/>
      <color indexed="10"/>
      <name val="Courier New"/>
      <family val="3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8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right"/>
    </xf>
    <xf numFmtId="0" fontId="10" fillId="5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Fon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" fontId="1" fillId="0" borderId="0" xfId="0" applyNumberFormat="1" applyFont="1"/>
    <xf numFmtId="1" fontId="1" fillId="8" borderId="0" xfId="0" applyNumberFormat="1" applyFont="1" applyFill="1"/>
    <xf numFmtId="2" fontId="0" fillId="6" borderId="0" xfId="0" applyNumberFormat="1" applyFont="1" applyFill="1"/>
    <xf numFmtId="0" fontId="14" fillId="3" borderId="1" xfId="0" applyFont="1" applyFill="1" applyBorder="1" applyAlignment="1">
      <alignment wrapText="1"/>
    </xf>
    <xf numFmtId="0" fontId="15" fillId="4" borderId="1" xfId="0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right"/>
    </xf>
    <xf numFmtId="0" fontId="11" fillId="5" borderId="1" xfId="0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 vertical="top" wrapText="1"/>
    </xf>
    <xf numFmtId="0" fontId="1" fillId="6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ont="1" applyFill="1" applyAlignment="1"/>
    <xf numFmtId="16" fontId="0" fillId="0" borderId="0" xfId="0" applyNumberFormat="1"/>
    <xf numFmtId="0" fontId="1" fillId="8" borderId="0" xfId="0" applyFont="1" applyFill="1"/>
    <xf numFmtId="0" fontId="0" fillId="8" borderId="0" xfId="0" applyFill="1"/>
    <xf numFmtId="2" fontId="1" fillId="6" borderId="0" xfId="0" applyNumberFormat="1" applyFont="1" applyFill="1"/>
    <xf numFmtId="0" fontId="0" fillId="6" borderId="0" xfId="0" applyFill="1"/>
    <xf numFmtId="0" fontId="0" fillId="9" borderId="0" xfId="0" applyFont="1" applyFill="1" applyAlignment="1"/>
    <xf numFmtId="0" fontId="0" fillId="9" borderId="0" xfId="0" applyFont="1" applyFill="1"/>
    <xf numFmtId="1" fontId="11" fillId="9" borderId="0" xfId="0" applyNumberFormat="1" applyFont="1" applyFill="1" applyBorder="1" applyAlignment="1">
      <alignment horizontal="right"/>
    </xf>
    <xf numFmtId="0" fontId="0" fillId="8" borderId="0" xfId="0" applyFont="1" applyFill="1" applyAlignment="1"/>
    <xf numFmtId="0" fontId="0" fillId="8" borderId="0" xfId="0" applyFont="1" applyFill="1"/>
    <xf numFmtId="1" fontId="0" fillId="8" borderId="0" xfId="0" applyNumberFormat="1" applyFont="1" applyFill="1"/>
    <xf numFmtId="0" fontId="0" fillId="6" borderId="0" xfId="0" applyFont="1" applyFill="1" applyAlignment="1"/>
    <xf numFmtId="0" fontId="0" fillId="6" borderId="0" xfId="0" applyFont="1" applyFill="1"/>
    <xf numFmtId="0" fontId="1" fillId="8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quotePrefix="1" applyFont="1" applyFill="1" applyAlignment="1">
      <alignment horizontal="right"/>
    </xf>
    <xf numFmtId="1" fontId="1" fillId="9" borderId="0" xfId="0" applyNumberFormat="1" applyFont="1" applyFill="1"/>
    <xf numFmtId="1" fontId="16" fillId="8" borderId="1" xfId="0" applyNumberFormat="1" applyFont="1" applyFill="1" applyBorder="1" applyAlignment="1">
      <alignment horizontal="right"/>
    </xf>
    <xf numFmtId="0" fontId="11" fillId="5" borderId="0" xfId="0" applyNumberFormat="1" applyFont="1" applyFill="1" applyBorder="1" applyAlignment="1">
      <alignment horizontal="right"/>
    </xf>
    <xf numFmtId="0" fontId="12" fillId="2" borderId="4" xfId="0" applyFont="1" applyFill="1" applyBorder="1" applyAlignment="1">
      <alignment vertical="top"/>
    </xf>
    <xf numFmtId="2" fontId="1" fillId="0" borderId="0" xfId="0" applyNumberFormat="1" applyFont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7" fillId="2" borderId="4" xfId="0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right" vertical="top"/>
    </xf>
    <xf numFmtId="0" fontId="12" fillId="2" borderId="4" xfId="0" applyFont="1" applyFill="1" applyBorder="1" applyAlignment="1">
      <alignment horizontal="right" vertical="top"/>
    </xf>
    <xf numFmtId="0" fontId="12" fillId="2" borderId="0" xfId="0" applyFont="1" applyFill="1" applyBorder="1" applyAlignment="1">
      <alignment horizontal="right" vertical="top"/>
    </xf>
    <xf numFmtId="0" fontId="13" fillId="7" borderId="2" xfId="0" applyFont="1" applyFill="1" applyBorder="1" applyAlignment="1">
      <alignment vertical="top" wrapText="1"/>
    </xf>
    <xf numFmtId="0" fontId="13" fillId="7" borderId="5" xfId="0" applyFont="1" applyFill="1" applyBorder="1" applyAlignment="1">
      <alignment vertical="top" wrapText="1"/>
    </xf>
    <xf numFmtId="0" fontId="13" fillId="7" borderId="3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right" vertical="center" wrapText="1"/>
    </xf>
    <xf numFmtId="0" fontId="12" fillId="2" borderId="5" xfId="0" applyFont="1" applyFill="1" applyBorder="1" applyAlignment="1">
      <alignment horizontal="right" vertical="center" wrapText="1"/>
    </xf>
    <xf numFmtId="0" fontId="12" fillId="7" borderId="2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559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10</xdr:col>
      <xdr:colOff>0</xdr:colOff>
      <xdr:row>24</xdr:row>
      <xdr:rowOff>53340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50ED183-1C21-47BB-AB3E-C2EB5A378983}"/>
            </a:ext>
          </a:extLst>
        </xdr:cNvPr>
        <xdr:cNvSpPr txBox="1"/>
      </xdr:nvSpPr>
      <xdr:spPr>
        <a:xfrm>
          <a:off x="3017520" y="2941320"/>
          <a:ext cx="4998720" cy="1333500"/>
        </a:xfrm>
        <a:prstGeom prst="rect">
          <a:avLst/>
        </a:prstGeom>
        <a:solidFill>
          <a:schemeClr val="lt1"/>
        </a:solidFill>
        <a:ln w="2857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19 "networks"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only 1 member, 298 dyads, 73 triads, 66 networks of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members, 21 networks of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~8 members and 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small number of larger networks, none larger than </a:t>
          </a:r>
          <a:r>
            <a:rPr lang="it-IT" sz="1100"/>
            <a:t>~69 nodes. It is among</a:t>
          </a:r>
          <a:r>
            <a:rPr lang="it-IT" sz="1100" baseline="0"/>
            <a:t> these we distribute the requirements/salary levels.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/>
            <a:t>*There can be adjustments though, ie in order to accomodate part of the larger companies by "breaking them up" into smaller, simulation-sized companies</a:t>
          </a:r>
          <a:endParaRPr lang="it-IT" sz="1100"/>
        </a:p>
      </xdr:txBody>
    </xdr:sp>
    <xdr:clientData/>
  </xdr:twoCellAnchor>
  <xdr:twoCellAnchor>
    <xdr:from>
      <xdr:col>0</xdr:col>
      <xdr:colOff>19878</xdr:colOff>
      <xdr:row>11</xdr:row>
      <xdr:rowOff>175260</xdr:rowOff>
    </xdr:from>
    <xdr:to>
      <xdr:col>17</xdr:col>
      <xdr:colOff>22860</xdr:colOff>
      <xdr:row>16</xdr:row>
      <xdr:rowOff>7620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5E168219-392E-42E2-9EC2-65086D440861}"/>
            </a:ext>
          </a:extLst>
        </xdr:cNvPr>
        <xdr:cNvSpPr/>
      </xdr:nvSpPr>
      <xdr:spPr>
        <a:xfrm>
          <a:off x="19878" y="2043817"/>
          <a:ext cx="12506408" cy="760012"/>
        </a:xfrm>
        <a:prstGeom prst="rect">
          <a:avLst/>
        </a:prstGeom>
        <a:noFill/>
        <a:ln w="2857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33</xdr:row>
      <xdr:rowOff>0</xdr:rowOff>
    </xdr:from>
    <xdr:to>
      <xdr:col>9</xdr:col>
      <xdr:colOff>15240</xdr:colOff>
      <xdr:row>37</xdr:row>
      <xdr:rowOff>7620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A021CDBA-E7C2-4B4A-AB8D-0BCD6842AC36}"/>
            </a:ext>
          </a:extLst>
        </xdr:cNvPr>
        <xdr:cNvSpPr/>
      </xdr:nvSpPr>
      <xdr:spPr>
        <a:xfrm>
          <a:off x="15240" y="6400800"/>
          <a:ext cx="10355580" cy="922020"/>
        </a:xfrm>
        <a:prstGeom prst="rect">
          <a:avLst/>
        </a:prstGeom>
        <a:noFill/>
        <a:ln w="2857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38100</xdr:rowOff>
    </xdr:from>
    <xdr:to>
      <xdr:col>7</xdr:col>
      <xdr:colOff>373380</xdr:colOff>
      <xdr:row>10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E169263-29C7-45B1-93E3-CF98AA105AAC}"/>
            </a:ext>
          </a:extLst>
        </xdr:cNvPr>
        <xdr:cNvSpPr txBox="1"/>
      </xdr:nvSpPr>
      <xdr:spPr>
        <a:xfrm>
          <a:off x="662940" y="403860"/>
          <a:ext cx="3977640" cy="1493520"/>
        </a:xfrm>
        <a:prstGeom prst="rect">
          <a:avLst/>
        </a:prstGeom>
        <a:solidFill>
          <a:schemeClr val="lt1"/>
        </a:solidFill>
        <a:ln w="2857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Based</a:t>
          </a:r>
          <a:r>
            <a:rPr lang="it-IT" sz="1200" baseline="0"/>
            <a:t> on my calculations, only .26 of the Palermo province population works as either an employee or employer in the private or public sector. Sounds fairly low, but it doesn't appear to be a problem in methodology: based on rough data on the working population structure we reach a working pop/tot pop ratio of .27.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nd-dati1.istat.it/OECDStat_Metadata/ShowMetadata.ashx?Dataset=DICA_ASIAUE1&amp;ShowOnWeb=true&amp;Lang=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2" zoomScaleNormal="100" workbookViewId="0">
      <selection activeCell="N9" sqref="N9:Q9"/>
    </sheetView>
  </sheetViews>
  <sheetFormatPr defaultRowHeight="14.4" x14ac:dyDescent="0.3"/>
  <cols>
    <col min="1" max="1" width="41.5546875" customWidth="1"/>
    <col min="2" max="2" width="2.44140625" customWidth="1"/>
    <col min="3" max="14" width="9.109375" customWidth="1"/>
    <col min="15" max="15" width="11.21875" customWidth="1"/>
    <col min="16" max="17" width="9.109375" customWidth="1"/>
  </cols>
  <sheetData>
    <row r="1" spans="1:17" hidden="1" x14ac:dyDescent="0.3">
      <c r="A1" s="1" t="e">
        <f ca="1">DotStatQuery(B1)</f>
        <v>#NAME?</v>
      </c>
      <c r="B1" s="1" t="s">
        <v>0</v>
      </c>
    </row>
    <row r="2" spans="1:17" ht="14.4" customHeight="1" x14ac:dyDescent="0.3">
      <c r="A2" s="2" t="s">
        <v>1</v>
      </c>
      <c r="B2" s="5"/>
      <c r="C2" s="11" t="s">
        <v>17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4.4" customHeight="1" x14ac:dyDescent="0.3">
      <c r="A3" s="50" t="s">
        <v>18</v>
      </c>
      <c r="B3" s="51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20</v>
      </c>
      <c r="Q3" s="10" t="s">
        <v>2</v>
      </c>
    </row>
    <row r="4" spans="1:17" x14ac:dyDescent="0.3">
      <c r="A4" s="6"/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  <c r="Q4" s="3" t="s">
        <v>16</v>
      </c>
    </row>
    <row r="5" spans="1:17" ht="15" customHeight="1" x14ac:dyDescent="0.3">
      <c r="A5" s="13" t="s">
        <v>19</v>
      </c>
      <c r="B5" s="7" t="s">
        <v>16</v>
      </c>
      <c r="C5" s="8">
        <v>2301</v>
      </c>
      <c r="D5" s="8">
        <v>37068</v>
      </c>
      <c r="E5" s="8">
        <v>9059</v>
      </c>
      <c r="F5" s="8">
        <v>8162</v>
      </c>
      <c r="G5" s="8">
        <v>2558</v>
      </c>
      <c r="H5" s="8">
        <v>1171</v>
      </c>
      <c r="I5" s="8">
        <v>258</v>
      </c>
      <c r="J5" s="8">
        <v>464</v>
      </c>
      <c r="K5" s="8">
        <v>98</v>
      </c>
      <c r="L5" s="8">
        <v>44</v>
      </c>
      <c r="M5" s="8">
        <v>9</v>
      </c>
      <c r="N5" s="8">
        <v>18</v>
      </c>
      <c r="O5" s="8">
        <v>13</v>
      </c>
      <c r="P5" s="8">
        <v>6</v>
      </c>
      <c r="Q5" s="8">
        <v>61229</v>
      </c>
    </row>
    <row r="6" spans="1:17" ht="15" customHeight="1" x14ac:dyDescent="0.3">
      <c r="A6" s="13" t="s">
        <v>34</v>
      </c>
      <c r="B6" s="7" t="s">
        <v>16</v>
      </c>
      <c r="C6" s="9">
        <v>0</v>
      </c>
      <c r="D6" s="9">
        <v>37068</v>
      </c>
      <c r="E6" s="9">
        <v>18118</v>
      </c>
      <c r="F6" s="9">
        <v>29914</v>
      </c>
      <c r="G6" s="9">
        <v>18128</v>
      </c>
      <c r="H6" s="9">
        <v>14042</v>
      </c>
      <c r="I6" s="9">
        <v>4477</v>
      </c>
      <c r="J6" s="9">
        <v>13470</v>
      </c>
      <c r="K6" s="9">
        <v>6694</v>
      </c>
      <c r="L6" s="9">
        <v>5786</v>
      </c>
      <c r="M6" s="9">
        <v>1980</v>
      </c>
      <c r="N6" s="9">
        <v>5933</v>
      </c>
      <c r="O6" s="9">
        <v>9542</v>
      </c>
      <c r="P6" s="9">
        <v>10893</v>
      </c>
      <c r="Q6" s="9">
        <v>176045</v>
      </c>
    </row>
    <row r="7" spans="1:17" x14ac:dyDescent="0.3">
      <c r="A7" s="13" t="s">
        <v>28</v>
      </c>
      <c r="C7">
        <f>C5+C6</f>
        <v>2301</v>
      </c>
      <c r="D7">
        <f t="shared" ref="D7:P7" si="0">D5+D6</f>
        <v>74136</v>
      </c>
      <c r="E7">
        <f t="shared" si="0"/>
        <v>27177</v>
      </c>
      <c r="F7">
        <f>F5+F6</f>
        <v>38076</v>
      </c>
      <c r="G7">
        <f t="shared" si="0"/>
        <v>20686</v>
      </c>
      <c r="H7">
        <f t="shared" si="0"/>
        <v>15213</v>
      </c>
      <c r="I7">
        <f t="shared" si="0"/>
        <v>4735</v>
      </c>
      <c r="J7">
        <f t="shared" si="0"/>
        <v>13934</v>
      </c>
      <c r="K7">
        <f t="shared" si="0"/>
        <v>6792</v>
      </c>
      <c r="L7">
        <f t="shared" si="0"/>
        <v>5830</v>
      </c>
      <c r="M7">
        <f t="shared" si="0"/>
        <v>1989</v>
      </c>
      <c r="N7">
        <f t="shared" si="0"/>
        <v>5951</v>
      </c>
      <c r="O7">
        <f t="shared" si="0"/>
        <v>9555</v>
      </c>
      <c r="P7">
        <f t="shared" si="0"/>
        <v>10899</v>
      </c>
      <c r="Q7">
        <f>Q5+Q6</f>
        <v>237274</v>
      </c>
    </row>
    <row r="8" spans="1:17" x14ac:dyDescent="0.3">
      <c r="A8" s="4"/>
    </row>
    <row r="9" spans="1:17" ht="14.4" customHeight="1" x14ac:dyDescent="0.3">
      <c r="A9" s="52" t="s">
        <v>35</v>
      </c>
      <c r="N9" s="53" t="s">
        <v>25</v>
      </c>
      <c r="O9" s="54"/>
      <c r="P9" s="54"/>
      <c r="Q9">
        <v>1242560</v>
      </c>
    </row>
    <row r="10" spans="1:17" x14ac:dyDescent="0.3">
      <c r="A10" s="52"/>
      <c r="N10" s="53" t="s">
        <v>26</v>
      </c>
      <c r="O10" s="54"/>
      <c r="P10" s="54"/>
      <c r="Q10">
        <v>10000</v>
      </c>
    </row>
    <row r="11" spans="1:17" x14ac:dyDescent="0.3">
      <c r="A11" s="52"/>
      <c r="N11" s="53" t="s">
        <v>27</v>
      </c>
      <c r="O11" s="54"/>
      <c r="P11" s="54"/>
      <c r="Q11">
        <f>Q10/Q9</f>
        <v>8.0479011073911928E-3</v>
      </c>
    </row>
    <row r="13" spans="1:17" ht="14.4" customHeight="1" x14ac:dyDescent="0.3">
      <c r="A13" s="50" t="s">
        <v>21</v>
      </c>
      <c r="B13" s="51"/>
      <c r="C13" s="10" t="s">
        <v>3</v>
      </c>
      <c r="D13" s="10" t="s">
        <v>4</v>
      </c>
      <c r="E13" s="10" t="s">
        <v>5</v>
      </c>
      <c r="F13" s="10" t="s">
        <v>6</v>
      </c>
      <c r="G13" s="10" t="s">
        <v>7</v>
      </c>
      <c r="H13" s="10" t="s">
        <v>8</v>
      </c>
      <c r="I13" s="10" t="s">
        <v>9</v>
      </c>
      <c r="J13" s="10" t="s">
        <v>10</v>
      </c>
      <c r="K13" s="10" t="s">
        <v>11</v>
      </c>
      <c r="L13" s="10" t="s">
        <v>12</v>
      </c>
      <c r="M13" s="10" t="s">
        <v>13</v>
      </c>
      <c r="N13" s="10" t="s">
        <v>14</v>
      </c>
      <c r="O13" s="10" t="s">
        <v>15</v>
      </c>
      <c r="P13" s="10" t="s">
        <v>20</v>
      </c>
      <c r="Q13" s="10" t="s">
        <v>2</v>
      </c>
    </row>
    <row r="14" spans="1:17" ht="14.4" customHeight="1" x14ac:dyDescent="0.3">
      <c r="A14" s="25" t="s">
        <v>24</v>
      </c>
      <c r="B14" s="26"/>
      <c r="C14" s="45">
        <f t="shared" ref="C14:Q14" si="1">C5*$Q$11</f>
        <v>18.518220448107133</v>
      </c>
      <c r="D14" s="45">
        <f t="shared" si="1"/>
        <v>298.31959824877674</v>
      </c>
      <c r="E14" s="45">
        <f t="shared" si="1"/>
        <v>72.905936131856819</v>
      </c>
      <c r="F14" s="45">
        <f t="shared" si="1"/>
        <v>65.686968838526923</v>
      </c>
      <c r="G14" s="45">
        <f t="shared" si="1"/>
        <v>20.58653103270667</v>
      </c>
      <c r="H14" s="45">
        <f t="shared" si="1"/>
        <v>9.4240921967550868</v>
      </c>
      <c r="I14" s="45">
        <f t="shared" si="1"/>
        <v>2.0763584857069279</v>
      </c>
      <c r="J14" s="45">
        <f t="shared" si="1"/>
        <v>3.7342261138295134</v>
      </c>
      <c r="K14" s="45">
        <f t="shared" si="1"/>
        <v>0.78869430852433686</v>
      </c>
      <c r="L14" s="45">
        <f t="shared" si="1"/>
        <v>0.3541076487252125</v>
      </c>
      <c r="M14" s="45">
        <f t="shared" si="1"/>
        <v>7.2431109966520732E-2</v>
      </c>
      <c r="N14" s="45">
        <f t="shared" si="1"/>
        <v>0.14486221993304146</v>
      </c>
      <c r="O14" s="45">
        <f t="shared" si="1"/>
        <v>0.1046227143960855</v>
      </c>
      <c r="P14" s="45">
        <f t="shared" si="1"/>
        <v>4.8287406644347157E-2</v>
      </c>
      <c r="Q14" s="45">
        <f t="shared" si="1"/>
        <v>492.76493690445534</v>
      </c>
    </row>
    <row r="15" spans="1:17" x14ac:dyDescent="0.3">
      <c r="A15" s="29" t="s">
        <v>23</v>
      </c>
      <c r="B15" s="30"/>
      <c r="C15" s="46">
        <f>C7/C5</f>
        <v>1</v>
      </c>
      <c r="D15" s="46">
        <f t="shared" ref="D15:Q15" si="2">D7/D5</f>
        <v>2</v>
      </c>
      <c r="E15" s="17">
        <f>E7/E5</f>
        <v>3</v>
      </c>
      <c r="F15" s="17">
        <f>F7/F5</f>
        <v>4.6650330801274196</v>
      </c>
      <c r="G15" s="46">
        <f t="shared" si="2"/>
        <v>8.086786551993745</v>
      </c>
      <c r="H15" s="17">
        <f t="shared" si="2"/>
        <v>12.991460290350128</v>
      </c>
      <c r="I15" s="17">
        <f t="shared" si="2"/>
        <v>18.352713178294575</v>
      </c>
      <c r="J15" s="17">
        <f t="shared" si="2"/>
        <v>30.030172413793103</v>
      </c>
      <c r="K15" s="17">
        <f>K7/K5</f>
        <v>69.306122448979593</v>
      </c>
      <c r="L15" s="17">
        <f t="shared" si="2"/>
        <v>132.5</v>
      </c>
      <c r="M15" s="17">
        <f t="shared" si="2"/>
        <v>221</v>
      </c>
      <c r="N15" s="17">
        <f t="shared" si="2"/>
        <v>330.61111111111109</v>
      </c>
      <c r="O15" s="17">
        <f t="shared" si="2"/>
        <v>735</v>
      </c>
      <c r="P15" s="17">
        <f t="shared" si="2"/>
        <v>1816.5</v>
      </c>
      <c r="Q15" s="17">
        <f t="shared" si="2"/>
        <v>3.8751898610135722</v>
      </c>
    </row>
    <row r="16" spans="1:17" x14ac:dyDescent="0.3">
      <c r="A16" s="24" t="s">
        <v>22</v>
      </c>
      <c r="B16" s="32"/>
      <c r="C16" s="31">
        <f>C5/$Q$5</f>
        <v>3.7580231589606231E-2</v>
      </c>
      <c r="D16" s="31">
        <f t="shared" ref="D16:P16" si="3">D5/$Q$5</f>
        <v>0.60539940224403466</v>
      </c>
      <c r="E16" s="31">
        <f t="shared" si="3"/>
        <v>0.14795276747946234</v>
      </c>
      <c r="F16" s="31">
        <f t="shared" si="3"/>
        <v>0.13330284669029382</v>
      </c>
      <c r="G16" s="31">
        <f t="shared" si="3"/>
        <v>4.1777589050939916E-2</v>
      </c>
      <c r="H16" s="31">
        <f t="shared" si="3"/>
        <v>1.9124924463897828E-2</v>
      </c>
      <c r="I16" s="31">
        <f t="shared" si="3"/>
        <v>4.2136895915334234E-3</v>
      </c>
      <c r="J16" s="31">
        <f t="shared" si="3"/>
        <v>7.5781084126802659E-3</v>
      </c>
      <c r="K16" s="31">
        <f t="shared" si="3"/>
        <v>1.6005487595747113E-3</v>
      </c>
      <c r="L16" s="31">
        <f t="shared" si="3"/>
        <v>7.1861372878864586E-4</v>
      </c>
      <c r="M16" s="31">
        <f t="shared" si="3"/>
        <v>1.4698917179767758E-4</v>
      </c>
      <c r="N16" s="31">
        <f t="shared" si="3"/>
        <v>2.9397834359535515E-4</v>
      </c>
      <c r="O16" s="31">
        <f t="shared" si="3"/>
        <v>2.1231769259664538E-4</v>
      </c>
      <c r="P16" s="31">
        <f t="shared" si="3"/>
        <v>9.7992781198451718E-5</v>
      </c>
      <c r="Q16" s="31">
        <f>Q5/$Q$5</f>
        <v>1</v>
      </c>
    </row>
  </sheetData>
  <mergeCells count="6">
    <mergeCell ref="A3:B3"/>
    <mergeCell ref="A9:A11"/>
    <mergeCell ref="A13:B13"/>
    <mergeCell ref="N9:P9"/>
    <mergeCell ref="N10:P10"/>
    <mergeCell ref="N11:P11"/>
  </mergeCells>
  <hyperlinks>
    <hyperlink ref="A2" r:id="rId1" tooltip="Click once to display linked information. Click and hold to select this cell." display="http://ind-dati1.istat.it/OECDStat_Metadata/ShowMetadata.ashx?Dataset=DICA_ASIAUE1&amp;ShowOnWeb=true&amp;Lang=fr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Normal="100" workbookViewId="0">
      <selection activeCell="I22" sqref="I22"/>
    </sheetView>
  </sheetViews>
  <sheetFormatPr defaultRowHeight="14.4" x14ac:dyDescent="0.3"/>
  <cols>
    <col min="1" max="1" width="24.88671875" customWidth="1"/>
    <col min="2" max="2" width="60.6640625" customWidth="1"/>
    <col min="3" max="3" width="9.44140625" bestFit="1" customWidth="1"/>
    <col min="4" max="6" width="9" bestFit="1" customWidth="1"/>
    <col min="7" max="7" width="9.5546875" bestFit="1" customWidth="1"/>
    <col min="8" max="8" width="10.5546875" bestFit="1" customWidth="1"/>
  </cols>
  <sheetData>
    <row r="1" spans="1:15" x14ac:dyDescent="0.3">
      <c r="A1" s="13" t="s">
        <v>84</v>
      </c>
      <c r="B1" s="11"/>
      <c r="C1" s="11"/>
      <c r="D1" s="11"/>
      <c r="E1" s="11"/>
      <c r="F1" s="11"/>
      <c r="G1" s="11"/>
      <c r="H1" s="11"/>
      <c r="I1" s="11"/>
      <c r="J1" s="11"/>
    </row>
    <row r="2" spans="1:15" x14ac:dyDescent="0.3">
      <c r="A2" s="62" t="s">
        <v>43</v>
      </c>
      <c r="B2" s="63"/>
      <c r="C2" s="57" t="s">
        <v>44</v>
      </c>
      <c r="D2" s="58"/>
      <c r="E2" s="58"/>
      <c r="F2" s="58"/>
      <c r="G2" s="58"/>
      <c r="H2" s="58"/>
      <c r="I2" s="58"/>
      <c r="J2" s="59"/>
    </row>
    <row r="3" spans="1:15" x14ac:dyDescent="0.3">
      <c r="A3" s="62" t="s">
        <v>47</v>
      </c>
      <c r="B3" s="63"/>
      <c r="C3" s="57" t="s">
        <v>2</v>
      </c>
      <c r="D3" s="58"/>
      <c r="E3" s="58"/>
      <c r="F3" s="58"/>
      <c r="G3" s="58"/>
      <c r="H3" s="58"/>
      <c r="I3" s="58"/>
      <c r="J3" s="59"/>
    </row>
    <row r="4" spans="1:15" x14ac:dyDescent="0.3">
      <c r="A4" s="62" t="s">
        <v>51</v>
      </c>
      <c r="B4" s="63"/>
      <c r="C4" s="57" t="s">
        <v>52</v>
      </c>
      <c r="D4" s="58"/>
      <c r="E4" s="58"/>
      <c r="F4" s="58"/>
      <c r="G4" s="58"/>
      <c r="H4" s="58"/>
      <c r="I4" s="58"/>
      <c r="J4" s="59"/>
    </row>
    <row r="5" spans="1:15" x14ac:dyDescent="0.3">
      <c r="A5" s="62" t="s">
        <v>42</v>
      </c>
      <c r="B5" s="63"/>
      <c r="C5" s="57" t="s">
        <v>39</v>
      </c>
      <c r="D5" s="58"/>
      <c r="E5" s="58"/>
      <c r="F5" s="58"/>
      <c r="G5" s="58"/>
      <c r="H5" s="58"/>
      <c r="I5" s="58"/>
      <c r="J5" s="59"/>
    </row>
    <row r="6" spans="1:15" x14ac:dyDescent="0.3">
      <c r="A6" s="62" t="s">
        <v>45</v>
      </c>
      <c r="B6" s="63"/>
      <c r="C6" s="57" t="s">
        <v>46</v>
      </c>
      <c r="D6" s="58"/>
      <c r="E6" s="58"/>
      <c r="F6" s="58"/>
      <c r="G6" s="58"/>
      <c r="H6" s="58"/>
      <c r="I6" s="58"/>
      <c r="J6" s="59"/>
    </row>
    <row r="7" spans="1:15" x14ac:dyDescent="0.3">
      <c r="A7" s="62" t="s">
        <v>53</v>
      </c>
      <c r="B7" s="63"/>
      <c r="C7" s="57" t="s">
        <v>39</v>
      </c>
      <c r="D7" s="58"/>
      <c r="E7" s="58"/>
      <c r="F7" s="58"/>
      <c r="G7" s="58"/>
      <c r="H7" s="58"/>
      <c r="I7" s="58"/>
      <c r="J7" s="59"/>
    </row>
    <row r="8" spans="1:15" x14ac:dyDescent="0.3">
      <c r="A8" s="62" t="s">
        <v>38</v>
      </c>
      <c r="B8" s="63"/>
      <c r="C8" s="57" t="s">
        <v>39</v>
      </c>
      <c r="D8" s="58"/>
      <c r="E8" s="58"/>
      <c r="F8" s="58"/>
      <c r="G8" s="58"/>
      <c r="H8" s="58"/>
      <c r="I8" s="58"/>
      <c r="J8" s="59"/>
    </row>
    <row r="9" spans="1:15" ht="28.8" x14ac:dyDescent="0.3">
      <c r="A9" s="60" t="s">
        <v>41</v>
      </c>
      <c r="B9" s="61"/>
      <c r="C9" s="23" t="s">
        <v>3</v>
      </c>
      <c r="D9" s="23" t="s">
        <v>55</v>
      </c>
      <c r="E9" s="23" t="s">
        <v>56</v>
      </c>
      <c r="F9" s="23" t="s">
        <v>57</v>
      </c>
      <c r="G9" s="23" t="s">
        <v>58</v>
      </c>
      <c r="H9" s="23" t="s">
        <v>59</v>
      </c>
      <c r="I9" s="23" t="s">
        <v>48</v>
      </c>
      <c r="J9" s="23" t="s">
        <v>39</v>
      </c>
    </row>
    <row r="10" spans="1:15" x14ac:dyDescent="0.3">
      <c r="A10" s="19" t="s">
        <v>40</v>
      </c>
      <c r="B10" s="19" t="s">
        <v>37</v>
      </c>
      <c r="C10" s="20" t="s">
        <v>16</v>
      </c>
      <c r="D10" s="20" t="s">
        <v>16</v>
      </c>
      <c r="E10" s="20" t="s">
        <v>16</v>
      </c>
      <c r="F10" s="20" t="s">
        <v>16</v>
      </c>
      <c r="G10" s="20" t="s">
        <v>16</v>
      </c>
      <c r="H10" s="20" t="s">
        <v>16</v>
      </c>
      <c r="I10" s="20" t="s">
        <v>16</v>
      </c>
      <c r="J10" s="20" t="s">
        <v>16</v>
      </c>
    </row>
    <row r="11" spans="1:15" x14ac:dyDescent="0.3">
      <c r="A11" s="27" t="s">
        <v>61</v>
      </c>
      <c r="B11" s="15" t="s">
        <v>60</v>
      </c>
      <c r="C11" s="21">
        <v>119</v>
      </c>
      <c r="D11" s="21">
        <v>696</v>
      </c>
      <c r="E11" s="21">
        <v>388</v>
      </c>
      <c r="F11" s="21">
        <v>680</v>
      </c>
      <c r="G11" s="21">
        <v>145</v>
      </c>
      <c r="H11" s="21">
        <v>16</v>
      </c>
      <c r="I11" s="21" t="s">
        <v>49</v>
      </c>
      <c r="J11" s="21">
        <v>2044</v>
      </c>
      <c r="L11" s="55" t="s">
        <v>25</v>
      </c>
      <c r="M11" s="56"/>
      <c r="N11" s="56"/>
      <c r="O11" s="11">
        <v>1242560</v>
      </c>
    </row>
    <row r="12" spans="1:15" x14ac:dyDescent="0.3">
      <c r="A12" s="27" t="s">
        <v>61</v>
      </c>
      <c r="B12" s="15" t="s">
        <v>63</v>
      </c>
      <c r="C12" s="22" t="s">
        <v>49</v>
      </c>
      <c r="D12" s="22">
        <v>696</v>
      </c>
      <c r="E12" s="22">
        <v>388</v>
      </c>
      <c r="F12" s="22">
        <v>680</v>
      </c>
      <c r="G12" s="22">
        <v>145</v>
      </c>
      <c r="H12" s="22">
        <v>16</v>
      </c>
      <c r="I12" s="22">
        <v>1925</v>
      </c>
      <c r="J12" s="22" t="s">
        <v>49</v>
      </c>
      <c r="L12" s="55" t="s">
        <v>26</v>
      </c>
      <c r="M12" s="56"/>
      <c r="N12" s="56"/>
      <c r="O12" s="11">
        <v>10000</v>
      </c>
    </row>
    <row r="13" spans="1:15" x14ac:dyDescent="0.3">
      <c r="A13" s="27" t="s">
        <v>61</v>
      </c>
      <c r="B13" s="15" t="s">
        <v>64</v>
      </c>
      <c r="C13" s="21">
        <v>0</v>
      </c>
      <c r="D13" s="21">
        <v>3276</v>
      </c>
      <c r="E13" s="21">
        <v>5352</v>
      </c>
      <c r="F13" s="21">
        <v>29013</v>
      </c>
      <c r="G13" s="21">
        <v>27110</v>
      </c>
      <c r="H13" s="21">
        <v>17728</v>
      </c>
      <c r="I13" s="21">
        <v>82479</v>
      </c>
      <c r="J13" s="21" t="s">
        <v>49</v>
      </c>
      <c r="L13" s="55" t="s">
        <v>27</v>
      </c>
      <c r="M13" s="56"/>
      <c r="N13" s="56"/>
      <c r="O13" s="11">
        <f>O12/O11</f>
        <v>8.0479011073911928E-3</v>
      </c>
    </row>
    <row r="14" spans="1:1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5" s="12" customFormat="1" x14ac:dyDescent="0.3">
      <c r="A15" s="27" t="s">
        <v>54</v>
      </c>
      <c r="B15" s="15" t="s">
        <v>60</v>
      </c>
      <c r="C15" s="22">
        <v>131</v>
      </c>
      <c r="D15" s="22">
        <v>716</v>
      </c>
      <c r="E15" s="22">
        <v>383</v>
      </c>
      <c r="F15" s="22">
        <v>659</v>
      </c>
      <c r="G15" s="22">
        <v>141</v>
      </c>
      <c r="H15" s="22">
        <v>14</v>
      </c>
      <c r="I15" s="22" t="s">
        <v>49</v>
      </c>
      <c r="J15" s="22">
        <v>2044</v>
      </c>
      <c r="K15"/>
    </row>
    <row r="16" spans="1:15" s="12" customFormat="1" x14ac:dyDescent="0.3">
      <c r="A16" s="27" t="s">
        <v>54</v>
      </c>
      <c r="B16" s="15" t="s">
        <v>50</v>
      </c>
      <c r="C16" s="21" t="s">
        <v>49</v>
      </c>
      <c r="D16" s="21">
        <v>716</v>
      </c>
      <c r="E16" s="21">
        <v>383</v>
      </c>
      <c r="F16" s="21">
        <v>659</v>
      </c>
      <c r="G16" s="21">
        <v>141</v>
      </c>
      <c r="H16" s="21">
        <v>14</v>
      </c>
      <c r="I16" s="21">
        <v>1913</v>
      </c>
      <c r="J16" s="21" t="s">
        <v>49</v>
      </c>
      <c r="K16"/>
    </row>
    <row r="17" spans="1:25" ht="14.4" customHeight="1" x14ac:dyDescent="0.3">
      <c r="A17" s="27" t="s">
        <v>54</v>
      </c>
      <c r="B17" s="15" t="s">
        <v>65</v>
      </c>
      <c r="C17" s="22">
        <v>0</v>
      </c>
      <c r="D17" s="22">
        <v>3335</v>
      </c>
      <c r="E17" s="22">
        <v>5356</v>
      </c>
      <c r="F17" s="22">
        <v>27741</v>
      </c>
      <c r="G17" s="22">
        <v>25298</v>
      </c>
      <c r="H17" s="22">
        <v>14921</v>
      </c>
      <c r="I17" s="22">
        <v>76651</v>
      </c>
      <c r="J17" s="22" t="s">
        <v>49</v>
      </c>
      <c r="L17" s="52" t="s">
        <v>80</v>
      </c>
      <c r="M17" s="52"/>
      <c r="N17" s="52"/>
    </row>
    <row r="18" spans="1:25" x14ac:dyDescent="0.3">
      <c r="A18" s="27"/>
      <c r="B18" s="15"/>
      <c r="C18" s="47"/>
      <c r="D18" s="47"/>
      <c r="E18" s="47"/>
      <c r="F18" s="47"/>
      <c r="G18" s="47"/>
      <c r="H18" s="47"/>
      <c r="I18" s="47"/>
      <c r="J18" s="47"/>
      <c r="L18" s="52"/>
      <c r="M18" s="52"/>
      <c r="N18" s="52"/>
    </row>
    <row r="19" spans="1:25" ht="28.8" x14ac:dyDescent="0.3">
      <c r="A19" s="60" t="s">
        <v>82</v>
      </c>
      <c r="B19" s="61"/>
      <c r="C19" s="23" t="s">
        <v>3</v>
      </c>
      <c r="D19" s="23" t="s">
        <v>55</v>
      </c>
      <c r="E19" s="23" t="s">
        <v>56</v>
      </c>
      <c r="F19" s="23" t="s">
        <v>57</v>
      </c>
      <c r="G19" s="23" t="s">
        <v>58</v>
      </c>
      <c r="H19" s="23" t="s">
        <v>59</v>
      </c>
      <c r="I19" s="23" t="s">
        <v>39</v>
      </c>
    </row>
    <row r="20" spans="1:25" s="14" customFormat="1" x14ac:dyDescent="0.3">
      <c r="A20" s="27" t="s">
        <v>61</v>
      </c>
      <c r="B20" s="11" t="s">
        <v>66</v>
      </c>
      <c r="C20" s="21">
        <v>119</v>
      </c>
      <c r="D20" s="21">
        <v>696</v>
      </c>
      <c r="E20" s="21">
        <v>388</v>
      </c>
      <c r="F20" s="21">
        <v>680</v>
      </c>
      <c r="G20" s="21">
        <v>145</v>
      </c>
      <c r="H20" s="21">
        <v>16</v>
      </c>
      <c r="I20" s="11">
        <f>SUM(C20:H20)</f>
        <v>2044</v>
      </c>
      <c r="K20"/>
    </row>
    <row r="21" spans="1:25" x14ac:dyDescent="0.3">
      <c r="A21" s="33" t="s">
        <v>61</v>
      </c>
      <c r="B21" s="34" t="s">
        <v>71</v>
      </c>
      <c r="C21" s="35">
        <f>C20*$O$13</f>
        <v>0.95770023177955199</v>
      </c>
      <c r="D21" s="35">
        <f>D20*$O$13</f>
        <v>5.6013391707442706</v>
      </c>
      <c r="E21" s="35">
        <f t="shared" ref="E21:I21" si="0">E20*$O$13</f>
        <v>3.1225856296677827</v>
      </c>
      <c r="F21" s="35">
        <f t="shared" si="0"/>
        <v>5.4725727530260109</v>
      </c>
      <c r="G21" s="35">
        <f t="shared" si="0"/>
        <v>1.166945660571723</v>
      </c>
      <c r="H21" s="35">
        <f t="shared" si="0"/>
        <v>0.12876641771825909</v>
      </c>
      <c r="I21" s="35">
        <f t="shared" si="0"/>
        <v>16.4499098635076</v>
      </c>
    </row>
    <row r="22" spans="1:25" x14ac:dyDescent="0.3">
      <c r="A22" s="27" t="s">
        <v>61</v>
      </c>
      <c r="B22" s="11" t="s">
        <v>67</v>
      </c>
      <c r="C22" s="11">
        <f t="shared" ref="C22:I22" si="1">C20+C13</f>
        <v>119</v>
      </c>
      <c r="D22" s="11">
        <f t="shared" si="1"/>
        <v>3972</v>
      </c>
      <c r="E22" s="11">
        <f t="shared" si="1"/>
        <v>5740</v>
      </c>
      <c r="F22" s="11">
        <f t="shared" si="1"/>
        <v>29693</v>
      </c>
      <c r="G22" s="11">
        <f t="shared" si="1"/>
        <v>27255</v>
      </c>
      <c r="H22" s="11">
        <f t="shared" si="1"/>
        <v>17744</v>
      </c>
      <c r="I22" s="11">
        <f t="shared" si="1"/>
        <v>84523</v>
      </c>
    </row>
    <row r="23" spans="1:25" x14ac:dyDescent="0.3">
      <c r="A23" s="36" t="s">
        <v>61</v>
      </c>
      <c r="B23" s="37" t="s">
        <v>68</v>
      </c>
      <c r="C23" s="37">
        <v>1</v>
      </c>
      <c r="D23" s="38">
        <f t="shared" ref="D23:I23" si="2">D13/D20</f>
        <v>4.7068965517241379</v>
      </c>
      <c r="E23" s="38">
        <f t="shared" si="2"/>
        <v>13.793814432989691</v>
      </c>
      <c r="F23" s="38">
        <f t="shared" si="2"/>
        <v>42.666176470588233</v>
      </c>
      <c r="G23" s="38">
        <f t="shared" si="2"/>
        <v>186.9655172413793</v>
      </c>
      <c r="H23" s="38">
        <f t="shared" si="2"/>
        <v>1108</v>
      </c>
      <c r="I23" s="38">
        <f t="shared" si="2"/>
        <v>40.351761252446181</v>
      </c>
    </row>
    <row r="24" spans="1:25" x14ac:dyDescent="0.3">
      <c r="A24" s="36" t="s">
        <v>61</v>
      </c>
      <c r="B24" s="37" t="s">
        <v>70</v>
      </c>
      <c r="C24" s="38">
        <f t="shared" ref="C24:G24" si="3">C22/C20</f>
        <v>1</v>
      </c>
      <c r="D24" s="38">
        <f t="shared" si="3"/>
        <v>5.7068965517241379</v>
      </c>
      <c r="E24" s="38">
        <f t="shared" si="3"/>
        <v>14.793814432989691</v>
      </c>
      <c r="F24" s="38">
        <f t="shared" si="3"/>
        <v>43.666176470588233</v>
      </c>
      <c r="G24" s="38">
        <f t="shared" si="3"/>
        <v>187.9655172413793</v>
      </c>
      <c r="H24" s="38">
        <f>H22/H20</f>
        <v>1109</v>
      </c>
      <c r="I24" s="38">
        <f>I22/I20</f>
        <v>41.351761252446181</v>
      </c>
    </row>
    <row r="25" spans="1:25" x14ac:dyDescent="0.3">
      <c r="A25" s="39" t="s">
        <v>61</v>
      </c>
      <c r="B25" s="40" t="s">
        <v>77</v>
      </c>
      <c r="C25" s="18">
        <f t="shared" ref="C25:I25" si="4">C20/$I$20</f>
        <v>5.8219178082191778E-2</v>
      </c>
      <c r="D25" s="18">
        <f t="shared" si="4"/>
        <v>0.3405088062622309</v>
      </c>
      <c r="E25" s="18">
        <f t="shared" si="4"/>
        <v>0.18982387475538159</v>
      </c>
      <c r="F25" s="18">
        <f t="shared" si="4"/>
        <v>0.33268101761252444</v>
      </c>
      <c r="G25" s="18">
        <f t="shared" si="4"/>
        <v>7.0939334637964771E-2</v>
      </c>
      <c r="H25" s="18">
        <f t="shared" si="4"/>
        <v>7.8277886497064575E-3</v>
      </c>
      <c r="I25" s="18">
        <f t="shared" si="4"/>
        <v>1</v>
      </c>
    </row>
    <row r="27" spans="1:25" x14ac:dyDescent="0.3">
      <c r="A27" s="11" t="s">
        <v>54</v>
      </c>
      <c r="B27" s="11" t="s">
        <v>66</v>
      </c>
      <c r="C27" s="22">
        <v>131</v>
      </c>
      <c r="D27" s="22">
        <v>716</v>
      </c>
      <c r="E27" s="22">
        <v>383</v>
      </c>
      <c r="F27" s="22">
        <v>659</v>
      </c>
      <c r="G27" s="22">
        <v>141</v>
      </c>
      <c r="H27" s="22">
        <v>14</v>
      </c>
      <c r="I27" s="11">
        <f>SUM(C27:H27)</f>
        <v>2044</v>
      </c>
    </row>
    <row r="28" spans="1:25" x14ac:dyDescent="0.3">
      <c r="A28" s="34" t="s">
        <v>54</v>
      </c>
      <c r="B28" s="34" t="s">
        <v>71</v>
      </c>
      <c r="C28" s="35">
        <f>C27*$O$13</f>
        <v>1.0542750450682463</v>
      </c>
      <c r="D28" s="35">
        <f t="shared" ref="D28:I28" si="5">D27*$O$13</f>
        <v>5.7622971928920936</v>
      </c>
      <c r="E28" s="35">
        <f t="shared" si="5"/>
        <v>3.0823461241308268</v>
      </c>
      <c r="F28" s="35">
        <f t="shared" si="5"/>
        <v>5.3035668297707961</v>
      </c>
      <c r="G28" s="35">
        <f t="shared" si="5"/>
        <v>1.1347540561421583</v>
      </c>
      <c r="H28" s="35">
        <f t="shared" si="5"/>
        <v>0.11267061550347671</v>
      </c>
      <c r="I28" s="35">
        <f t="shared" si="5"/>
        <v>16.4499098635076</v>
      </c>
      <c r="J28" s="11"/>
    </row>
    <row r="29" spans="1:25" x14ac:dyDescent="0.3">
      <c r="A29" s="11" t="s">
        <v>54</v>
      </c>
      <c r="B29" s="11" t="s">
        <v>69</v>
      </c>
      <c r="C29" s="11">
        <f t="shared" ref="C29:I29" si="6">C27+C17</f>
        <v>131</v>
      </c>
      <c r="D29" s="11">
        <f t="shared" si="6"/>
        <v>4051</v>
      </c>
      <c r="E29" s="11">
        <f t="shared" si="6"/>
        <v>5739</v>
      </c>
      <c r="F29" s="11">
        <f t="shared" si="6"/>
        <v>28400</v>
      </c>
      <c r="G29" s="11">
        <f t="shared" si="6"/>
        <v>25439</v>
      </c>
      <c r="H29" s="11">
        <f t="shared" si="6"/>
        <v>14935</v>
      </c>
      <c r="I29" s="11">
        <f t="shared" si="6"/>
        <v>78695</v>
      </c>
      <c r="J29" s="11"/>
    </row>
    <row r="30" spans="1:25" x14ac:dyDescent="0.3">
      <c r="A30" s="37" t="s">
        <v>54</v>
      </c>
      <c r="B30" s="37" t="s">
        <v>68</v>
      </c>
      <c r="C30" s="37">
        <v>1</v>
      </c>
      <c r="D30" s="38">
        <f t="shared" ref="D30:I30" si="7">D17/D27</f>
        <v>4.6578212290502794</v>
      </c>
      <c r="E30" s="38">
        <f t="shared" si="7"/>
        <v>13.984334203655353</v>
      </c>
      <c r="F30" s="38">
        <f t="shared" si="7"/>
        <v>42.095599393019725</v>
      </c>
      <c r="G30" s="38">
        <f t="shared" si="7"/>
        <v>179.41843971631207</v>
      </c>
      <c r="H30" s="38">
        <f t="shared" si="7"/>
        <v>1065.7857142857142</v>
      </c>
      <c r="I30" s="38">
        <f t="shared" si="7"/>
        <v>37.500489236790607</v>
      </c>
      <c r="J30" s="11"/>
    </row>
    <row r="31" spans="1:25" x14ac:dyDescent="0.3">
      <c r="A31" s="37" t="s">
        <v>54</v>
      </c>
      <c r="B31" s="37" t="s">
        <v>70</v>
      </c>
      <c r="C31" s="38">
        <f>C29/C27</f>
        <v>1</v>
      </c>
      <c r="D31" s="38">
        <f t="shared" ref="D31:H31" si="8">D29/D27</f>
        <v>5.6578212290502794</v>
      </c>
      <c r="E31" s="38">
        <f t="shared" si="8"/>
        <v>14.984334203655353</v>
      </c>
      <c r="F31" s="38">
        <f t="shared" si="8"/>
        <v>43.095599393019725</v>
      </c>
      <c r="G31" s="38">
        <f t="shared" si="8"/>
        <v>180.41843971631207</v>
      </c>
      <c r="H31" s="38">
        <f t="shared" si="8"/>
        <v>1066.7857142857142</v>
      </c>
      <c r="I31" s="38">
        <f t="shared" ref="I31" si="9">I29/I27</f>
        <v>38.500489236790607</v>
      </c>
      <c r="J31" s="11"/>
    </row>
    <row r="32" spans="1:25" x14ac:dyDescent="0.3">
      <c r="A32" s="40" t="s">
        <v>54</v>
      </c>
      <c r="B32" s="40" t="s">
        <v>77</v>
      </c>
      <c r="C32" s="18">
        <f t="shared" ref="C32:I32" si="10">C27/$I$27</f>
        <v>6.4090019569471621E-2</v>
      </c>
      <c r="D32" s="18">
        <f t="shared" si="10"/>
        <v>0.35029354207436397</v>
      </c>
      <c r="E32" s="18">
        <f t="shared" si="10"/>
        <v>0.18737769080234834</v>
      </c>
      <c r="F32" s="18">
        <f t="shared" si="10"/>
        <v>0.32240704500978473</v>
      </c>
      <c r="G32" s="18">
        <f t="shared" si="10"/>
        <v>6.8982387475538157E-2</v>
      </c>
      <c r="H32" s="18">
        <f t="shared" si="10"/>
        <v>6.8493150684931503E-3</v>
      </c>
      <c r="I32" s="18">
        <f t="shared" si="10"/>
        <v>1</v>
      </c>
      <c r="J32" s="15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19" x14ac:dyDescent="0.3">
      <c r="A33" s="12"/>
      <c r="B33" s="12"/>
      <c r="C33" s="16"/>
      <c r="D33" s="16"/>
      <c r="E33" s="16"/>
      <c r="F33" s="16"/>
      <c r="G33" s="16"/>
      <c r="H33" s="16"/>
      <c r="I33" s="12"/>
      <c r="J33" s="12"/>
    </row>
    <row r="34" spans="1:19" s="14" customFormat="1" ht="28.8" x14ac:dyDescent="0.3">
      <c r="A34" s="60" t="s">
        <v>81</v>
      </c>
      <c r="B34" s="61"/>
      <c r="C34" s="23" t="s">
        <v>3</v>
      </c>
      <c r="D34" s="23" t="s">
        <v>55</v>
      </c>
      <c r="E34" s="23" t="s">
        <v>56</v>
      </c>
      <c r="F34" s="23" t="s">
        <v>57</v>
      </c>
      <c r="G34" s="23" t="s">
        <v>58</v>
      </c>
      <c r="H34" s="23" t="s">
        <v>59</v>
      </c>
      <c r="I34" s="23" t="s">
        <v>39</v>
      </c>
      <c r="J34"/>
    </row>
    <row r="35" spans="1:19" x14ac:dyDescent="0.3">
      <c r="A35" s="25" t="s">
        <v>62</v>
      </c>
      <c r="B35" s="25"/>
      <c r="C35" s="25">
        <v>1</v>
      </c>
      <c r="D35" s="25">
        <v>6</v>
      </c>
      <c r="E35" s="25">
        <v>3</v>
      </c>
      <c r="F35" s="25">
        <v>5</v>
      </c>
      <c r="G35" s="25">
        <v>1</v>
      </c>
      <c r="H35" s="25">
        <v>0</v>
      </c>
      <c r="I35" s="25">
        <v>16</v>
      </c>
    </row>
    <row r="36" spans="1:19" x14ac:dyDescent="0.3">
      <c r="A36" s="29" t="s">
        <v>23</v>
      </c>
      <c r="B36" s="29"/>
      <c r="C36" s="41">
        <v>1</v>
      </c>
      <c r="D36" s="42" t="s">
        <v>72</v>
      </c>
      <c r="E36" s="42" t="s">
        <v>73</v>
      </c>
      <c r="F36" s="42" t="s">
        <v>74</v>
      </c>
      <c r="G36" s="42" t="s">
        <v>75</v>
      </c>
      <c r="H36" s="42" t="s">
        <v>76</v>
      </c>
      <c r="I36" s="42" t="s">
        <v>83</v>
      </c>
    </row>
    <row r="37" spans="1:19" x14ac:dyDescent="0.3">
      <c r="A37" s="24" t="s">
        <v>22</v>
      </c>
      <c r="B37" s="24"/>
      <c r="C37" s="43">
        <f>0.06</f>
        <v>0.06</v>
      </c>
      <c r="D37" s="44" t="s">
        <v>78</v>
      </c>
      <c r="E37" s="43">
        <v>0.19</v>
      </c>
      <c r="F37" s="44" t="s">
        <v>79</v>
      </c>
      <c r="G37" s="43">
        <v>7.0000000000000007E-2</v>
      </c>
      <c r="H37" s="43">
        <v>0.01</v>
      </c>
      <c r="I37" s="43">
        <v>1</v>
      </c>
    </row>
    <row r="44" spans="1:19" x14ac:dyDescent="0.3">
      <c r="S44" s="28"/>
    </row>
  </sheetData>
  <mergeCells count="21">
    <mergeCell ref="A7:B7"/>
    <mergeCell ref="A6:B6"/>
    <mergeCell ref="A5:B5"/>
    <mergeCell ref="C5:J5"/>
    <mergeCell ref="C6:J6"/>
    <mergeCell ref="C7:J7"/>
    <mergeCell ref="C2:J2"/>
    <mergeCell ref="C3:J3"/>
    <mergeCell ref="C4:J4"/>
    <mergeCell ref="A4:B4"/>
    <mergeCell ref="A3:B3"/>
    <mergeCell ref="A2:B2"/>
    <mergeCell ref="L13:N13"/>
    <mergeCell ref="C8:J8"/>
    <mergeCell ref="A9:B9"/>
    <mergeCell ref="A8:B8"/>
    <mergeCell ref="A34:B34"/>
    <mergeCell ref="L17:N18"/>
    <mergeCell ref="A19:B19"/>
    <mergeCell ref="L11:N11"/>
    <mergeCell ref="L12:N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6"/>
  <sheetViews>
    <sheetView workbookViewId="0">
      <selection activeCell="N23" sqref="N23"/>
    </sheetView>
  </sheetViews>
  <sheetFormatPr defaultRowHeight="14.4" x14ac:dyDescent="0.3"/>
  <cols>
    <col min="1" max="9" width="8.88671875" style="11"/>
    <col min="10" max="10" width="44.77734375" style="11" customWidth="1"/>
    <col min="11" max="16384" width="8.88671875" style="11"/>
  </cols>
  <sheetData>
    <row r="2" spans="10:11" x14ac:dyDescent="0.3">
      <c r="J2" s="15" t="s">
        <v>85</v>
      </c>
      <c r="K2" s="11">
        <v>237274</v>
      </c>
    </row>
    <row r="3" spans="10:11" x14ac:dyDescent="0.3">
      <c r="J3" s="11" t="s">
        <v>86</v>
      </c>
      <c r="K3" s="11">
        <v>84523</v>
      </c>
    </row>
    <row r="5" spans="10:11" x14ac:dyDescent="0.3">
      <c r="J5" s="48" t="s">
        <v>87</v>
      </c>
      <c r="K5" s="48">
        <f>SUM(K2,K3)</f>
        <v>321797</v>
      </c>
    </row>
    <row r="6" spans="10:11" x14ac:dyDescent="0.3">
      <c r="J6" s="48" t="s">
        <v>25</v>
      </c>
      <c r="K6" s="48">
        <v>1242560</v>
      </c>
    </row>
    <row r="7" spans="10:11" x14ac:dyDescent="0.3">
      <c r="J7" s="12" t="s">
        <v>88</v>
      </c>
      <c r="K7" s="49">
        <f>K5/K6</f>
        <v>0.25897904326551635</v>
      </c>
    </row>
    <row r="10" spans="10:11" x14ac:dyDescent="0.3">
      <c r="J10" s="11" t="s">
        <v>29</v>
      </c>
    </row>
    <row r="12" spans="10:11" x14ac:dyDescent="0.3">
      <c r="J12" s="48" t="s">
        <v>36</v>
      </c>
    </row>
    <row r="13" spans="10:11" x14ac:dyDescent="0.3">
      <c r="J13" s="11" t="s">
        <v>31</v>
      </c>
      <c r="K13" s="11">
        <v>1</v>
      </c>
    </row>
    <row r="14" spans="10:11" x14ac:dyDescent="0.3">
      <c r="J14" s="11" t="s">
        <v>30</v>
      </c>
      <c r="K14" s="11">
        <v>0.65</v>
      </c>
    </row>
    <row r="15" spans="10:11" x14ac:dyDescent="0.3">
      <c r="J15" s="11" t="s">
        <v>33</v>
      </c>
      <c r="K15" s="11">
        <v>0.41</v>
      </c>
    </row>
    <row r="16" spans="10:11" x14ac:dyDescent="0.3">
      <c r="J16" s="12" t="s">
        <v>32</v>
      </c>
      <c r="K16" s="49">
        <f>K14*K15</f>
        <v>0.26650000000000001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Private sector</vt:lpstr>
      <vt:lpstr>Public sector</vt:lpstr>
      <vt:lpstr>Double check with 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 Quattordici</dc:creator>
  <cp:lastModifiedBy>Tre Quattordici</cp:lastModifiedBy>
  <dcterms:created xsi:type="dcterms:W3CDTF">2018-07-02T08:54:31Z</dcterms:created>
  <dcterms:modified xsi:type="dcterms:W3CDTF">2018-07-02T18:00:52Z</dcterms:modified>
</cp:coreProperties>
</file>