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f460a20489703/COPPE/EMSO_OLCA_bk/Results/"/>
    </mc:Choice>
  </mc:AlternateContent>
  <xr:revisionPtr revIDLastSave="38" documentId="13_ncr:1_{4FAAEF34-878A-4957-9126-F9998CA05BC6}" xr6:coauthVersionLast="47" xr6:coauthVersionMax="47" xr10:uidLastSave="{F18856F0-1443-47D7-AE56-03A4057572AF}"/>
  <bookViews>
    <workbookView xWindow="-108" yWindow="-108" windowWidth="23256" windowHeight="12576" xr2:uid="{5BF3455A-7F57-4DD9-8CE4-AB0E78036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4" i="1"/>
  <c r="F26" i="1"/>
  <c r="E32" i="1"/>
  <c r="E31" i="1"/>
  <c r="E45" i="1" s="1"/>
  <c r="D33" i="1"/>
  <c r="D32" i="1"/>
  <c r="D31" i="1"/>
  <c r="D40" i="1"/>
  <c r="D44" i="1"/>
  <c r="D45" i="1" s="1"/>
  <c r="E41" i="1"/>
  <c r="D41" i="1"/>
  <c r="E38" i="1"/>
  <c r="D38" i="1"/>
  <c r="E37" i="1"/>
  <c r="D37" i="1"/>
  <c r="D36" i="1"/>
  <c r="E34" i="1"/>
  <c r="D34" i="1"/>
  <c r="E33" i="1"/>
  <c r="D22" i="1"/>
  <c r="E35" i="1"/>
  <c r="E36" i="1"/>
  <c r="E39" i="1"/>
  <c r="E40" i="1"/>
  <c r="D39" i="1"/>
  <c r="D35" i="1"/>
  <c r="D23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E23" i="1"/>
  <c r="F23" i="1" s="1"/>
  <c r="E22" i="1"/>
  <c r="F22" i="1" s="1"/>
  <c r="E20" i="1"/>
  <c r="F20" i="1" s="1"/>
  <c r="E19" i="1"/>
  <c r="E18" i="1"/>
  <c r="F18" i="1" s="1"/>
  <c r="E17" i="1"/>
  <c r="E16" i="1"/>
  <c r="F16" i="1" s="1"/>
  <c r="E15" i="1"/>
  <c r="F14" i="1"/>
  <c r="E13" i="1"/>
  <c r="E12" i="1"/>
  <c r="F12" i="1" s="1"/>
  <c r="E11" i="1"/>
  <c r="E10" i="1"/>
  <c r="F10" i="1" s="1"/>
  <c r="E8" i="1"/>
  <c r="E7" i="1"/>
  <c r="F7" i="1" s="1"/>
  <c r="F11" i="1" l="1"/>
  <c r="F15" i="1"/>
  <c r="F19" i="1"/>
  <c r="F31" i="1"/>
  <c r="D28" i="1"/>
  <c r="F39" i="1"/>
  <c r="F8" i="1"/>
  <c r="F13" i="1"/>
  <c r="F17" i="1"/>
  <c r="F35" i="1"/>
  <c r="F38" i="1"/>
  <c r="F36" i="1"/>
  <c r="F33" i="1"/>
  <c r="F34" i="1"/>
  <c r="F37" i="1"/>
  <c r="F41" i="1"/>
  <c r="F40" i="1"/>
  <c r="F32" i="1"/>
</calcChain>
</file>

<file path=xl/sharedStrings.xml><?xml version="1.0" encoding="utf-8"?>
<sst xmlns="http://schemas.openxmlformats.org/spreadsheetml/2006/main" count="112" uniqueCount="75">
  <si>
    <t>Sc1</t>
  </si>
  <si>
    <t>Sc2</t>
  </si>
  <si>
    <t>1MJ</t>
  </si>
  <si>
    <t>MWh</t>
  </si>
  <si>
    <t>Unit</t>
  </si>
  <si>
    <t>Scenario 1</t>
  </si>
  <si>
    <t>Scenario 2</t>
  </si>
  <si>
    <t>Δ%</t>
  </si>
  <si>
    <t>Global warming (GWP100a)</t>
  </si>
  <si>
    <t>r1(1)</t>
  </si>
  <si>
    <t>Photochemical oxidation</t>
  </si>
  <si>
    <t>r1(2)</t>
  </si>
  <si>
    <t>Human toxicity</t>
  </si>
  <si>
    <t>r2(1)</t>
  </si>
  <si>
    <t>Abiotic depletion</t>
  </si>
  <si>
    <t>r2(2)</t>
  </si>
  <si>
    <t>Eutrophication</t>
  </si>
  <si>
    <t>r3(1)</t>
  </si>
  <si>
    <t>Abiotic depletion (fossil fuels)</t>
  </si>
  <si>
    <t>MJ/MJ</t>
  </si>
  <si>
    <t>r3(2)</t>
  </si>
  <si>
    <t>Marine aquatic ecotoxicity</t>
  </si>
  <si>
    <t>r4(1)</t>
  </si>
  <si>
    <t>Ozone layer depletion (ODP)</t>
  </si>
  <si>
    <t>r4(2)</t>
  </si>
  <si>
    <t>Terrestrial ecotoxicity</t>
  </si>
  <si>
    <t>r5(1)</t>
  </si>
  <si>
    <t>Acidification</t>
  </si>
  <si>
    <t>r5(2)</t>
  </si>
  <si>
    <t>Fresh water aquatic ecotox.</t>
  </si>
  <si>
    <t>r6(1)</t>
  </si>
  <si>
    <t>r6(2)</t>
  </si>
  <si>
    <t>r7(1)</t>
  </si>
  <si>
    <t>r7(2)</t>
  </si>
  <si>
    <t>r8(1)</t>
  </si>
  <si>
    <t>r8(2)</t>
  </si>
  <si>
    <t>r9(1)</t>
  </si>
  <si>
    <t>r9(2)</t>
  </si>
  <si>
    <t>r10(1)</t>
  </si>
  <si>
    <t>r10(2)</t>
  </si>
  <si>
    <t>r11(1)</t>
  </si>
  <si>
    <t>r11(2)</t>
  </si>
  <si>
    <t>EMSO LCA RESULTS</t>
  </si>
  <si>
    <t>EMSO Inventory</t>
  </si>
  <si>
    <t>kg/h</t>
  </si>
  <si>
    <t>Inputs</t>
  </si>
  <si>
    <t>Bagasse/Straw</t>
  </si>
  <si>
    <t>t/h</t>
  </si>
  <si>
    <t>Water</t>
  </si>
  <si>
    <t>Emissions</t>
  </si>
  <si>
    <t>VOC</t>
  </si>
  <si>
    <t>CO</t>
  </si>
  <si>
    <t>NO</t>
  </si>
  <si>
    <t>Particulate M., &lt; 2,5 um</t>
  </si>
  <si>
    <t>Particulate M., &lt; 10um</t>
  </si>
  <si>
    <t>BC</t>
  </si>
  <si>
    <t>OC</t>
  </si>
  <si>
    <t>Products</t>
  </si>
  <si>
    <t>Vapor</t>
  </si>
  <si>
    <t>MJ</t>
  </si>
  <si>
    <t>Description</t>
  </si>
  <si>
    <t>Electricity, Liq.</t>
  </si>
  <si>
    <r>
      <t>kg PO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-eq/MJ</t>
    </r>
  </si>
  <si>
    <r>
      <t>kg SO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-eq/MJ</t>
    </r>
  </si>
  <si>
    <r>
      <t>kg CO</t>
    </r>
    <r>
      <rPr>
        <vertAlign val="subscript"/>
        <sz val="8"/>
        <rFont val="Arial"/>
        <family val="2"/>
      </rPr>
      <t>2-</t>
    </r>
    <r>
      <rPr>
        <sz val="8"/>
        <rFont val="Arial"/>
        <family val="2"/>
      </rPr>
      <t>eq/MJ</t>
    </r>
  </si>
  <si>
    <r>
      <t>kg 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4-</t>
    </r>
    <r>
      <rPr>
        <sz val="8"/>
        <rFont val="Arial"/>
        <family val="2"/>
      </rPr>
      <t>eq/MJ</t>
    </r>
  </si>
  <si>
    <t>kg 1,4-DB-eq/MJ</t>
  </si>
  <si>
    <t>kg Sb-eq/MJ</t>
  </si>
  <si>
    <t>kg CFC-11-eq/MJ</t>
  </si>
  <si>
    <t>SOx</t>
  </si>
  <si>
    <r>
      <t>kg CO</t>
    </r>
    <r>
      <rPr>
        <vertAlign val="subscript"/>
        <sz val="8"/>
        <rFont val="Arial"/>
        <family val="2"/>
      </rPr>
      <t>2-</t>
    </r>
    <r>
      <rPr>
        <sz val="8"/>
        <rFont val="Arial"/>
        <family val="2"/>
      </rPr>
      <t>eq/MWh</t>
    </r>
  </si>
  <si>
    <r>
      <t>NO</t>
    </r>
    <r>
      <rPr>
        <vertAlign val="subscript"/>
        <sz val="7"/>
        <color theme="1"/>
        <rFont val="Arial"/>
        <family val="2"/>
      </rPr>
      <t>2</t>
    </r>
  </si>
  <si>
    <r>
      <t>CH</t>
    </r>
    <r>
      <rPr>
        <vertAlign val="subscript"/>
        <sz val="7"/>
        <color theme="1"/>
        <rFont val="Arial"/>
        <family val="2"/>
      </rPr>
      <t>4</t>
    </r>
  </si>
  <si>
    <r>
      <t>CO</t>
    </r>
    <r>
      <rPr>
        <vertAlign val="sub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, biogenic</t>
    </r>
  </si>
  <si>
    <t>Impact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</si>
</sst>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E+00"/>
    <numFmt numFmtId="166" formatCode="0.000000000"/>
    <numFmt numFmtId="167" formatCode="0.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b/>
      <sz val="7"/>
      <color theme="1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i/>
      <sz val="7"/>
      <color theme="1"/>
      <name val="Arial"/>
      <family val="2"/>
    </font>
    <font>
      <vertAlign val="subscript"/>
      <sz val="7"/>
      <color theme="1"/>
      <name val="Arial"/>
      <family val="2"/>
    </font>
    <font>
      <sz val="9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999999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167" fontId="0" fillId="2" borderId="5" xfId="0" applyNumberFormat="1" applyFill="1" applyBorder="1"/>
    <xf numFmtId="0" fontId="4" fillId="0" borderId="6" xfId="0" applyFont="1" applyBorder="1"/>
    <xf numFmtId="167" fontId="0" fillId="2" borderId="7" xfId="0" applyNumberFormat="1" applyFill="1" applyBorder="1"/>
    <xf numFmtId="166" fontId="0" fillId="2" borderId="1" xfId="0" applyNumberFormat="1" applyFill="1" applyBorder="1"/>
    <xf numFmtId="167" fontId="0" fillId="2" borderId="3" xfId="0" applyNumberFormat="1" applyFill="1" applyBorder="1"/>
    <xf numFmtId="166" fontId="0" fillId="2" borderId="4" xfId="0" applyNumberFormat="1" applyFill="1" applyBorder="1"/>
    <xf numFmtId="166" fontId="0" fillId="2" borderId="6" xfId="0" applyNumberFormat="1" applyFill="1" applyBorder="1"/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0" fillId="3" borderId="4" xfId="0" applyNumberFormat="1" applyFill="1" applyBorder="1"/>
    <xf numFmtId="0" fontId="0" fillId="3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9" fontId="0" fillId="0" borderId="0" xfId="1" applyFont="1"/>
    <xf numFmtId="0" fontId="7" fillId="0" borderId="0" xfId="0" applyFont="1" applyAlignment="1">
      <alignment vertical="center"/>
    </xf>
    <xf numFmtId="0" fontId="9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9" fontId="11" fillId="0" borderId="0" xfId="1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2" fontId="11" fillId="0" borderId="11" xfId="0" applyNumberFormat="1" applyFont="1" applyBorder="1" applyAlignment="1">
      <alignment horizontal="left"/>
    </xf>
    <xf numFmtId="9" fontId="11" fillId="0" borderId="11" xfId="1" applyFont="1" applyBorder="1" applyAlignment="1">
      <alignment horizontal="left"/>
    </xf>
    <xf numFmtId="165" fontId="0" fillId="0" borderId="0" xfId="0" applyNumberFormat="1"/>
    <xf numFmtId="164" fontId="0" fillId="2" borderId="0" xfId="0" applyNumberFormat="1" applyFill="1"/>
    <xf numFmtId="0" fontId="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9" fontId="6" fillId="0" borderId="0" xfId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 vertical="center"/>
    </xf>
    <xf numFmtId="165" fontId="7" fillId="0" borderId="11" xfId="0" applyNumberFormat="1" applyFont="1" applyBorder="1" applyAlignment="1">
      <alignment horizontal="left" vertical="center"/>
    </xf>
    <xf numFmtId="9" fontId="6" fillId="0" borderId="11" xfId="1" applyFont="1" applyBorder="1" applyAlignment="1">
      <alignment horizontal="left"/>
    </xf>
    <xf numFmtId="0" fontId="1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0C7D-747E-4FC5-9747-3E9A4C542203}">
  <dimension ref="B3:K56"/>
  <sheetViews>
    <sheetView tabSelected="1" topLeftCell="B1" workbookViewId="0">
      <selection activeCell="L8" sqref="L8"/>
    </sheetView>
  </sheetViews>
  <sheetFormatPr defaultRowHeight="14.4" x14ac:dyDescent="0.3"/>
  <cols>
    <col min="2" max="2" width="23.44140625" customWidth="1"/>
    <col min="3" max="3" width="14.44140625" customWidth="1"/>
    <col min="4" max="4" width="12" bestFit="1" customWidth="1"/>
    <col min="5" max="5" width="11.77734375" customWidth="1"/>
    <col min="6" max="6" width="10.44140625" customWidth="1"/>
    <col min="8" max="8" width="13.77734375" customWidth="1"/>
    <col min="9" max="9" width="11.5546875" bestFit="1" customWidth="1"/>
    <col min="10" max="10" width="9.6640625" bestFit="1" customWidth="1"/>
  </cols>
  <sheetData>
    <row r="3" spans="2:11" x14ac:dyDescent="0.3">
      <c r="H3" t="s">
        <v>43</v>
      </c>
    </row>
    <row r="4" spans="2:11" ht="15" thickBot="1" x14ac:dyDescent="0.35"/>
    <row r="5" spans="2:11" x14ac:dyDescent="0.3">
      <c r="B5" s="23" t="s">
        <v>60</v>
      </c>
      <c r="C5" s="23" t="s">
        <v>4</v>
      </c>
      <c r="D5" s="24" t="s">
        <v>5</v>
      </c>
      <c r="E5" s="24" t="s">
        <v>6</v>
      </c>
      <c r="F5" s="24" t="s">
        <v>7</v>
      </c>
      <c r="H5" s="2" t="s">
        <v>0</v>
      </c>
      <c r="I5" s="3" t="s">
        <v>1</v>
      </c>
      <c r="J5" s="4" t="s">
        <v>4</v>
      </c>
    </row>
    <row r="6" spans="2:11" x14ac:dyDescent="0.3">
      <c r="B6" s="25" t="s">
        <v>45</v>
      </c>
      <c r="C6" s="26"/>
      <c r="D6" s="26"/>
      <c r="E6" s="26"/>
      <c r="F6" s="26"/>
      <c r="H6" s="5"/>
      <c r="J6" s="6"/>
    </row>
    <row r="7" spans="2:11" x14ac:dyDescent="0.3">
      <c r="B7" s="26" t="s">
        <v>46</v>
      </c>
      <c r="C7" s="27" t="s">
        <v>47</v>
      </c>
      <c r="D7" s="28">
        <f>H7/1000</f>
        <v>37.399800000000006</v>
      </c>
      <c r="E7" s="28">
        <f>I7/1000</f>
        <v>117.325</v>
      </c>
      <c r="F7" s="29">
        <f>(E7-D7)/D7</f>
        <v>2.1370488612238563</v>
      </c>
      <c r="H7" s="17">
        <v>37399.800000000003</v>
      </c>
      <c r="I7" s="35">
        <v>117325</v>
      </c>
      <c r="J7" s="18" t="s">
        <v>44</v>
      </c>
      <c r="K7" s="21"/>
    </row>
    <row r="8" spans="2:11" x14ac:dyDescent="0.3">
      <c r="B8" s="26" t="s">
        <v>48</v>
      </c>
      <c r="C8" s="27" t="s">
        <v>47</v>
      </c>
      <c r="D8" s="28">
        <f>H8/1000</f>
        <v>7.4552200000000006</v>
      </c>
      <c r="E8" s="28">
        <f>I8/1000</f>
        <v>429.10599999999999</v>
      </c>
      <c r="F8" s="29">
        <f>(E8-D8)/D8</f>
        <v>56.557791721773462</v>
      </c>
      <c r="H8" s="17">
        <v>7455.22</v>
      </c>
      <c r="I8" s="35">
        <v>429106</v>
      </c>
      <c r="J8" s="18" t="s">
        <v>44</v>
      </c>
    </row>
    <row r="9" spans="2:11" x14ac:dyDescent="0.3">
      <c r="B9" s="25" t="s">
        <v>49</v>
      </c>
      <c r="C9" s="27"/>
      <c r="D9" s="28"/>
      <c r="E9" s="28"/>
      <c r="F9" s="29"/>
      <c r="H9" s="5"/>
      <c r="I9" s="35"/>
      <c r="J9" s="6"/>
    </row>
    <row r="10" spans="2:11" x14ac:dyDescent="0.3">
      <c r="B10" s="26" t="s">
        <v>50</v>
      </c>
      <c r="C10" s="27" t="s">
        <v>44</v>
      </c>
      <c r="D10" s="28">
        <f>H10</f>
        <v>0.35870299999999999</v>
      </c>
      <c r="E10" s="28">
        <f>I10</f>
        <v>1.12527</v>
      </c>
      <c r="F10" s="29">
        <f t="shared" ref="F10:F20" si="0">(E10-D10)/D10</f>
        <v>2.1370521015993735</v>
      </c>
      <c r="H10" s="17">
        <v>0.35870299999999999</v>
      </c>
      <c r="I10" s="35">
        <v>1.12527</v>
      </c>
      <c r="J10" s="18" t="s">
        <v>44</v>
      </c>
    </row>
    <row r="11" spans="2:11" x14ac:dyDescent="0.3">
      <c r="B11" s="26" t="s">
        <v>51</v>
      </c>
      <c r="C11" s="27" t="s">
        <v>44</v>
      </c>
      <c r="D11" s="28">
        <f t="shared" ref="D11:D19" si="1">H11</f>
        <v>5.6876699999999998</v>
      </c>
      <c r="E11" s="28">
        <f t="shared" ref="E11:E19" si="2">I11</f>
        <v>17.842500000000001</v>
      </c>
      <c r="F11" s="29">
        <f t="shared" si="0"/>
        <v>2.1370490904008146</v>
      </c>
      <c r="H11" s="17">
        <v>5.6876699999999998</v>
      </c>
      <c r="I11" s="35">
        <v>17.842500000000001</v>
      </c>
      <c r="J11" s="18" t="s">
        <v>44</v>
      </c>
    </row>
    <row r="12" spans="2:11" x14ac:dyDescent="0.3">
      <c r="B12" s="26" t="s">
        <v>52</v>
      </c>
      <c r="C12" s="27" t="s">
        <v>44</v>
      </c>
      <c r="D12" s="28">
        <f t="shared" si="1"/>
        <v>37.453800000000001</v>
      </c>
      <c r="E12" s="28">
        <f t="shared" si="2"/>
        <v>117.495</v>
      </c>
      <c r="F12" s="29">
        <f t="shared" si="0"/>
        <v>2.13706486391234</v>
      </c>
      <c r="H12" s="17">
        <v>37.453800000000001</v>
      </c>
      <c r="I12" s="35">
        <v>117.495</v>
      </c>
      <c r="J12" s="18" t="s">
        <v>44</v>
      </c>
    </row>
    <row r="13" spans="2:11" x14ac:dyDescent="0.3">
      <c r="B13" s="26" t="s">
        <v>53</v>
      </c>
      <c r="C13" s="27" t="s">
        <v>44</v>
      </c>
      <c r="D13" s="28">
        <f t="shared" si="1"/>
        <v>0.73906499999999997</v>
      </c>
      <c r="E13" s="28">
        <f t="shared" si="2"/>
        <v>2.3184900000000002</v>
      </c>
      <c r="F13" s="29">
        <f t="shared" si="0"/>
        <v>2.1370583101621645</v>
      </c>
      <c r="H13" s="17">
        <v>0.73906499999999997</v>
      </c>
      <c r="I13" s="35">
        <v>2.3184900000000002</v>
      </c>
      <c r="J13" s="18" t="s">
        <v>44</v>
      </c>
    </row>
    <row r="14" spans="2:11" x14ac:dyDescent="0.3">
      <c r="B14" s="26" t="s">
        <v>54</v>
      </c>
      <c r="C14" s="27" t="s">
        <v>44</v>
      </c>
      <c r="D14" s="28">
        <f t="shared" si="1"/>
        <v>0.83681700000000003</v>
      </c>
      <c r="E14" s="28">
        <f>I14</f>
        <v>2.62514</v>
      </c>
      <c r="F14" s="29">
        <f t="shared" si="0"/>
        <v>2.1370538600434741</v>
      </c>
      <c r="H14" s="17">
        <v>0.83681700000000003</v>
      </c>
      <c r="I14" s="35">
        <v>2.62514</v>
      </c>
      <c r="J14" s="18" t="s">
        <v>44</v>
      </c>
    </row>
    <row r="15" spans="2:11" x14ac:dyDescent="0.3">
      <c r="B15" s="26" t="s">
        <v>69</v>
      </c>
      <c r="C15" s="27" t="s">
        <v>44</v>
      </c>
      <c r="D15" s="28">
        <f t="shared" si="1"/>
        <v>34.368200000000002</v>
      </c>
      <c r="E15" s="28">
        <f t="shared" si="2"/>
        <v>107.815</v>
      </c>
      <c r="F15" s="29">
        <f t="shared" si="0"/>
        <v>2.1370569305346221</v>
      </c>
      <c r="H15" s="17">
        <v>34.368200000000002</v>
      </c>
      <c r="I15" s="35">
        <v>107.815</v>
      </c>
      <c r="J15" s="18" t="s">
        <v>44</v>
      </c>
    </row>
    <row r="16" spans="2:11" x14ac:dyDescent="0.3">
      <c r="B16" s="26" t="s">
        <v>55</v>
      </c>
      <c r="C16" s="27" t="s">
        <v>44</v>
      </c>
      <c r="D16" s="28">
        <f t="shared" si="1"/>
        <v>0.101991</v>
      </c>
      <c r="E16" s="28">
        <f t="shared" si="2"/>
        <v>0.31995099999999999</v>
      </c>
      <c r="F16" s="29">
        <f t="shared" si="0"/>
        <v>2.1370513084487848</v>
      </c>
      <c r="H16" s="17">
        <v>0.101991</v>
      </c>
      <c r="I16" s="35">
        <v>0.31995099999999999</v>
      </c>
      <c r="J16" s="18" t="s">
        <v>44</v>
      </c>
    </row>
    <row r="17" spans="2:10" x14ac:dyDescent="0.3">
      <c r="B17" s="26" t="s">
        <v>56</v>
      </c>
      <c r="C17" s="27" t="s">
        <v>44</v>
      </c>
      <c r="D17" s="28">
        <f t="shared" si="1"/>
        <v>0.24093500000000001</v>
      </c>
      <c r="E17" s="28">
        <f t="shared" si="2"/>
        <v>0.755826</v>
      </c>
      <c r="F17" s="29">
        <f t="shared" si="0"/>
        <v>2.1370535621640689</v>
      </c>
      <c r="H17" s="17">
        <v>0.24093500000000001</v>
      </c>
      <c r="I17" s="35">
        <v>0.755826</v>
      </c>
      <c r="J17" s="18" t="s">
        <v>44</v>
      </c>
    </row>
    <row r="18" spans="2:10" x14ac:dyDescent="0.3">
      <c r="B18" s="26" t="s">
        <v>72</v>
      </c>
      <c r="C18" s="27" t="s">
        <v>44</v>
      </c>
      <c r="D18" s="28">
        <f t="shared" si="1"/>
        <v>5.7539600000000002</v>
      </c>
      <c r="E18" s="28">
        <f t="shared" si="2"/>
        <v>18.0505</v>
      </c>
      <c r="F18" s="29">
        <f t="shared" si="0"/>
        <v>2.1370569138471591</v>
      </c>
      <c r="H18" s="17">
        <v>5.7539600000000002</v>
      </c>
      <c r="I18" s="35">
        <v>18.0505</v>
      </c>
      <c r="J18" s="18" t="s">
        <v>44</v>
      </c>
    </row>
    <row r="19" spans="2:10" x14ac:dyDescent="0.3">
      <c r="B19" s="26" t="s">
        <v>71</v>
      </c>
      <c r="C19" s="27" t="s">
        <v>44</v>
      </c>
      <c r="D19" s="28">
        <f t="shared" si="1"/>
        <v>3.56203</v>
      </c>
      <c r="E19" s="28">
        <f t="shared" si="2"/>
        <v>11.174300000000001</v>
      </c>
      <c r="F19" s="29">
        <f t="shared" si="0"/>
        <v>2.1370594857426806</v>
      </c>
      <c r="H19" s="17">
        <v>3.56203</v>
      </c>
      <c r="I19" s="35">
        <v>11.174300000000001</v>
      </c>
      <c r="J19" s="18" t="s">
        <v>44</v>
      </c>
    </row>
    <row r="20" spans="2:10" x14ac:dyDescent="0.3">
      <c r="B20" s="26" t="s">
        <v>73</v>
      </c>
      <c r="C20" s="27" t="s">
        <v>47</v>
      </c>
      <c r="D20" s="28">
        <f>H20/1000</f>
        <v>60.528599999999997</v>
      </c>
      <c r="E20" s="28">
        <f>I20/1000</f>
        <v>189.881</v>
      </c>
      <c r="F20" s="29">
        <f t="shared" si="0"/>
        <v>2.1370459584394812</v>
      </c>
      <c r="H20" s="17">
        <v>60528.6</v>
      </c>
      <c r="I20" s="35">
        <v>189881</v>
      </c>
      <c r="J20" s="18" t="s">
        <v>44</v>
      </c>
    </row>
    <row r="21" spans="2:10" x14ac:dyDescent="0.3">
      <c r="B21" s="25" t="s">
        <v>57</v>
      </c>
      <c r="C21" s="27"/>
      <c r="D21" s="28"/>
      <c r="E21" s="28"/>
      <c r="F21" s="26"/>
      <c r="H21" s="5"/>
      <c r="J21" s="6"/>
    </row>
    <row r="22" spans="2:10" x14ac:dyDescent="0.3">
      <c r="B22" s="26" t="s">
        <v>58</v>
      </c>
      <c r="C22" s="27" t="s">
        <v>3</v>
      </c>
      <c r="D22" s="28">
        <f>H22*$D$26</f>
        <v>113.498146354</v>
      </c>
      <c r="E22" s="28">
        <f>I22*$D$26</f>
        <v>113.498146354</v>
      </c>
      <c r="F22" s="29">
        <f>(E22-D22)/D22</f>
        <v>0</v>
      </c>
      <c r="H22" s="17">
        <v>408593</v>
      </c>
      <c r="I22" s="35">
        <v>408593</v>
      </c>
      <c r="J22" s="18" t="s">
        <v>59</v>
      </c>
    </row>
    <row r="23" spans="2:10" ht="15" thickBot="1" x14ac:dyDescent="0.35">
      <c r="B23" s="30" t="s">
        <v>61</v>
      </c>
      <c r="C23" s="31" t="s">
        <v>3</v>
      </c>
      <c r="D23" s="32">
        <f>H23*$D$26</f>
        <v>34.016416102000001</v>
      </c>
      <c r="E23" s="32">
        <f>I23*$D$26</f>
        <v>141.51566876800001</v>
      </c>
      <c r="F23" s="33">
        <f>(E23-D23)/D23</f>
        <v>3.1602168889179238</v>
      </c>
      <c r="H23" s="19">
        <v>122459</v>
      </c>
      <c r="I23" s="35">
        <v>509456</v>
      </c>
      <c r="J23" s="20" t="s">
        <v>59</v>
      </c>
    </row>
    <row r="26" spans="2:10" x14ac:dyDescent="0.3">
      <c r="B26" s="45"/>
      <c r="C26" s="1" t="s">
        <v>2</v>
      </c>
      <c r="D26">
        <v>2.7777800000000001E-4</v>
      </c>
      <c r="E26" s="1" t="s">
        <v>3</v>
      </c>
      <c r="F26">
        <f>G26/D26</f>
        <v>408059.67355226114</v>
      </c>
      <c r="G26" s="45">
        <v>113.35</v>
      </c>
    </row>
    <row r="28" spans="2:10" x14ac:dyDescent="0.3">
      <c r="D28" s="34">
        <f>D31/3</f>
        <v>7.4047999999999996E-4</v>
      </c>
    </row>
    <row r="29" spans="2:10" ht="15" thickBot="1" x14ac:dyDescent="0.35"/>
    <row r="30" spans="2:10" ht="15" thickBot="1" x14ac:dyDescent="0.35">
      <c r="B30" s="36" t="s">
        <v>74</v>
      </c>
      <c r="C30" s="36" t="s">
        <v>4</v>
      </c>
      <c r="D30" s="36" t="s">
        <v>5</v>
      </c>
      <c r="E30" s="36" t="s">
        <v>6</v>
      </c>
      <c r="F30" s="36" t="s">
        <v>7</v>
      </c>
      <c r="H30" s="2" t="s">
        <v>42</v>
      </c>
      <c r="I30" s="15" t="s">
        <v>5</v>
      </c>
      <c r="J30" s="16" t="s">
        <v>6</v>
      </c>
    </row>
    <row r="31" spans="2:10" x14ac:dyDescent="0.3">
      <c r="B31" s="37" t="s">
        <v>8</v>
      </c>
      <c r="C31" s="38" t="s">
        <v>64</v>
      </c>
      <c r="D31" s="39">
        <f>I31</f>
        <v>2.2214399999999999E-3</v>
      </c>
      <c r="E31" s="39">
        <f>J31</f>
        <v>4.3174199999999998E-3</v>
      </c>
      <c r="F31" s="40">
        <f>(E31-D31)/D31</f>
        <v>0.94352312013828865</v>
      </c>
      <c r="H31" s="7" t="s">
        <v>9</v>
      </c>
      <c r="I31" s="11">
        <v>2.2214399999999999E-3</v>
      </c>
      <c r="J31" s="12">
        <v>4.3174199999999998E-3</v>
      </c>
    </row>
    <row r="32" spans="2:10" x14ac:dyDescent="0.3">
      <c r="B32" s="37" t="s">
        <v>10</v>
      </c>
      <c r="C32" s="38" t="s">
        <v>65</v>
      </c>
      <c r="D32" s="39">
        <f>I33</f>
        <v>2.75944E-6</v>
      </c>
      <c r="E32" s="39">
        <f>J33</f>
        <v>5.1249699999999997E-6</v>
      </c>
      <c r="F32" s="40">
        <f t="shared" ref="F32:F41" si="3">(E32-D32)/D32</f>
        <v>0.85725002174354203</v>
      </c>
      <c r="H32" s="7" t="s">
        <v>11</v>
      </c>
      <c r="I32" s="13">
        <v>2.2214399999999999E-3</v>
      </c>
      <c r="J32" s="8">
        <v>4.3174199999999998E-3</v>
      </c>
    </row>
    <row r="33" spans="2:10" x14ac:dyDescent="0.3">
      <c r="B33" s="37" t="s">
        <v>12</v>
      </c>
      <c r="C33" s="38" t="s">
        <v>66</v>
      </c>
      <c r="D33" s="39">
        <f>I35</f>
        <v>5.1121399999999996E-4</v>
      </c>
      <c r="E33" s="39">
        <f>J35</f>
        <v>1.50994E-3</v>
      </c>
      <c r="F33" s="40">
        <f t="shared" si="3"/>
        <v>1.9536358550430939</v>
      </c>
      <c r="H33" s="7" t="s">
        <v>13</v>
      </c>
      <c r="I33" s="13">
        <v>2.75944E-6</v>
      </c>
      <c r="J33" s="8">
        <v>5.1249699999999997E-6</v>
      </c>
    </row>
    <row r="34" spans="2:10" x14ac:dyDescent="0.3">
      <c r="B34" s="37" t="s">
        <v>14</v>
      </c>
      <c r="C34" s="38" t="s">
        <v>67</v>
      </c>
      <c r="D34" s="39">
        <f>I37</f>
        <v>7.1552700000000003E-9</v>
      </c>
      <c r="E34" s="39">
        <f>J37</f>
        <v>2.6286600000000001E-8</v>
      </c>
      <c r="F34" s="40">
        <f t="shared" si="3"/>
        <v>2.673739775018972</v>
      </c>
      <c r="H34" s="7" t="s">
        <v>15</v>
      </c>
      <c r="I34" s="13">
        <v>2.75944E-6</v>
      </c>
      <c r="J34" s="8">
        <v>5.1249699999999997E-6</v>
      </c>
    </row>
    <row r="35" spans="2:10" x14ac:dyDescent="0.3">
      <c r="B35" s="37" t="s">
        <v>16</v>
      </c>
      <c r="C35" s="38" t="s">
        <v>62</v>
      </c>
      <c r="D35" s="39">
        <f>I39</f>
        <v>2.2722600000000002E-5</v>
      </c>
      <c r="E35" s="39">
        <f>J39</f>
        <v>4.1816900000000003E-5</v>
      </c>
      <c r="F35" s="40">
        <f t="shared" si="3"/>
        <v>0.84032197019707255</v>
      </c>
      <c r="H35" s="7" t="s">
        <v>17</v>
      </c>
      <c r="I35" s="13">
        <v>5.1121399999999996E-4</v>
      </c>
      <c r="J35" s="8">
        <v>1.50994E-3</v>
      </c>
    </row>
    <row r="36" spans="2:10" x14ac:dyDescent="0.3">
      <c r="B36" s="37" t="s">
        <v>18</v>
      </c>
      <c r="C36" s="38" t="s">
        <v>19</v>
      </c>
      <c r="D36" s="39">
        <f>I41</f>
        <v>5.88084E-3</v>
      </c>
      <c r="E36" s="39">
        <f>J41</f>
        <v>1.3775000000000001E-2</v>
      </c>
      <c r="F36" s="40">
        <f t="shared" si="3"/>
        <v>1.3423524530509248</v>
      </c>
      <c r="H36" s="7" t="s">
        <v>20</v>
      </c>
      <c r="I36" s="13">
        <v>5.1121399999999996E-4</v>
      </c>
      <c r="J36" s="8">
        <v>1.50994E-3</v>
      </c>
    </row>
    <row r="37" spans="2:10" x14ac:dyDescent="0.3">
      <c r="B37" s="37" t="s">
        <v>21</v>
      </c>
      <c r="C37" s="38" t="s">
        <v>66</v>
      </c>
      <c r="D37" s="39">
        <f>I43</f>
        <v>0.43986999999999998</v>
      </c>
      <c r="E37" s="39">
        <f>J43</f>
        <v>1.4529000000000001</v>
      </c>
      <c r="F37" s="40">
        <f t="shared" si="3"/>
        <v>2.3030213472162231</v>
      </c>
      <c r="H37" s="7" t="s">
        <v>22</v>
      </c>
      <c r="I37" s="13">
        <v>7.1552700000000003E-9</v>
      </c>
      <c r="J37" s="8">
        <v>2.6286600000000001E-8</v>
      </c>
    </row>
    <row r="38" spans="2:10" x14ac:dyDescent="0.3">
      <c r="B38" s="37" t="s">
        <v>23</v>
      </c>
      <c r="C38" s="38" t="s">
        <v>68</v>
      </c>
      <c r="D38" s="39">
        <f>I45</f>
        <v>3.50005E-11</v>
      </c>
      <c r="E38" s="39">
        <f>J45</f>
        <v>8.7864299999999995E-11</v>
      </c>
      <c r="F38" s="40">
        <f t="shared" si="3"/>
        <v>1.5103727089613004</v>
      </c>
      <c r="H38" s="7" t="s">
        <v>24</v>
      </c>
      <c r="I38" s="13">
        <v>7.1552700000000003E-9</v>
      </c>
      <c r="J38" s="8">
        <v>2.6286600000000001E-8</v>
      </c>
    </row>
    <row r="39" spans="2:10" x14ac:dyDescent="0.3">
      <c r="B39" s="37" t="s">
        <v>25</v>
      </c>
      <c r="C39" s="38" t="s">
        <v>66</v>
      </c>
      <c r="D39" s="39">
        <f>I47</f>
        <v>1.9246199999999999E-6</v>
      </c>
      <c r="E39" s="39">
        <f>J47</f>
        <v>7.32409E-6</v>
      </c>
      <c r="F39" s="40">
        <f t="shared" si="3"/>
        <v>2.8054732882335216</v>
      </c>
      <c r="H39" s="7" t="s">
        <v>26</v>
      </c>
      <c r="I39" s="13">
        <v>2.2722600000000002E-5</v>
      </c>
      <c r="J39" s="8">
        <v>4.1816900000000003E-5</v>
      </c>
    </row>
    <row r="40" spans="2:10" x14ac:dyDescent="0.3">
      <c r="B40" s="37" t="s">
        <v>27</v>
      </c>
      <c r="C40" s="38" t="s">
        <v>63</v>
      </c>
      <c r="D40" s="39">
        <f>I49</f>
        <v>5.7309199999999997E-5</v>
      </c>
      <c r="E40" s="39">
        <f>J49</f>
        <v>1.05976E-4</v>
      </c>
      <c r="F40" s="40">
        <f t="shared" si="3"/>
        <v>0.84919698756918627</v>
      </c>
      <c r="H40" s="7" t="s">
        <v>28</v>
      </c>
      <c r="I40" s="13">
        <v>2.2722600000000002E-5</v>
      </c>
      <c r="J40" s="8">
        <v>4.1816900000000003E-5</v>
      </c>
    </row>
    <row r="41" spans="2:10" x14ac:dyDescent="0.3">
      <c r="B41" s="41" t="s">
        <v>29</v>
      </c>
      <c r="C41" s="42" t="s">
        <v>66</v>
      </c>
      <c r="D41" s="43">
        <f>I51</f>
        <v>2.37259E-4</v>
      </c>
      <c r="E41" s="43">
        <f>J51</f>
        <v>8.3235399999999999E-4</v>
      </c>
      <c r="F41" s="44">
        <f t="shared" si="3"/>
        <v>2.5082083292941468</v>
      </c>
      <c r="H41" s="7" t="s">
        <v>30</v>
      </c>
      <c r="I41" s="13">
        <v>5.88084E-3</v>
      </c>
      <c r="J41" s="8">
        <v>1.3775000000000001E-2</v>
      </c>
    </row>
    <row r="42" spans="2:10" x14ac:dyDescent="0.3">
      <c r="H42" s="7" t="s">
        <v>31</v>
      </c>
      <c r="I42" s="13">
        <v>5.88084E-3</v>
      </c>
      <c r="J42" s="8">
        <v>1.3775000000000001E-2</v>
      </c>
    </row>
    <row r="43" spans="2:10" x14ac:dyDescent="0.3">
      <c r="H43" s="7" t="s">
        <v>32</v>
      </c>
      <c r="I43" s="13">
        <v>0.43986999999999998</v>
      </c>
      <c r="J43" s="8">
        <v>1.4529000000000001</v>
      </c>
    </row>
    <row r="44" spans="2:10" x14ac:dyDescent="0.3">
      <c r="C44" s="22" t="s">
        <v>70</v>
      </c>
      <c r="D44" s="34">
        <f>D31/$D$26</f>
        <v>7.9971776022579171</v>
      </c>
      <c r="E44" s="34">
        <f>E31/$D$26</f>
        <v>15.542699565840346</v>
      </c>
      <c r="F44">
        <v>201.1</v>
      </c>
      <c r="H44" s="7" t="s">
        <v>33</v>
      </c>
      <c r="I44" s="13">
        <v>0.43986999999999998</v>
      </c>
      <c r="J44" s="8">
        <v>1.4529000000000001</v>
      </c>
    </row>
    <row r="45" spans="2:10" x14ac:dyDescent="0.3">
      <c r="D45" s="21">
        <f>1-D44/$F$44</f>
        <v>0.96023283141592286</v>
      </c>
      <c r="E45" s="21">
        <f>1-E44/$F$44</f>
        <v>0.92271158843440904</v>
      </c>
      <c r="H45" s="7" t="s">
        <v>34</v>
      </c>
      <c r="I45" s="13">
        <v>3.50005E-11</v>
      </c>
      <c r="J45" s="8">
        <v>8.7864299999999995E-11</v>
      </c>
    </row>
    <row r="46" spans="2:10" x14ac:dyDescent="0.3">
      <c r="H46" s="7" t="s">
        <v>35</v>
      </c>
      <c r="I46" s="13">
        <v>3.50005E-11</v>
      </c>
      <c r="J46" s="8">
        <v>8.7864299999999995E-11</v>
      </c>
    </row>
    <row r="47" spans="2:10" x14ac:dyDescent="0.3">
      <c r="H47" s="7" t="s">
        <v>36</v>
      </c>
      <c r="I47" s="13">
        <v>1.9246199999999999E-6</v>
      </c>
      <c r="J47" s="8">
        <v>7.32409E-6</v>
      </c>
    </row>
    <row r="48" spans="2:10" x14ac:dyDescent="0.3">
      <c r="H48" s="7" t="s">
        <v>37</v>
      </c>
      <c r="I48" s="13">
        <v>1.9246199999999999E-6</v>
      </c>
      <c r="J48" s="8">
        <v>7.32409E-6</v>
      </c>
    </row>
    <row r="49" spans="4:10" x14ac:dyDescent="0.3">
      <c r="D49" s="21"/>
      <c r="H49" s="7" t="s">
        <v>38</v>
      </c>
      <c r="I49" s="13">
        <v>5.7309199999999997E-5</v>
      </c>
      <c r="J49" s="8">
        <v>1.05976E-4</v>
      </c>
    </row>
    <row r="50" spans="4:10" x14ac:dyDescent="0.3">
      <c r="D50" s="21"/>
      <c r="H50" s="7" t="s">
        <v>39</v>
      </c>
      <c r="I50" s="13">
        <v>5.7309199999999997E-5</v>
      </c>
      <c r="J50" s="8">
        <v>1.05976E-4</v>
      </c>
    </row>
    <row r="51" spans="4:10" x14ac:dyDescent="0.3">
      <c r="D51" s="21"/>
      <c r="H51" s="7" t="s">
        <v>40</v>
      </c>
      <c r="I51" s="13">
        <v>2.37259E-4</v>
      </c>
      <c r="J51" s="8">
        <v>8.3235399999999999E-4</v>
      </c>
    </row>
    <row r="52" spans="4:10" ht="15" thickBot="1" x14ac:dyDescent="0.35">
      <c r="D52" s="21"/>
      <c r="H52" s="9" t="s">
        <v>41</v>
      </c>
      <c r="I52" s="14">
        <v>2.37259E-4</v>
      </c>
      <c r="J52" s="10">
        <v>8.3235399999999999E-4</v>
      </c>
    </row>
    <row r="53" spans="4:10" x14ac:dyDescent="0.3">
      <c r="D53" s="21"/>
    </row>
    <row r="54" spans="4:10" x14ac:dyDescent="0.3">
      <c r="D54" s="21"/>
    </row>
    <row r="55" spans="4:10" x14ac:dyDescent="0.3">
      <c r="D55" s="21"/>
    </row>
    <row r="56" spans="4:10" x14ac:dyDescent="0.3">
      <c r="D5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 Miyoshi</dc:creator>
  <cp:lastModifiedBy>Moni Miyoshi</cp:lastModifiedBy>
  <dcterms:created xsi:type="dcterms:W3CDTF">2023-05-29T03:16:00Z</dcterms:created>
  <dcterms:modified xsi:type="dcterms:W3CDTF">2024-06-12T19:07:40Z</dcterms:modified>
</cp:coreProperties>
</file>