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Users\Utilisateur\Documents\Cégep\Programmation Web Dynamique\Travaux Pratiques\"/>
    </mc:Choice>
  </mc:AlternateContent>
  <xr:revisionPtr revIDLastSave="0" documentId="13_ncr:1_{803240F5-CDFE-4D93-9795-B58345AA0557}" xr6:coauthVersionLast="47" xr6:coauthVersionMax="47" xr10:uidLastSave="{00000000-0000-0000-0000-000000000000}"/>
  <bookViews>
    <workbookView xWindow="-105" yWindow="0" windowWidth="26010" windowHeight="20985" xr2:uid="{EE17593E-D919-4DC0-9E69-708FD3045EFB}"/>
  </bookViews>
  <sheets>
    <sheet name="Évaluation" sheetId="1" r:id="rId1"/>
    <sheet name="C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 l="1"/>
  <c r="H38" i="1"/>
  <c r="H18" i="1"/>
  <c r="H48" i="1"/>
  <c r="H15" i="1" l="1"/>
  <c r="H12" i="1"/>
  <c r="H21" i="1"/>
  <c r="H54" i="1"/>
  <c r="H35" i="1"/>
  <c r="H9" i="1"/>
  <c r="F29" i="1"/>
  <c r="H32" i="1"/>
  <c r="H24" i="1"/>
  <c r="H27" i="1"/>
  <c r="H55" i="1"/>
  <c r="H50" i="1"/>
  <c r="H49" i="1"/>
  <c r="H47" i="1"/>
  <c r="H51" i="1"/>
  <c r="H56" i="1"/>
  <c r="H29" i="1" l="1"/>
  <c r="F44" i="1"/>
  <c r="F63" i="1" s="1"/>
  <c r="H43" i="1" l="1"/>
  <c r="H44" i="1" s="1"/>
  <c r="F57" i="1" s="1"/>
  <c r="H57" i="1" s="1"/>
  <c r="H60" i="1"/>
  <c r="H62" i="1" l="1"/>
  <c r="H63" i="1" s="1"/>
</calcChain>
</file>

<file path=xl/sharedStrings.xml><?xml version="1.0" encoding="utf-8"?>
<sst xmlns="http://schemas.openxmlformats.org/spreadsheetml/2006/main" count="100" uniqueCount="61">
  <si>
    <t>Pondération</t>
  </si>
  <si>
    <t>Commentaires</t>
  </si>
  <si>
    <t>Total</t>
  </si>
  <si>
    <t>Autres commentaires</t>
  </si>
  <si>
    <t>Remise du travail</t>
  </si>
  <si>
    <t>Français</t>
  </si>
  <si>
    <t>Nombre de fautes</t>
  </si>
  <si>
    <t>Points</t>
  </si>
  <si>
    <t>Oui</t>
  </si>
  <si>
    <t>Non</t>
  </si>
  <si>
    <t>Valeur</t>
  </si>
  <si>
    <t>Sous-total</t>
  </si>
  <si>
    <t xml:space="preserve">Facteur </t>
  </si>
  <si>
    <t>Facteur</t>
  </si>
  <si>
    <t>Non-respect des consignes de remise.</t>
  </si>
  <si>
    <t>A</t>
  </si>
  <si>
    <t>B</t>
  </si>
  <si>
    <t>C</t>
  </si>
  <si>
    <t>D</t>
  </si>
  <si>
    <t>E</t>
  </si>
  <si>
    <t>A+</t>
  </si>
  <si>
    <t>B+</t>
  </si>
  <si>
    <t>C+</t>
  </si>
  <si>
    <t>Compétences - Le Comment</t>
  </si>
  <si>
    <t>Pénalités - Rigueur</t>
  </si>
  <si>
    <t>Qualité générale du code</t>
  </si>
  <si>
    <t>Propreté générale du code.</t>
  </si>
  <si>
    <t>Formatage ou indentation déficiente.</t>
  </si>
  <si>
    <t>Standard de nommage non respecté.</t>
  </si>
  <si>
    <t>Cohérence de l’ensemble de l’œuvre.</t>
  </si>
  <si>
    <t>Fichier inutile ou temporaire remis avec le projet.</t>
  </si>
  <si>
    <t>Travail remis en retard.</t>
  </si>
  <si>
    <t>Fonctionnalités – Le Quoi</t>
  </si>
  <si>
    <t>Note maximale (pondération par les fonctionalités)</t>
  </si>
  <si>
    <t>Page d’accueil</t>
  </si>
  <si>
    <t>Formulaires</t>
  </si>
  <si>
    <t>Mise en page</t>
  </si>
  <si>
    <t>Programmer la logique applicative coté client (00SU-6)</t>
  </si>
  <si>
    <t>Mauvaises pratiques de programmation.</t>
  </si>
  <si>
    <t>Erreur ou avertissement à l’interprétation du code.</t>
  </si>
  <si>
    <t xml:space="preserve"> Évaluation Travail Pratique 2 - 420-W21-SF</t>
  </si>
  <si>
    <t xml:space="preserve">Matricules : </t>
  </si>
  <si>
    <t>1234567_2345678</t>
  </si>
  <si>
    <t>S’affiche si utilisateur non-connecté.</t>
  </si>
  <si>
    <t>Page de création de compte</t>
  </si>
  <si>
    <t>Page de connexion</t>
  </si>
  <si>
    <t>Page de consultation des notes</t>
  </si>
  <si>
    <t>Page de création/modification de note</t>
  </si>
  <si>
    <t>Courriel obligatoire, non vide et valide.
Mot de passe obligatoire.
Confirmation obligatoire et valide.
Compte créé si formulaire valide.</t>
  </si>
  <si>
    <t>Courriel obligatoire, non vide et valide.
Mot de passe obligatoire.
Connexion au compte dans la session s’il existe.</t>
  </si>
  <si>
    <t>S’affiche si utilisateur est connecté.
Invite de création de note si vide.
Grille de notes de l’utilisateur (responsive).
Contrôles visibles seulement si note est survolée.
Suppression d’une note spécifique.
Déconnexion de son compte.</t>
  </si>
  <si>
    <t>Titre, facultatif.
Contenu (texte long) obligatoire et non vide.
Couleur (bouton radio) obligatoire et valide.
Note créé/modifiée si formulaire valide.</t>
  </si>
  <si>
    <t>Liste de messages d’erreur de validation.
Formulaires vides au lancement.
Données conservées au travers des changements de page.</t>
  </si>
  <si>
    <t>Respect des maquettes.
Mise en page Responsive et Mobile First.</t>
  </si>
  <si>
    <t>Préparer la base de données (00SU-3)</t>
  </si>
  <si>
    <t>Programmer la logique applicative coté serveur (00SU-5)</t>
  </si>
  <si>
    <t>Contrôler la qualité de l’application (00SU-7)</t>
  </si>
  <si>
    <r>
      <t xml:space="preserve">Rédaction de requêtes SQL (syntaxe générale).
Rédaction et utilisation de Data Access Object.
Utilisation de requêtes préparées.
Utilisation de transaction lors des requêtes en écriture.
</t>
    </r>
    <r>
      <rPr>
        <i/>
        <sz val="11"/>
        <color theme="1"/>
        <rFont val="Arial Nova Light"/>
        <family val="2"/>
        <scheme val="minor"/>
      </rPr>
      <t>Autre</t>
    </r>
  </si>
  <si>
    <r>
      <t xml:space="preserve">Rédaction de code en HTML (syntaxe générale).
Rédaction de code en CSS (syntaxe générale).
</t>
    </r>
    <r>
      <rPr>
        <i/>
        <sz val="11"/>
        <color theme="1"/>
        <rFont val="Arial Nova Light"/>
        <family val="2"/>
        <scheme val="minor"/>
      </rPr>
      <t>Autre</t>
    </r>
  </si>
  <si>
    <r>
      <t xml:space="preserve">Rédaction de tests unitaires avec PhpUnit.
Tous les tests unitaires passent avec succès.
</t>
    </r>
    <r>
      <rPr>
        <i/>
        <sz val="11"/>
        <color theme="1"/>
        <rFont val="Arial Nova Light"/>
        <family val="2"/>
        <scheme val="minor"/>
      </rPr>
      <t>Autre</t>
    </r>
  </si>
  <si>
    <r>
      <t xml:space="preserve">Rédaction de code en PHP (syntaxe générale).
Classement des fichiers et des dossiers respecte les standards.
Séparation de la logique application et du visuel.
Utilisation du bon verbe Http (GET, POST) pour l’envoi et la réception de formulaires.
Application du Post/Redirect/Get pour les formulaires.
Rédaction et utilisation de Data Transfer Object.
Validations des données.
Usage de sessions.
</t>
    </r>
    <r>
      <rPr>
        <i/>
        <sz val="11"/>
        <color theme="1"/>
        <rFont val="Arial Nova Light"/>
        <family val="2"/>
        <scheme val="minor"/>
      </rPr>
      <t>Autre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</si>
</sst>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Arial Nova Light"/>
      <family val="2"/>
      <scheme val="minor"/>
    </font>
    <font>
      <sz val="11"/>
      <color theme="1"/>
      <name val="Arial Nova Light"/>
      <family val="2"/>
      <scheme val="minor"/>
    </font>
    <font>
      <sz val="11"/>
      <color theme="0"/>
      <name val="Arial Nova Light"/>
      <family val="2"/>
      <scheme val="minor"/>
    </font>
    <font>
      <sz val="18"/>
      <color theme="1"/>
      <name val="Arial Nova Cond"/>
      <family val="2"/>
      <scheme val="major"/>
    </font>
    <font>
      <sz val="20"/>
      <color theme="0"/>
      <name val="Arial Nova Cond"/>
      <family val="2"/>
      <scheme val="major"/>
    </font>
    <font>
      <sz val="20"/>
      <color theme="0"/>
      <name val="Arial Nova Light"/>
      <family val="2"/>
      <scheme val="minor"/>
    </font>
    <font>
      <b/>
      <sz val="18"/>
      <color theme="1"/>
      <name val="Arial Nova Light"/>
      <family val="2"/>
      <scheme val="minor"/>
    </font>
    <font>
      <i/>
      <sz val="11"/>
      <color theme="1"/>
      <name val="Arial Nova"/>
      <family val="2"/>
    </font>
    <font>
      <sz val="13"/>
      <color theme="1"/>
      <name val="Arial Nova Cond"/>
      <family val="2"/>
      <scheme val="major"/>
    </font>
    <font>
      <b/>
      <i/>
      <sz val="12"/>
      <color theme="0"/>
      <name val="Arial Nova Cond"/>
      <family val="2"/>
      <scheme val="major"/>
    </font>
    <font>
      <sz val="12"/>
      <color theme="1"/>
      <name val="Arial Nova Cond"/>
      <family val="2"/>
      <scheme val="major"/>
    </font>
    <font>
      <b/>
      <sz val="11"/>
      <color theme="1"/>
      <name val="Arial Nova Light"/>
      <family val="2"/>
      <scheme val="minor"/>
    </font>
    <font>
      <i/>
      <sz val="12"/>
      <color theme="1"/>
      <name val="Arial Nova Cond"/>
      <family val="2"/>
      <scheme val="major"/>
    </font>
    <font>
      <i/>
      <sz val="11"/>
      <color theme="1"/>
      <name val="Arial Nova Light"/>
      <family val="2"/>
      <scheme val="minor"/>
    </font>
  </fonts>
  <fills count="8">
    <fill>
      <patternFill patternType="none"/>
    </fill>
    <fill>
      <patternFill patternType="gray125"/>
    </fill>
    <fill>
      <patternFill patternType="solid">
        <fgColor theme="0"/>
        <bgColor indexed="64"/>
      </patternFill>
    </fill>
    <fill>
      <patternFill patternType="solid">
        <fgColor theme="1" tint="0.34998626667073579"/>
        <bgColor indexed="64"/>
      </patternFill>
    </fill>
    <fill>
      <patternFill patternType="solid">
        <fgColor theme="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71">
    <xf numFmtId="0" fontId="0" fillId="0" borderId="0" xfId="0"/>
    <xf numFmtId="0" fontId="0" fillId="0" borderId="0" xfId="0" applyAlignment="1">
      <alignment wrapText="1"/>
    </xf>
    <xf numFmtId="0" fontId="0" fillId="2" borderId="4" xfId="0" applyFill="1" applyBorder="1"/>
    <xf numFmtId="0" fontId="4" fillId="3" borderId="1" xfId="0" applyFont="1" applyFill="1" applyBorder="1"/>
    <xf numFmtId="0" fontId="5" fillId="3" borderId="2" xfId="0" applyFont="1" applyFill="1" applyBorder="1"/>
    <xf numFmtId="0" fontId="5" fillId="3" borderId="3" xfId="0" applyFont="1" applyFill="1" applyBorder="1"/>
    <xf numFmtId="0" fontId="5" fillId="3" borderId="4" xfId="0" applyFont="1" applyFill="1" applyBorder="1" applyAlignment="1">
      <alignment horizontal="left"/>
    </xf>
    <xf numFmtId="0" fontId="5" fillId="3" borderId="0" xfId="0" applyFont="1" applyFill="1" applyAlignment="1">
      <alignment horizontal="left"/>
    </xf>
    <xf numFmtId="0" fontId="5" fillId="3" borderId="5" xfId="0" applyFont="1" applyFill="1" applyBorder="1" applyAlignment="1">
      <alignment horizontal="left"/>
    </xf>
    <xf numFmtId="0" fontId="2" fillId="3" borderId="4" xfId="0" applyFont="1" applyFill="1" applyBorder="1"/>
    <xf numFmtId="0" fontId="2" fillId="3" borderId="0" xfId="0" applyFont="1" applyFill="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3" fillId="4" borderId="9" xfId="0" applyFont="1" applyFill="1" applyBorder="1"/>
    <xf numFmtId="0" fontId="0" fillId="4" borderId="10" xfId="0" applyFill="1" applyBorder="1"/>
    <xf numFmtId="0" fontId="0" fillId="4" borderId="10" xfId="0" applyFill="1" applyBorder="1" applyAlignment="1">
      <alignment wrapText="1"/>
    </xf>
    <xf numFmtId="0" fontId="7" fillId="2" borderId="0" xfId="0" applyFont="1" applyFill="1"/>
    <xf numFmtId="0" fontId="8" fillId="4" borderId="12" xfId="0" applyFont="1" applyFill="1" applyBorder="1"/>
    <xf numFmtId="0" fontId="8" fillId="4" borderId="13" xfId="0" applyFont="1" applyFill="1" applyBorder="1"/>
    <xf numFmtId="0" fontId="8" fillId="4" borderId="15" xfId="0" applyFont="1" applyFill="1" applyBorder="1"/>
    <xf numFmtId="0" fontId="8" fillId="4" borderId="16" xfId="0" applyFont="1" applyFill="1" applyBorder="1"/>
    <xf numFmtId="0" fontId="8" fillId="4" borderId="16" xfId="0" applyFont="1" applyFill="1" applyBorder="1" applyAlignment="1">
      <alignment horizontal="center" vertical="center"/>
    </xf>
    <xf numFmtId="0" fontId="0" fillId="2" borderId="0" xfId="0" applyFill="1" applyAlignment="1">
      <alignment vertical="top" wrapText="1"/>
    </xf>
    <xf numFmtId="9" fontId="0" fillId="0" borderId="0" xfId="0" applyNumberFormat="1"/>
    <xf numFmtId="9" fontId="0" fillId="2" borderId="0" xfId="1" applyFont="1" applyFill="1" applyBorder="1" applyAlignment="1">
      <alignment horizontal="right" vertical="center"/>
    </xf>
    <xf numFmtId="0" fontId="0" fillId="2" borderId="0" xfId="0" applyFill="1" applyAlignment="1">
      <alignment horizontal="right" vertical="center"/>
    </xf>
    <xf numFmtId="164" fontId="0" fillId="2" borderId="0" xfId="1" applyNumberFormat="1" applyFont="1" applyFill="1" applyBorder="1" applyAlignment="1">
      <alignment horizontal="right" vertical="center"/>
    </xf>
    <xf numFmtId="0" fontId="10" fillId="6" borderId="4" xfId="0" applyFont="1" applyFill="1" applyBorder="1"/>
    <xf numFmtId="0" fontId="0" fillId="6" borderId="4" xfId="0" applyFill="1" applyBorder="1"/>
    <xf numFmtId="0" fontId="7" fillId="6" borderId="0" xfId="0" applyFont="1" applyFill="1"/>
    <xf numFmtId="9" fontId="0" fillId="6" borderId="0" xfId="1" applyFont="1" applyFill="1" applyBorder="1" applyAlignment="1">
      <alignment horizontal="right" vertical="center"/>
    </xf>
    <xf numFmtId="0" fontId="0" fillId="6" borderId="0" xfId="0" applyFill="1" applyAlignment="1">
      <alignment horizontal="right" vertical="center"/>
    </xf>
    <xf numFmtId="9" fontId="0" fillId="6" borderId="0" xfId="1" applyFont="1" applyFill="1" applyBorder="1" applyAlignment="1">
      <alignment wrapText="1"/>
    </xf>
    <xf numFmtId="9" fontId="0" fillId="6" borderId="0" xfId="0" applyNumberFormat="1" applyFill="1" applyAlignment="1">
      <alignment wrapText="1"/>
    </xf>
    <xf numFmtId="9" fontId="0" fillId="4" borderId="10" xfId="0" applyNumberFormat="1" applyFill="1" applyBorder="1" applyAlignment="1">
      <alignment wrapText="1"/>
    </xf>
    <xf numFmtId="164" fontId="0" fillId="6" borderId="5" xfId="1" applyNumberFormat="1" applyFont="1" applyFill="1" applyBorder="1" applyAlignment="1">
      <alignment vertical="center"/>
    </xf>
    <xf numFmtId="164" fontId="0" fillId="2" borderId="5" xfId="1" applyNumberFormat="1" applyFont="1" applyFill="1" applyBorder="1" applyAlignment="1">
      <alignment vertical="center"/>
    </xf>
    <xf numFmtId="164" fontId="0" fillId="6" borderId="5" xfId="1" applyNumberFormat="1" applyFont="1" applyFill="1" applyBorder="1" applyAlignment="1">
      <alignment horizontal="right" vertical="center"/>
    </xf>
    <xf numFmtId="164" fontId="6" fillId="4" borderId="11" xfId="1" applyNumberFormat="1" applyFont="1" applyFill="1" applyBorder="1"/>
    <xf numFmtId="0" fontId="12" fillId="6" borderId="0" xfId="0" applyFont="1" applyFill="1"/>
    <xf numFmtId="0" fontId="8" fillId="4" borderId="13" xfId="0" applyFont="1" applyFill="1" applyBorder="1" applyAlignment="1">
      <alignment horizontal="right" vertical="center"/>
    </xf>
    <xf numFmtId="0" fontId="8" fillId="4" borderId="14" xfId="0" applyFont="1" applyFill="1" applyBorder="1" applyAlignment="1">
      <alignment horizontal="right" vertical="center"/>
    </xf>
    <xf numFmtId="0" fontId="8" fillId="4" borderId="16" xfId="0" applyFont="1" applyFill="1" applyBorder="1" applyAlignment="1">
      <alignment horizontal="right" vertical="center"/>
    </xf>
    <xf numFmtId="0" fontId="8" fillId="4" borderId="17" xfId="0" applyFont="1" applyFill="1" applyBorder="1" applyAlignment="1">
      <alignment horizontal="right" vertical="center"/>
    </xf>
    <xf numFmtId="0" fontId="0" fillId="6" borderId="0" xfId="0" applyFill="1" applyAlignment="1">
      <alignment vertical="top"/>
    </xf>
    <xf numFmtId="0" fontId="0" fillId="2" borderId="0" xfId="0" applyFill="1" applyAlignment="1">
      <alignment vertical="top"/>
    </xf>
    <xf numFmtId="0" fontId="8" fillId="4" borderId="13" xfId="0" applyFont="1" applyFill="1" applyBorder="1" applyAlignment="1">
      <alignment vertical="top"/>
    </xf>
    <xf numFmtId="0" fontId="0" fillId="6" borderId="0" xfId="0" applyFill="1" applyAlignment="1">
      <alignment vertical="top" wrapText="1"/>
    </xf>
    <xf numFmtId="0" fontId="13" fillId="2" borderId="0" xfId="0" applyFont="1" applyFill="1" applyAlignment="1">
      <alignment vertical="top"/>
    </xf>
    <xf numFmtId="9" fontId="0" fillId="6" borderId="0" xfId="1" applyFont="1" applyFill="1" applyBorder="1"/>
    <xf numFmtId="9" fontId="0" fillId="4" borderId="10" xfId="0" applyNumberFormat="1" applyFill="1" applyBorder="1" applyAlignment="1">
      <alignment horizontal="right" vertical="center"/>
    </xf>
    <xf numFmtId="9" fontId="0" fillId="2" borderId="5" xfId="1" applyFont="1" applyFill="1" applyBorder="1" applyAlignment="1">
      <alignment vertical="center"/>
    </xf>
    <xf numFmtId="0" fontId="2" fillId="3" borderId="0" xfId="0" applyFont="1" applyFill="1" applyAlignment="1">
      <alignment horizontal="left"/>
    </xf>
    <xf numFmtId="0" fontId="9" fillId="3" borderId="0" xfId="0" applyFont="1" applyFill="1" applyAlignment="1">
      <alignment horizontal="left"/>
    </xf>
    <xf numFmtId="0" fontId="10" fillId="7" borderId="4" xfId="0" applyFont="1" applyFill="1" applyBorder="1"/>
    <xf numFmtId="0" fontId="12" fillId="7" borderId="0" xfId="0" applyFont="1" applyFill="1"/>
    <xf numFmtId="0" fontId="0" fillId="7" borderId="0" xfId="0" applyFill="1" applyAlignment="1">
      <alignment vertical="top"/>
    </xf>
    <xf numFmtId="0" fontId="0" fillId="7" borderId="0" xfId="0" applyFill="1" applyAlignment="1">
      <alignment vertical="top" wrapText="1"/>
    </xf>
    <xf numFmtId="9" fontId="0" fillId="7" borderId="0" xfId="0" applyNumberFormat="1" applyFill="1" applyAlignment="1">
      <alignment wrapText="1"/>
    </xf>
    <xf numFmtId="9" fontId="0" fillId="7" borderId="0" xfId="1" applyFont="1" applyFill="1" applyBorder="1"/>
    <xf numFmtId="164" fontId="11" fillId="7" borderId="5" xfId="1" applyNumberFormat="1" applyFont="1" applyFill="1" applyBorder="1"/>
    <xf numFmtId="0" fontId="0" fillId="7" borderId="0" xfId="0" applyFill="1"/>
    <xf numFmtId="164" fontId="13" fillId="6" borderId="5" xfId="1" applyNumberFormat="1" applyFont="1" applyFill="1" applyBorder="1"/>
    <xf numFmtId="0" fontId="10" fillId="5" borderId="15" xfId="0" applyFont="1" applyFill="1" applyBorder="1" applyAlignment="1">
      <alignment horizontal="left"/>
    </xf>
    <xf numFmtId="0" fontId="10" fillId="5" borderId="16" xfId="0" applyFont="1" applyFill="1" applyBorder="1" applyAlignment="1">
      <alignment horizontal="left"/>
    </xf>
    <xf numFmtId="0" fontId="10" fillId="5" borderId="17" xfId="0" applyFont="1" applyFill="1" applyBorder="1" applyAlignment="1">
      <alignment horizontal="left"/>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Nova">
      <a:majorFont>
        <a:latin typeface="Arial Nova Cond"/>
        <a:ea typeface=""/>
        <a:cs typeface=""/>
      </a:majorFont>
      <a:minorFont>
        <a:latin typeface="Arial Nova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8CEA-3548-409F-9B90-A441625557EA}">
  <sheetPr>
    <pageSetUpPr fitToPage="1"/>
  </sheetPr>
  <dimension ref="B1:H66"/>
  <sheetViews>
    <sheetView tabSelected="1" topLeftCell="A22" zoomScaleNormal="100" workbookViewId="0">
      <selection activeCell="F41" sqref="F41"/>
    </sheetView>
  </sheetViews>
  <sheetFormatPr baseColWidth="10" defaultColWidth="11" defaultRowHeight="14.25" x14ac:dyDescent="0.2"/>
  <cols>
    <col min="1" max="2" width="2.25" customWidth="1"/>
    <col min="3" max="3" width="2.5" customWidth="1"/>
    <col min="4" max="4" width="52.875" customWidth="1"/>
    <col min="5" max="5" width="34.5" customWidth="1"/>
    <col min="6" max="7" width="12.625" customWidth="1"/>
    <col min="8" max="8" width="12.375" customWidth="1"/>
  </cols>
  <sheetData>
    <row r="1" spans="2:8" ht="15" thickBot="1" x14ac:dyDescent="0.25"/>
    <row r="2" spans="2:8" ht="34.5" customHeight="1" x14ac:dyDescent="0.35">
      <c r="B2" s="3" t="s">
        <v>40</v>
      </c>
      <c r="C2" s="4"/>
      <c r="D2" s="4"/>
      <c r="E2" s="4"/>
      <c r="F2" s="4"/>
      <c r="G2" s="4"/>
      <c r="H2" s="5"/>
    </row>
    <row r="3" spans="2:8" ht="12.75" customHeight="1" x14ac:dyDescent="0.35">
      <c r="B3" s="6"/>
      <c r="C3" s="7"/>
      <c r="D3" s="7"/>
      <c r="E3" s="7"/>
      <c r="F3" s="7"/>
      <c r="G3" s="7"/>
      <c r="H3" s="8"/>
    </row>
    <row r="4" spans="2:8" ht="15.75" x14ac:dyDescent="0.25">
      <c r="B4" s="9"/>
      <c r="C4" s="10"/>
      <c r="D4" s="55" t="s">
        <v>41</v>
      </c>
      <c r="E4" s="10"/>
      <c r="F4" s="10"/>
      <c r="G4" s="10"/>
      <c r="H4" s="11"/>
    </row>
    <row r="5" spans="2:8" x14ac:dyDescent="0.2">
      <c r="B5" s="9"/>
      <c r="C5" s="10"/>
      <c r="D5" s="54" t="s">
        <v>42</v>
      </c>
      <c r="E5" s="10"/>
      <c r="F5" s="10"/>
      <c r="G5" s="10"/>
      <c r="H5" s="11"/>
    </row>
    <row r="6" spans="2:8" ht="15" thickBot="1" x14ac:dyDescent="0.25">
      <c r="B6" s="12"/>
      <c r="C6" s="13"/>
      <c r="D6" s="13"/>
      <c r="E6" s="13"/>
      <c r="F6" s="13"/>
      <c r="G6" s="13"/>
      <c r="H6" s="14"/>
    </row>
    <row r="7" spans="2:8" ht="16.5" x14ac:dyDescent="0.25">
      <c r="B7" s="21" t="s">
        <v>32</v>
      </c>
      <c r="C7" s="22"/>
      <c r="D7" s="22"/>
      <c r="E7" s="22" t="s">
        <v>1</v>
      </c>
      <c r="F7" s="44" t="s">
        <v>0</v>
      </c>
      <c r="G7" s="44" t="s">
        <v>13</v>
      </c>
      <c r="H7" s="45" t="s">
        <v>7</v>
      </c>
    </row>
    <row r="8" spans="2:8" x14ac:dyDescent="0.2">
      <c r="B8" s="30"/>
      <c r="C8" s="31" t="s">
        <v>34</v>
      </c>
      <c r="D8" s="46"/>
      <c r="E8" s="46"/>
      <c r="F8" s="32"/>
      <c r="G8" s="32"/>
      <c r="H8" s="37"/>
    </row>
    <row r="9" spans="2:8" x14ac:dyDescent="0.2">
      <c r="B9" s="2"/>
      <c r="C9" s="18"/>
      <c r="D9" s="24" t="s">
        <v>43</v>
      </c>
      <c r="E9" s="24"/>
      <c r="F9" s="26">
        <v>0.02</v>
      </c>
      <c r="G9" s="26" t="s">
        <v>15</v>
      </c>
      <c r="H9" s="53">
        <f>F9*VLOOKUP(G9,Cotes!$B$3:$C$7,2,FALSE)</f>
        <v>0.02</v>
      </c>
    </row>
    <row r="10" spans="2:8" x14ac:dyDescent="0.2">
      <c r="B10" s="2"/>
      <c r="C10" s="18"/>
      <c r="D10" s="47"/>
      <c r="E10" s="47"/>
      <c r="F10" s="26"/>
      <c r="G10" s="26"/>
      <c r="H10" s="53"/>
    </row>
    <row r="11" spans="2:8" x14ac:dyDescent="0.2">
      <c r="B11" s="30"/>
      <c r="C11" s="31" t="s">
        <v>44</v>
      </c>
      <c r="D11" s="46"/>
      <c r="E11" s="46"/>
      <c r="F11" s="32"/>
      <c r="G11" s="32"/>
      <c r="H11" s="37"/>
    </row>
    <row r="12" spans="2:8" ht="57" x14ac:dyDescent="0.2">
      <c r="B12" s="2"/>
      <c r="C12" s="18"/>
      <c r="D12" s="24" t="s">
        <v>48</v>
      </c>
      <c r="E12" s="24"/>
      <c r="F12" s="26">
        <v>0.06</v>
      </c>
      <c r="G12" s="26" t="s">
        <v>15</v>
      </c>
      <c r="H12" s="53">
        <f>F12*VLOOKUP(G12,Cotes!$B$3:$C$7,2,FALSE)</f>
        <v>0.06</v>
      </c>
    </row>
    <row r="13" spans="2:8" x14ac:dyDescent="0.2">
      <c r="B13" s="2"/>
      <c r="C13" s="18"/>
      <c r="D13" s="47"/>
      <c r="E13" s="24"/>
      <c r="F13" s="26"/>
      <c r="G13" s="26"/>
      <c r="H13" s="53"/>
    </row>
    <row r="14" spans="2:8" x14ac:dyDescent="0.2">
      <c r="B14" s="30"/>
      <c r="C14" s="31" t="s">
        <v>45</v>
      </c>
      <c r="D14" s="46"/>
      <c r="E14" s="46"/>
      <c r="F14" s="32"/>
      <c r="G14" s="32"/>
      <c r="H14" s="37"/>
    </row>
    <row r="15" spans="2:8" ht="42.75" x14ac:dyDescent="0.2">
      <c r="B15" s="2"/>
      <c r="C15" s="18"/>
      <c r="D15" s="24" t="s">
        <v>49</v>
      </c>
      <c r="E15" s="24"/>
      <c r="F15" s="26">
        <v>0.04</v>
      </c>
      <c r="G15" s="26" t="s">
        <v>15</v>
      </c>
      <c r="H15" s="53">
        <f>F15*VLOOKUP(G15,Cotes!$B$3:$C$7,2,FALSE)</f>
        <v>0.04</v>
      </c>
    </row>
    <row r="16" spans="2:8" x14ac:dyDescent="0.2">
      <c r="B16" s="2"/>
      <c r="C16" s="18"/>
      <c r="D16" s="47"/>
      <c r="E16" s="24"/>
      <c r="F16" s="26"/>
      <c r="G16" s="26"/>
      <c r="H16" s="53"/>
    </row>
    <row r="17" spans="2:8" x14ac:dyDescent="0.2">
      <c r="B17" s="30"/>
      <c r="C17" s="31" t="s">
        <v>46</v>
      </c>
      <c r="D17" s="46"/>
      <c r="E17" s="46"/>
      <c r="F17" s="32"/>
      <c r="G17" s="32"/>
      <c r="H17" s="37"/>
    </row>
    <row r="18" spans="2:8" ht="85.5" x14ac:dyDescent="0.2">
      <c r="B18" s="2"/>
      <c r="C18" s="18"/>
      <c r="D18" s="24" t="s">
        <v>50</v>
      </c>
      <c r="E18" s="24"/>
      <c r="F18" s="26">
        <v>0.12</v>
      </c>
      <c r="G18" s="26" t="s">
        <v>15</v>
      </c>
      <c r="H18" s="53">
        <f>F18*VLOOKUP(G18,Cotes!$B$3:$C$7,2,FALSE)</f>
        <v>0.12</v>
      </c>
    </row>
    <row r="19" spans="2:8" x14ac:dyDescent="0.2">
      <c r="B19" s="2"/>
      <c r="C19" s="18"/>
      <c r="D19" s="47"/>
      <c r="E19" s="24"/>
      <c r="F19" s="26"/>
      <c r="G19" s="26"/>
      <c r="H19" s="53"/>
    </row>
    <row r="20" spans="2:8" x14ac:dyDescent="0.2">
      <c r="B20" s="30"/>
      <c r="C20" s="31" t="s">
        <v>47</v>
      </c>
      <c r="D20" s="46"/>
      <c r="E20" s="46"/>
      <c r="F20" s="32"/>
      <c r="G20" s="32"/>
      <c r="H20" s="37"/>
    </row>
    <row r="21" spans="2:8" ht="57" x14ac:dyDescent="0.2">
      <c r="B21" s="2"/>
      <c r="C21" s="18"/>
      <c r="D21" s="24" t="s">
        <v>51</v>
      </c>
      <c r="E21" s="24"/>
      <c r="F21" s="26">
        <v>0.12</v>
      </c>
      <c r="G21" s="26" t="s">
        <v>15</v>
      </c>
      <c r="H21" s="53">
        <f>F21*VLOOKUP(G21,Cotes!$B$3:$C$7,2,FALSE)</f>
        <v>0.12</v>
      </c>
    </row>
    <row r="22" spans="2:8" x14ac:dyDescent="0.2">
      <c r="B22" s="2"/>
      <c r="C22" s="18"/>
      <c r="D22" s="47"/>
      <c r="E22" s="24"/>
      <c r="F22" s="26"/>
      <c r="G22" s="26"/>
      <c r="H22" s="53"/>
    </row>
    <row r="23" spans="2:8" x14ac:dyDescent="0.2">
      <c r="B23" s="30"/>
      <c r="C23" s="31" t="s">
        <v>35</v>
      </c>
      <c r="D23" s="46"/>
      <c r="E23" s="46"/>
      <c r="F23" s="32"/>
      <c r="G23" s="32"/>
      <c r="H23" s="37"/>
    </row>
    <row r="24" spans="2:8" ht="42.75" x14ac:dyDescent="0.2">
      <c r="B24" s="2"/>
      <c r="C24" s="18"/>
      <c r="D24" s="24" t="s">
        <v>52</v>
      </c>
      <c r="E24" s="24"/>
      <c r="F24" s="26">
        <v>0.06</v>
      </c>
      <c r="G24" s="26" t="s">
        <v>15</v>
      </c>
      <c r="H24" s="53">
        <f>F24*VLOOKUP(G24,Cotes!$B$3:$C$7,2,FALSE)</f>
        <v>0.06</v>
      </c>
    </row>
    <row r="25" spans="2:8" x14ac:dyDescent="0.2">
      <c r="B25" s="2"/>
      <c r="C25" s="18"/>
      <c r="D25" s="47"/>
      <c r="E25" s="24"/>
      <c r="F25" s="26"/>
      <c r="G25" s="26"/>
      <c r="H25" s="53"/>
    </row>
    <row r="26" spans="2:8" x14ac:dyDescent="0.2">
      <c r="B26" s="30"/>
      <c r="C26" s="31" t="s">
        <v>36</v>
      </c>
      <c r="D26" s="46"/>
      <c r="E26" s="46"/>
      <c r="F26" s="32"/>
      <c r="G26" s="32"/>
      <c r="H26" s="37"/>
    </row>
    <row r="27" spans="2:8" ht="28.5" x14ac:dyDescent="0.2">
      <c r="B27" s="2"/>
      <c r="C27" s="18"/>
      <c r="D27" s="24" t="s">
        <v>53</v>
      </c>
      <c r="E27" s="24"/>
      <c r="F27" s="26">
        <v>0.08</v>
      </c>
      <c r="G27" s="26" t="s">
        <v>15</v>
      </c>
      <c r="H27" s="53">
        <f>F27*VLOOKUP(G27,Cotes!$B$3:$C$7,2,FALSE)</f>
        <v>0.08</v>
      </c>
    </row>
    <row r="28" spans="2:8" x14ac:dyDescent="0.2">
      <c r="B28" s="2"/>
      <c r="C28" s="18"/>
      <c r="D28" s="47"/>
      <c r="E28" s="47"/>
      <c r="F28" s="26"/>
      <c r="G28" s="26"/>
      <c r="H28" s="53"/>
    </row>
    <row r="29" spans="2:8" ht="15" customHeight="1" x14ac:dyDescent="0.25">
      <c r="B29" s="56"/>
      <c r="C29" s="57" t="s">
        <v>11</v>
      </c>
      <c r="D29" s="58"/>
      <c r="E29" s="59"/>
      <c r="F29" s="60">
        <f>SUM(F7:F28)</f>
        <v>0.5</v>
      </c>
      <c r="G29" s="61"/>
      <c r="H29" s="62">
        <f>SUM(H7:H28)</f>
        <v>0.5</v>
      </c>
    </row>
    <row r="30" spans="2:8" ht="16.5" x14ac:dyDescent="0.25">
      <c r="B30" s="19" t="s">
        <v>23</v>
      </c>
      <c r="C30" s="20"/>
      <c r="D30" s="48"/>
      <c r="E30" s="48" t="s">
        <v>1</v>
      </c>
      <c r="F30" s="42" t="s">
        <v>0</v>
      </c>
      <c r="G30" s="42" t="s">
        <v>12</v>
      </c>
      <c r="H30" s="43" t="s">
        <v>7</v>
      </c>
    </row>
    <row r="31" spans="2:8" x14ac:dyDescent="0.2">
      <c r="B31" s="30"/>
      <c r="C31" s="31" t="s">
        <v>54</v>
      </c>
      <c r="D31" s="46"/>
      <c r="E31" s="46"/>
      <c r="F31" s="32"/>
      <c r="G31" s="32"/>
      <c r="H31" s="37"/>
    </row>
    <row r="32" spans="2:8" ht="71.25" x14ac:dyDescent="0.2">
      <c r="B32" s="2"/>
      <c r="C32" s="18"/>
      <c r="D32" s="24" t="s">
        <v>57</v>
      </c>
      <c r="E32" s="24"/>
      <c r="F32" s="26">
        <v>0.2</v>
      </c>
      <c r="G32" s="26" t="s">
        <v>15</v>
      </c>
      <c r="H32" s="38">
        <f>F32*VLOOKUP(G32,Cotes!$B$11:$C$18,2,FALSE)</f>
        <v>0.19</v>
      </c>
    </row>
    <row r="33" spans="2:8" x14ac:dyDescent="0.2">
      <c r="B33" s="2"/>
      <c r="C33" s="18"/>
      <c r="D33" s="47"/>
      <c r="E33" s="47"/>
      <c r="F33" s="26"/>
      <c r="G33" s="26"/>
      <c r="H33" s="38"/>
    </row>
    <row r="34" spans="2:8" x14ac:dyDescent="0.2">
      <c r="B34" s="30"/>
      <c r="C34" s="31" t="s">
        <v>55</v>
      </c>
      <c r="D34" s="46"/>
      <c r="E34" s="46"/>
      <c r="F34" s="32"/>
      <c r="G34" s="32"/>
      <c r="H34" s="37"/>
    </row>
    <row r="35" spans="2:8" ht="142.5" x14ac:dyDescent="0.2">
      <c r="B35" s="2"/>
      <c r="C35" s="18"/>
      <c r="D35" s="24" t="s">
        <v>60</v>
      </c>
      <c r="E35" s="24"/>
      <c r="F35" s="26">
        <v>0.2</v>
      </c>
      <c r="G35" s="26" t="s">
        <v>15</v>
      </c>
      <c r="H35" s="38">
        <f>F35*VLOOKUP(G35,Cotes!$B$11:$C$18,2,FALSE)</f>
        <v>0.19</v>
      </c>
    </row>
    <row r="36" spans="2:8" x14ac:dyDescent="0.2">
      <c r="B36" s="2"/>
      <c r="C36" s="18"/>
      <c r="D36" s="47"/>
      <c r="E36" s="47"/>
      <c r="F36" s="26"/>
      <c r="G36" s="26"/>
      <c r="H36" s="38"/>
    </row>
    <row r="37" spans="2:8" x14ac:dyDescent="0.2">
      <c r="B37" s="30"/>
      <c r="C37" s="31" t="s">
        <v>37</v>
      </c>
      <c r="D37" s="46"/>
      <c r="E37" s="46"/>
      <c r="F37" s="32"/>
      <c r="G37" s="32"/>
      <c r="H37" s="37"/>
    </row>
    <row r="38" spans="2:8" ht="42.75" x14ac:dyDescent="0.2">
      <c r="B38" s="2"/>
      <c r="C38" s="18"/>
      <c r="D38" s="24" t="s">
        <v>58</v>
      </c>
      <c r="E38" s="24"/>
      <c r="F38" s="26">
        <v>0.05</v>
      </c>
      <c r="G38" s="26" t="s">
        <v>15</v>
      </c>
      <c r="H38" s="38">
        <f>F38*VLOOKUP(G38,Cotes!$B$11:$C$18,2,FALSE)</f>
        <v>4.7500000000000001E-2</v>
      </c>
    </row>
    <row r="39" spans="2:8" x14ac:dyDescent="0.2">
      <c r="B39" s="2"/>
      <c r="C39" s="18"/>
      <c r="D39" s="47"/>
      <c r="E39" s="47"/>
      <c r="F39" s="26"/>
      <c r="G39" s="26"/>
      <c r="H39" s="38"/>
    </row>
    <row r="40" spans="2:8" x14ac:dyDescent="0.2">
      <c r="B40" s="30"/>
      <c r="C40" s="31" t="s">
        <v>56</v>
      </c>
      <c r="D40" s="46"/>
      <c r="E40" s="46"/>
      <c r="F40" s="32"/>
      <c r="G40" s="32"/>
      <c r="H40" s="37"/>
    </row>
    <row r="41" spans="2:8" ht="42.75" x14ac:dyDescent="0.2">
      <c r="B41" s="2"/>
      <c r="C41" s="18"/>
      <c r="D41" s="24" t="s">
        <v>59</v>
      </c>
      <c r="E41" s="24"/>
      <c r="F41" s="26">
        <v>0.05</v>
      </c>
      <c r="G41" s="26" t="s">
        <v>15</v>
      </c>
      <c r="H41" s="38">
        <f>F41*VLOOKUP(G41,Cotes!$B$11:$C$18,2,FALSE)</f>
        <v>4.7500000000000001E-2</v>
      </c>
    </row>
    <row r="42" spans="2:8" x14ac:dyDescent="0.2">
      <c r="B42" s="2"/>
      <c r="C42" s="18"/>
      <c r="D42" s="47"/>
      <c r="E42" s="47"/>
      <c r="F42" s="26"/>
      <c r="G42" s="26"/>
      <c r="H42" s="38"/>
    </row>
    <row r="43" spans="2:8" ht="15" customHeight="1" x14ac:dyDescent="0.25">
      <c r="B43" s="29"/>
      <c r="C43" s="41" t="s">
        <v>33</v>
      </c>
      <c r="D43" s="46"/>
      <c r="E43" s="49"/>
      <c r="F43" s="35"/>
      <c r="G43" s="51"/>
      <c r="H43" s="64">
        <f>H29/F29*F44</f>
        <v>0.5</v>
      </c>
    </row>
    <row r="44" spans="2:8" ht="15" customHeight="1" x14ac:dyDescent="0.25">
      <c r="B44" s="56"/>
      <c r="C44" s="57" t="s">
        <v>11</v>
      </c>
      <c r="D44" s="58"/>
      <c r="E44" s="59"/>
      <c r="F44" s="60">
        <f>SUM(F31:F42)</f>
        <v>0.5</v>
      </c>
      <c r="G44" s="61"/>
      <c r="H44" s="62">
        <f>MIN(H43,SUM(H31:H42))</f>
        <v>0.47499999999999998</v>
      </c>
    </row>
    <row r="45" spans="2:8" ht="16.5" x14ac:dyDescent="0.25">
      <c r="B45" s="19" t="s">
        <v>24</v>
      </c>
      <c r="C45" s="20"/>
      <c r="D45" s="48"/>
      <c r="E45" s="48" t="s">
        <v>1</v>
      </c>
      <c r="F45" s="42" t="s">
        <v>0</v>
      </c>
      <c r="G45" s="42" t="s">
        <v>13</v>
      </c>
      <c r="H45" s="43" t="s">
        <v>7</v>
      </c>
    </row>
    <row r="46" spans="2:8" x14ac:dyDescent="0.2">
      <c r="B46" s="30"/>
      <c r="C46" s="31" t="s">
        <v>25</v>
      </c>
      <c r="D46" s="46"/>
      <c r="E46" s="49"/>
      <c r="F46" s="34"/>
      <c r="G46" s="51"/>
      <c r="H46" s="39"/>
    </row>
    <row r="47" spans="2:8" x14ac:dyDescent="0.2">
      <c r="B47" s="2"/>
      <c r="C47" s="18"/>
      <c r="D47" s="47" t="s">
        <v>26</v>
      </c>
      <c r="E47" s="24"/>
      <c r="F47" s="26">
        <v>0.15</v>
      </c>
      <c r="G47" s="26" t="s">
        <v>15</v>
      </c>
      <c r="H47" s="53">
        <f>F47-F47*VLOOKUP(G47,Cotes!$B$3:$C$7,2,FALSE)</f>
        <v>0</v>
      </c>
    </row>
    <row r="48" spans="2:8" x14ac:dyDescent="0.2">
      <c r="B48" s="2"/>
      <c r="C48" s="18"/>
      <c r="D48" s="47" t="s">
        <v>38</v>
      </c>
      <c r="E48" s="24"/>
      <c r="F48" s="26">
        <v>0.15</v>
      </c>
      <c r="G48" s="26" t="s">
        <v>15</v>
      </c>
      <c r="H48" s="53">
        <f>F48-F48*VLOOKUP(G48,Cotes!$B$3:$C$7,2,FALSE)</f>
        <v>0</v>
      </c>
    </row>
    <row r="49" spans="2:8" x14ac:dyDescent="0.2">
      <c r="B49" s="2"/>
      <c r="C49" s="18"/>
      <c r="D49" s="47" t="s">
        <v>27</v>
      </c>
      <c r="E49" s="24"/>
      <c r="F49" s="26">
        <v>0.15</v>
      </c>
      <c r="G49" s="26" t="s">
        <v>15</v>
      </c>
      <c r="H49" s="53">
        <f>F49-F49*VLOOKUP(G49,Cotes!$B$3:$C$7,2,FALSE)</f>
        <v>0</v>
      </c>
    </row>
    <row r="50" spans="2:8" x14ac:dyDescent="0.2">
      <c r="B50" s="2"/>
      <c r="C50" s="18"/>
      <c r="D50" s="47" t="s">
        <v>28</v>
      </c>
      <c r="E50" s="24"/>
      <c r="F50" s="26">
        <v>0.15</v>
      </c>
      <c r="G50" s="26" t="s">
        <v>15</v>
      </c>
      <c r="H50" s="53">
        <f>F50-F50*VLOOKUP(G50,Cotes!$B$3:$C$7,2,FALSE)</f>
        <v>0</v>
      </c>
    </row>
    <row r="51" spans="2:8" x14ac:dyDescent="0.2">
      <c r="B51" s="2"/>
      <c r="C51" s="18"/>
      <c r="D51" s="47" t="s">
        <v>29</v>
      </c>
      <c r="E51" s="24"/>
      <c r="F51" s="26">
        <v>0.2</v>
      </c>
      <c r="G51" s="26" t="s">
        <v>15</v>
      </c>
      <c r="H51" s="53">
        <f>F51-F51*VLOOKUP(G51,Cotes!$B$3:$C$7,2,FALSE)</f>
        <v>0</v>
      </c>
    </row>
    <row r="52" spans="2:8" x14ac:dyDescent="0.2">
      <c r="B52" s="2"/>
      <c r="C52" s="18"/>
      <c r="D52" s="50"/>
      <c r="E52" s="24"/>
      <c r="F52" s="26"/>
      <c r="G52" s="26"/>
      <c r="H52" s="38"/>
    </row>
    <row r="53" spans="2:8" x14ac:dyDescent="0.2">
      <c r="B53" s="30"/>
      <c r="C53" s="31" t="s">
        <v>4</v>
      </c>
      <c r="D53" s="46"/>
      <c r="E53" s="49"/>
      <c r="F53" s="32"/>
      <c r="G53" s="33"/>
      <c r="H53" s="37"/>
    </row>
    <row r="54" spans="2:8" x14ac:dyDescent="0.2">
      <c r="B54" s="2"/>
      <c r="C54" s="18"/>
      <c r="D54" s="47" t="s">
        <v>39</v>
      </c>
      <c r="E54" s="24"/>
      <c r="F54" s="26">
        <v>1</v>
      </c>
      <c r="G54" s="27" t="s">
        <v>9</v>
      </c>
      <c r="H54" s="38">
        <f>F54*VLOOKUP(G54,Cotes!$B$21:$C$22,2,FALSE)</f>
        <v>0</v>
      </c>
    </row>
    <row r="55" spans="2:8" x14ac:dyDescent="0.2">
      <c r="B55" s="2"/>
      <c r="C55" s="18"/>
      <c r="D55" s="47" t="s">
        <v>14</v>
      </c>
      <c r="E55" s="24"/>
      <c r="F55" s="26">
        <v>0.1</v>
      </c>
      <c r="G55" s="27" t="s">
        <v>9</v>
      </c>
      <c r="H55" s="38">
        <f>F55*VLOOKUP(G55,Cotes!$B$21:$C$22,2,FALSE)</f>
        <v>0</v>
      </c>
    </row>
    <row r="56" spans="2:8" x14ac:dyDescent="0.2">
      <c r="B56" s="2"/>
      <c r="C56" s="18"/>
      <c r="D56" s="47" t="s">
        <v>30</v>
      </c>
      <c r="E56" s="24"/>
      <c r="F56" s="26">
        <v>0.1</v>
      </c>
      <c r="G56" s="27" t="s">
        <v>9</v>
      </c>
      <c r="H56" s="38">
        <f>F56*VLOOKUP(G56,Cotes!$B$21:$C$22,2,FALSE)</f>
        <v>0</v>
      </c>
    </row>
    <row r="57" spans="2:8" x14ac:dyDescent="0.2">
      <c r="B57" s="2"/>
      <c r="C57" s="18"/>
      <c r="D57" s="47" t="s">
        <v>31</v>
      </c>
      <c r="E57" s="24"/>
      <c r="F57" s="28">
        <f>(H44+H29)*15%</f>
        <v>0.14624999999999999</v>
      </c>
      <c r="G57" s="27" t="s">
        <v>9</v>
      </c>
      <c r="H57" s="38">
        <f>F57*VLOOKUP(G57,Cotes!$B$21:$C$22,2,FALSE)</f>
        <v>0</v>
      </c>
    </row>
    <row r="58" spans="2:8" x14ac:dyDescent="0.2">
      <c r="B58" s="2"/>
      <c r="C58" s="18"/>
      <c r="D58" s="47"/>
      <c r="E58" s="24"/>
      <c r="F58" s="26"/>
      <c r="G58" s="27"/>
      <c r="H58" s="38"/>
    </row>
    <row r="59" spans="2:8" x14ac:dyDescent="0.2">
      <c r="B59" s="30"/>
      <c r="C59" s="31" t="s">
        <v>5</v>
      </c>
      <c r="D59" s="46"/>
      <c r="E59" s="49"/>
      <c r="F59" s="32"/>
      <c r="G59" s="33"/>
      <c r="H59" s="37"/>
    </row>
    <row r="60" spans="2:8" x14ac:dyDescent="0.2">
      <c r="B60" s="2"/>
      <c r="C60" s="18"/>
      <c r="D60" s="47" t="s">
        <v>6</v>
      </c>
      <c r="E60" s="24"/>
      <c r="F60" s="28">
        <v>5.0000000000000001E-3</v>
      </c>
      <c r="G60" s="27">
        <v>0</v>
      </c>
      <c r="H60" s="38">
        <f t="shared" ref="H60" si="0">F60*G60</f>
        <v>0</v>
      </c>
    </row>
    <row r="61" spans="2:8" x14ac:dyDescent="0.2">
      <c r="B61" s="2"/>
      <c r="C61" s="18"/>
      <c r="D61" s="47"/>
      <c r="E61" s="24"/>
      <c r="F61" s="26"/>
      <c r="G61" s="27"/>
      <c r="H61" s="38"/>
    </row>
    <row r="62" spans="2:8" ht="15" customHeight="1" thickBot="1" x14ac:dyDescent="0.3">
      <c r="B62" s="56"/>
      <c r="C62" s="57" t="s">
        <v>11</v>
      </c>
      <c r="D62" s="58"/>
      <c r="E62" s="59"/>
      <c r="F62" s="60"/>
      <c r="G62" s="63"/>
      <c r="H62" s="62">
        <f>SUM(H46:H61)</f>
        <v>0</v>
      </c>
    </row>
    <row r="63" spans="2:8" ht="23.25" thickBot="1" x14ac:dyDescent="0.35">
      <c r="B63" s="15" t="s">
        <v>2</v>
      </c>
      <c r="C63" s="16"/>
      <c r="D63" s="16"/>
      <c r="E63" s="17"/>
      <c r="F63" s="36">
        <f>F29+F44</f>
        <v>1</v>
      </c>
      <c r="G63" s="52"/>
      <c r="H63" s="40">
        <f>MAX(0%,H29+H44-H62)</f>
        <v>0.97499999999999998</v>
      </c>
    </row>
    <row r="64" spans="2:8" ht="15" thickBot="1" x14ac:dyDescent="0.25">
      <c r="D64" s="1"/>
      <c r="E64" s="1"/>
      <c r="F64" s="1"/>
    </row>
    <row r="65" spans="2:8" ht="15.75" x14ac:dyDescent="0.25">
      <c r="B65" s="65" t="s">
        <v>3</v>
      </c>
      <c r="C65" s="66"/>
      <c r="D65" s="66"/>
      <c r="E65" s="66"/>
      <c r="F65" s="66"/>
      <c r="G65" s="66"/>
      <c r="H65" s="67"/>
    </row>
    <row r="66" spans="2:8" ht="99.95" customHeight="1" thickBot="1" x14ac:dyDescent="0.25">
      <c r="B66" s="68"/>
      <c r="C66" s="69"/>
      <c r="D66" s="69"/>
      <c r="E66" s="69"/>
      <c r="F66" s="69"/>
      <c r="G66" s="69"/>
      <c r="H66" s="70"/>
    </row>
  </sheetData>
  <mergeCells count="2">
    <mergeCell ref="B65:H65"/>
    <mergeCell ref="B66:H66"/>
  </mergeCells>
  <pageMargins left="0.7" right="0.7" top="0.75" bottom="0.75" header="0.3" footer="0.3"/>
  <pageSetup scale="57" fitToHeight="0" orientation="landscape"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6776B922-BEBC-4F93-BE6C-7F84FEA8745F}">
          <x14:formula1>
            <xm:f>Cotes!$B$3:$B$7</xm:f>
          </x14:formula1>
          <xm:sqref>G47:G51 G8:G28</xm:sqref>
        </x14:dataValidation>
        <x14:dataValidation type="list" allowBlank="1" showInputMessage="1" showErrorMessage="1" xr:uid="{A65D44B2-69FB-44D3-A9DF-AEB99B919DBC}">
          <x14:formula1>
            <xm:f>Cotes!$B$21:$B$25</xm:f>
          </x14:formula1>
          <xm:sqref>G52</xm:sqref>
        </x14:dataValidation>
        <x14:dataValidation type="list" allowBlank="1" showInputMessage="1" showErrorMessage="1" xr:uid="{6FA679C1-9B7D-4448-B0E4-7DE1D82863A0}">
          <x14:formula1>
            <xm:f>Cotes!$B$21:$B$22</xm:f>
          </x14:formula1>
          <xm:sqref>G54:G57</xm:sqref>
        </x14:dataValidation>
        <x14:dataValidation type="list" allowBlank="1" showInputMessage="1" showErrorMessage="1" xr:uid="{ADD97FCE-33F0-4565-85DD-DEA8EAFA196D}">
          <x14:formula1>
            <xm:f>Cotes!$B$11:$B$18</xm:f>
          </x14:formula1>
          <xm:sqref>G31:G42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40341-A4FC-467C-BD3C-56C7BAB512C4}">
  <dimension ref="B1:C25"/>
  <sheetViews>
    <sheetView zoomScale="115" zoomScaleNormal="115" workbookViewId="0">
      <selection activeCell="E25" sqref="E25"/>
    </sheetView>
  </sheetViews>
  <sheetFormatPr baseColWidth="10" defaultColWidth="11" defaultRowHeight="14.25" x14ac:dyDescent="0.2"/>
  <cols>
    <col min="1" max="1" width="2.75" customWidth="1"/>
    <col min="2" max="2" width="12.25" bestFit="1" customWidth="1"/>
  </cols>
  <sheetData>
    <row r="1" spans="2:3" ht="15" thickBot="1" x14ac:dyDescent="0.25"/>
    <row r="2" spans="2:3" ht="16.5" x14ac:dyDescent="0.2">
      <c r="B2" s="23" t="s">
        <v>13</v>
      </c>
      <c r="C2" s="23" t="s">
        <v>10</v>
      </c>
    </row>
    <row r="3" spans="2:3" x14ac:dyDescent="0.2">
      <c r="B3" t="s">
        <v>15</v>
      </c>
      <c r="C3" s="25">
        <v>1</v>
      </c>
    </row>
    <row r="4" spans="2:3" x14ac:dyDescent="0.2">
      <c r="B4" t="s">
        <v>16</v>
      </c>
      <c r="C4" s="25">
        <v>0.75</v>
      </c>
    </row>
    <row r="5" spans="2:3" x14ac:dyDescent="0.2">
      <c r="B5" t="s">
        <v>17</v>
      </c>
      <c r="C5" s="25">
        <v>0.5</v>
      </c>
    </row>
    <row r="6" spans="2:3" x14ac:dyDescent="0.2">
      <c r="B6" t="s">
        <v>18</v>
      </c>
      <c r="C6" s="25">
        <v>0.15</v>
      </c>
    </row>
    <row r="7" spans="2:3" x14ac:dyDescent="0.2">
      <c r="B7" t="s">
        <v>19</v>
      </c>
      <c r="C7" s="25">
        <v>0</v>
      </c>
    </row>
    <row r="8" spans="2:3" x14ac:dyDescent="0.2">
      <c r="C8" s="25"/>
    </row>
    <row r="9" spans="2:3" ht="15" thickBot="1" x14ac:dyDescent="0.25"/>
    <row r="10" spans="2:3" ht="16.5" x14ac:dyDescent="0.2">
      <c r="B10" s="23" t="s">
        <v>13</v>
      </c>
      <c r="C10" s="23" t="s">
        <v>10</v>
      </c>
    </row>
    <row r="11" spans="2:3" x14ac:dyDescent="0.2">
      <c r="B11" t="s">
        <v>20</v>
      </c>
      <c r="C11" s="25">
        <v>1</v>
      </c>
    </row>
    <row r="12" spans="2:3" x14ac:dyDescent="0.2">
      <c r="B12" t="s">
        <v>15</v>
      </c>
      <c r="C12" s="25">
        <v>0.95</v>
      </c>
    </row>
    <row r="13" spans="2:3" x14ac:dyDescent="0.2">
      <c r="B13" t="s">
        <v>21</v>
      </c>
      <c r="C13" s="25">
        <v>0.9</v>
      </c>
    </row>
    <row r="14" spans="2:3" x14ac:dyDescent="0.2">
      <c r="B14" t="s">
        <v>16</v>
      </c>
      <c r="C14" s="25">
        <v>0.8</v>
      </c>
    </row>
    <row r="15" spans="2:3" x14ac:dyDescent="0.2">
      <c r="B15" t="s">
        <v>22</v>
      </c>
      <c r="C15" s="25">
        <v>0.6</v>
      </c>
    </row>
    <row r="16" spans="2:3" x14ac:dyDescent="0.2">
      <c r="B16" t="s">
        <v>17</v>
      </c>
      <c r="C16" s="25">
        <v>0.4</v>
      </c>
    </row>
    <row r="17" spans="2:3" x14ac:dyDescent="0.2">
      <c r="B17" t="s">
        <v>18</v>
      </c>
      <c r="C17" s="25">
        <v>0.2</v>
      </c>
    </row>
    <row r="18" spans="2:3" x14ac:dyDescent="0.2">
      <c r="B18" t="s">
        <v>19</v>
      </c>
      <c r="C18" s="25">
        <v>0</v>
      </c>
    </row>
    <row r="19" spans="2:3" ht="15" thickBot="1" x14ac:dyDescent="0.25">
      <c r="C19" s="25"/>
    </row>
    <row r="20" spans="2:3" ht="16.5" x14ac:dyDescent="0.2">
      <c r="B20" s="23" t="s">
        <v>13</v>
      </c>
      <c r="C20" s="23" t="s">
        <v>10</v>
      </c>
    </row>
    <row r="21" spans="2:3" x14ac:dyDescent="0.2">
      <c r="B21" t="s">
        <v>8</v>
      </c>
      <c r="C21" s="25">
        <v>1</v>
      </c>
    </row>
    <row r="22" spans="2:3" x14ac:dyDescent="0.2">
      <c r="B22" t="s">
        <v>9</v>
      </c>
      <c r="C22" s="25">
        <v>0</v>
      </c>
    </row>
    <row r="23" spans="2:3" x14ac:dyDescent="0.2">
      <c r="C23" s="25"/>
    </row>
    <row r="24" spans="2:3" x14ac:dyDescent="0.2">
      <c r="C24" s="25"/>
    </row>
    <row r="25" spans="2:3" x14ac:dyDescent="0.2">
      <c r="C25"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Évaluation</vt:lpstr>
      <vt:lpstr>Cotes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dc:creator>
  <cp:lastModifiedBy>Benjamin Lemelin</cp:lastModifiedBy>
  <cp:lastPrinted>2022-09-05T22:06:28Z</cp:lastPrinted>
  <dcterms:created xsi:type="dcterms:W3CDTF">2021-01-14T16:01:55Z</dcterms:created>
  <dcterms:modified xsi:type="dcterms:W3CDTF">2024-03-13T15:20:23Z</dcterms:modified>
</cp:coreProperties>
</file>