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4\Mediciones\"/>
    </mc:Choice>
  </mc:AlternateContent>
  <bookViews>
    <workbookView xWindow="0" yWindow="0" windowWidth="20490" windowHeight="6930"/>
  </bookViews>
  <sheets>
    <sheet name="H(f) deriv no comp" sheetId="1" r:id="rId1"/>
    <sheet name="Z(f) no comp" sheetId="2" r:id="rId2"/>
    <sheet name="H(f) deriv comp" sheetId="3" r:id="rId3"/>
    <sheet name="Z(f) comp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E8" i="4"/>
  <c r="E4" i="4" l="1"/>
  <c r="E5" i="4"/>
  <c r="E6" i="4"/>
  <c r="E7" i="4"/>
  <c r="E9" i="4"/>
  <c r="E10" i="4"/>
  <c r="E11" i="4"/>
  <c r="E12" i="4"/>
  <c r="E13" i="4"/>
  <c r="E14" i="4"/>
  <c r="E15" i="4"/>
  <c r="E16" i="4"/>
  <c r="F3" i="2" l="1"/>
  <c r="F4" i="2"/>
  <c r="F5" i="2"/>
  <c r="F6" i="2"/>
  <c r="F7" i="2"/>
  <c r="F8" i="2"/>
  <c r="F9" i="2"/>
  <c r="F10" i="2"/>
  <c r="F11" i="2"/>
  <c r="F2" i="2"/>
  <c r="E14" i="3" l="1"/>
  <c r="E15" i="3"/>
  <c r="E16" i="3"/>
  <c r="E17" i="3"/>
  <c r="E18" i="3"/>
  <c r="D13" i="3"/>
  <c r="D12" i="3"/>
  <c r="E10" i="3"/>
  <c r="E11" i="3"/>
  <c r="E12" i="3"/>
  <c r="E13" i="3"/>
  <c r="E3" i="3"/>
  <c r="E4" i="3"/>
  <c r="E5" i="3"/>
  <c r="E6" i="3"/>
  <c r="E7" i="3"/>
  <c r="E8" i="3"/>
  <c r="E9" i="3"/>
  <c r="E2" i="3"/>
  <c r="E4" i="1"/>
  <c r="E5" i="1"/>
  <c r="E9" i="1"/>
  <c r="E3" i="1"/>
  <c r="E6" i="1"/>
  <c r="E7" i="1"/>
  <c r="E8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<sst xmlns="http://schemas.openxmlformats.org/spreadsheetml/2006/main" count="24" uniqueCount="12">
  <si>
    <t>f(kHz)</t>
  </si>
  <si>
    <t>Vin</t>
  </si>
  <si>
    <t>Vout</t>
  </si>
  <si>
    <t>mod H</t>
  </si>
  <si>
    <t>fase</t>
  </si>
  <si>
    <t>-</t>
  </si>
  <si>
    <t>r</t>
  </si>
  <si>
    <t>Vin'</t>
  </si>
  <si>
    <t>Vr=Vin-Vin'</t>
  </si>
  <si>
    <t>modH</t>
  </si>
  <si>
    <t>modH = Vin'/i=Vin'*R/Vr</t>
  </si>
  <si>
    <t xml:space="preserve"> fase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</si>
</sst>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deriv no comp'!$A$2:$A$35</c:f>
              <c:numCache>
                <c:formatCode>General</c:formatCode>
                <c:ptCount val="3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120</c:v>
                </c:pt>
                <c:pt idx="10">
                  <c:v>200</c:v>
                </c:pt>
                <c:pt idx="11">
                  <c:v>500</c:v>
                </c:pt>
              </c:numCache>
            </c:numRef>
          </c:xVal>
          <c:yVal>
            <c:numRef>
              <c:f>'H(f) deriv no comp'!$E$2:$E$35</c:f>
              <c:numCache>
                <c:formatCode>General</c:formatCode>
                <c:ptCount val="34"/>
                <c:pt idx="0">
                  <c:v>-23.122645135824879</c:v>
                </c:pt>
                <c:pt idx="1">
                  <c:v>-3.9381265522792792</c:v>
                </c:pt>
                <c:pt idx="2">
                  <c:v>0</c:v>
                </c:pt>
                <c:pt idx="3">
                  <c:v>9.8936908928348188</c:v>
                </c:pt>
                <c:pt idx="4">
                  <c:v>16.275832133055548</c:v>
                </c:pt>
                <c:pt idx="5">
                  <c:v>21.855081064737973</c:v>
                </c:pt>
                <c:pt idx="6">
                  <c:v>29.235971150502188</c:v>
                </c:pt>
                <c:pt idx="7">
                  <c:v>33.979400086720382</c:v>
                </c:pt>
                <c:pt idx="8">
                  <c:v>40</c:v>
                </c:pt>
                <c:pt idx="9">
                  <c:v>41.300671899726652</c:v>
                </c:pt>
                <c:pt idx="10">
                  <c:v>38.125432915562655</c:v>
                </c:pt>
                <c:pt idx="11">
                  <c:v>26.581174385284495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8-4422-84EE-F7E43EEF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3368"/>
        <c:axId val="373726976"/>
      </c:scatterChart>
      <c:valAx>
        <c:axId val="373723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6976"/>
        <c:crosses val="autoZero"/>
        <c:crossBetween val="midCat"/>
      </c:valAx>
      <c:valAx>
        <c:axId val="373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no comp'!$A$2:$A$16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'Z(f) no comp'!$F$2:$F$16</c:f>
              <c:numCache>
                <c:formatCode>General</c:formatCode>
                <c:ptCount val="15"/>
                <c:pt idx="0">
                  <c:v>106.70550190467138</c:v>
                </c:pt>
                <c:pt idx="1">
                  <c:v>87.046584288834467</c:v>
                </c:pt>
                <c:pt idx="2">
                  <c:v>81.162174025136338</c:v>
                </c:pt>
                <c:pt idx="3">
                  <c:v>73.215013514715849</c:v>
                </c:pt>
                <c:pt idx="4">
                  <c:v>67.237136041245989</c:v>
                </c:pt>
                <c:pt idx="5">
                  <c:v>61.216717100966704</c:v>
                </c:pt>
                <c:pt idx="6">
                  <c:v>52.586096926775625</c:v>
                </c:pt>
                <c:pt idx="7">
                  <c:v>48.844622726070256</c:v>
                </c:pt>
                <c:pt idx="8">
                  <c:v>44.275050790409544</c:v>
                </c:pt>
                <c:pt idx="9">
                  <c:v>40.579902029722163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C-49C1-8A87-341CB05C3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92040"/>
        <c:axId val="315092368"/>
      </c:scatterChart>
      <c:valAx>
        <c:axId val="315092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2368"/>
        <c:crosses val="autoZero"/>
        <c:crossBetween val="midCat"/>
      </c:valAx>
      <c:valAx>
        <c:axId val="315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deriv comp'!$A$2:$A$23</c:f>
              <c:numCache>
                <c:formatCode>General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120</c:v>
                </c:pt>
                <c:pt idx="10">
                  <c:v>200</c:v>
                </c:pt>
                <c:pt idx="11">
                  <c:v>500</c:v>
                </c:pt>
                <c:pt idx="12">
                  <c:v>0.5</c:v>
                </c:pt>
                <c:pt idx="13">
                  <c:v>0.2</c:v>
                </c:pt>
                <c:pt idx="14">
                  <c:v>1.5</c:v>
                </c:pt>
              </c:numCache>
            </c:numRef>
          </c:xVal>
          <c:yVal>
            <c:numRef>
              <c:f>'H(f) deriv comp'!$E$2:$E$23</c:f>
              <c:numCache>
                <c:formatCode>General</c:formatCode>
                <c:ptCount val="22"/>
                <c:pt idx="0">
                  <c:v>-22.862863642575519</c:v>
                </c:pt>
                <c:pt idx="1">
                  <c:v>-3.9381265522792792</c:v>
                </c:pt>
                <c:pt idx="2">
                  <c:v>2.1253667303321282</c:v>
                </c:pt>
                <c:pt idx="3">
                  <c:v>10.147331582041801</c:v>
                </c:pt>
                <c:pt idx="4">
                  <c:v>15.158957285907134</c:v>
                </c:pt>
                <c:pt idx="5">
                  <c:v>19.36156572700337</c:v>
                </c:pt>
                <c:pt idx="6">
                  <c:v>24.221872777866118</c:v>
                </c:pt>
                <c:pt idx="7">
                  <c:v>25.860703547528963</c:v>
                </c:pt>
                <c:pt idx="8">
                  <c:v>26.325845601702056</c:v>
                </c:pt>
                <c:pt idx="9">
                  <c:v>26.312460975431083</c:v>
                </c:pt>
                <c:pt idx="10">
                  <c:v>26.514504456200161</c:v>
                </c:pt>
                <c:pt idx="11">
                  <c:v>24.553565865541604</c:v>
                </c:pt>
                <c:pt idx="12">
                  <c:v>-9.7623327804225131</c:v>
                </c:pt>
                <c:pt idx="13">
                  <c:v>-17.300325376975287</c:v>
                </c:pt>
                <c:pt idx="14">
                  <c:v>-0.2166169530336359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2-4AAF-91F8-BAFF4CAB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71368"/>
        <c:axId val="375974320"/>
      </c:scatterChart>
      <c:valAx>
        <c:axId val="375971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74320"/>
        <c:crosses val="autoZero"/>
        <c:crossBetween val="midCat"/>
      </c:valAx>
      <c:valAx>
        <c:axId val="3759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comp'!$A$2:$A$16</c:f>
              <c:numCache>
                <c:formatCode>General</c:formatCode>
                <c:ptCount val="15"/>
                <c:pt idx="2">
                  <c:v>0.5</c:v>
                </c:pt>
                <c:pt idx="3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'Z(f) comp'!$E$2:$E$16</c:f>
              <c:numCache>
                <c:formatCode>General</c:formatCode>
                <c:ptCount val="15"/>
                <c:pt idx="2">
                  <c:v>93.247151942586598</c:v>
                </c:pt>
                <c:pt idx="3">
                  <c:v>87.256742912843663</c:v>
                </c:pt>
                <c:pt idx="4">
                  <c:v>0</c:v>
                </c:pt>
                <c:pt idx="5">
                  <c:v>81.219072473418393</c:v>
                </c:pt>
                <c:pt idx="6" formatCode="0.00E+00">
                  <c:v>73.298622393918052</c:v>
                </c:pt>
                <c:pt idx="7">
                  <c:v>67.400124049085889</c:v>
                </c:pt>
                <c:pt idx="8">
                  <c:v>61.845685834359458</c:v>
                </c:pt>
                <c:pt idx="9">
                  <c:v>56.086600288254054</c:v>
                </c:pt>
                <c:pt idx="10">
                  <c:v>54.836158607368489</c:v>
                </c:pt>
                <c:pt idx="11">
                  <c:v>53.931892823504121</c:v>
                </c:pt>
                <c:pt idx="12">
                  <c:v>0</c:v>
                </c:pt>
                <c:pt idx="13">
                  <c:v>53.333098631345699</c:v>
                </c:pt>
                <c:pt idx="14">
                  <c:v>55.456968871514583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A-48B7-A80D-7227C5C9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02040"/>
        <c:axId val="346404664"/>
      </c:scatterChart>
      <c:valAx>
        <c:axId val="346402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4664"/>
        <c:crosses val="autoZero"/>
        <c:crossBetween val="midCat"/>
      </c:valAx>
      <c:valAx>
        <c:axId val="3464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comp'!$A$2:$A$16</c:f>
              <c:numCache>
                <c:formatCode>General</c:formatCode>
                <c:ptCount val="15"/>
                <c:pt idx="2">
                  <c:v>0.5</c:v>
                </c:pt>
                <c:pt idx="3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'Z(f) comp'!$D$2:$D$16</c:f>
              <c:numCache>
                <c:formatCode>General</c:formatCode>
                <c:ptCount val="15"/>
                <c:pt idx="2">
                  <c:v>267</c:v>
                </c:pt>
                <c:pt idx="3">
                  <c:v>264</c:v>
                </c:pt>
                <c:pt idx="5">
                  <c:v>265</c:v>
                </c:pt>
                <c:pt idx="6">
                  <c:v>264</c:v>
                </c:pt>
                <c:pt idx="7">
                  <c:v>257</c:v>
                </c:pt>
                <c:pt idx="8">
                  <c:v>249</c:v>
                </c:pt>
                <c:pt idx="9">
                  <c:v>222</c:v>
                </c:pt>
                <c:pt idx="10">
                  <c:v>210</c:v>
                </c:pt>
                <c:pt idx="11">
                  <c:v>198</c:v>
                </c:pt>
                <c:pt idx="13">
                  <c:v>170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8A-97C9-D9ECFD12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9400"/>
        <c:axId val="349450384"/>
      </c:scatterChart>
      <c:valAx>
        <c:axId val="349449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0384"/>
        <c:crosses val="autoZero"/>
        <c:crossBetween val="midCat"/>
      </c:valAx>
      <c:valAx>
        <c:axId val="349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ADDEF-2EF1-4F46-B6B2-A779F053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95250</xdr:rowOff>
    </xdr:from>
    <xdr:to>
      <xdr:col>14</xdr:col>
      <xdr:colOff>352425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63DE-928F-4111-B99F-D172B0D0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142875</xdr:rowOff>
    </xdr:from>
    <xdr:to>
      <xdr:col>14</xdr:col>
      <xdr:colOff>23812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44E8C-A562-4B1A-9534-43F429AC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15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1A62-A789-45F4-BA5F-02498FD7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17</xdr:row>
      <xdr:rowOff>47625</xdr:rowOff>
    </xdr:from>
    <xdr:to>
      <xdr:col>15</xdr:col>
      <xdr:colOff>390525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EE947-1DAF-4E4A-AC18-71E95101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8" sqref="C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0.1</v>
      </c>
      <c r="B2">
        <v>20.2</v>
      </c>
      <c r="C2">
        <v>1.41</v>
      </c>
      <c r="D2">
        <v>-88</v>
      </c>
      <c r="E2">
        <f t="shared" ref="E2:E13" si="0">20*LOG(C2/B2)</f>
        <v>-23.122645135824879</v>
      </c>
    </row>
    <row r="3" spans="1:5" x14ac:dyDescent="0.25">
      <c r="A3">
        <v>1</v>
      </c>
      <c r="B3">
        <v>20.3</v>
      </c>
      <c r="C3">
        <v>12.9</v>
      </c>
      <c r="D3">
        <v>-91</v>
      </c>
      <c r="E3">
        <f t="shared" si="0"/>
        <v>-3.9381265522792792</v>
      </c>
    </row>
    <row r="4" spans="1:5" x14ac:dyDescent="0.25">
      <c r="A4">
        <v>2</v>
      </c>
      <c r="B4" s="1">
        <v>6.5</v>
      </c>
      <c r="C4">
        <v>6.5</v>
      </c>
      <c r="E4">
        <f t="shared" si="0"/>
        <v>0</v>
      </c>
    </row>
    <row r="5" spans="1:5" x14ac:dyDescent="0.25">
      <c r="A5">
        <v>5</v>
      </c>
      <c r="B5" s="1">
        <v>1.05</v>
      </c>
      <c r="C5">
        <v>3.28</v>
      </c>
      <c r="E5">
        <f t="shared" si="0"/>
        <v>9.8936908928348188</v>
      </c>
    </row>
    <row r="6" spans="1:5" x14ac:dyDescent="0.25">
      <c r="A6">
        <v>10</v>
      </c>
      <c r="B6">
        <v>3.04</v>
      </c>
      <c r="C6">
        <v>19.8</v>
      </c>
      <c r="D6">
        <v>-91</v>
      </c>
      <c r="E6">
        <f t="shared" si="0"/>
        <v>16.275832133055548</v>
      </c>
    </row>
    <row r="7" spans="1:5" x14ac:dyDescent="0.25">
      <c r="A7">
        <v>20</v>
      </c>
      <c r="B7">
        <v>1.05</v>
      </c>
      <c r="C7">
        <v>13</v>
      </c>
      <c r="D7">
        <v>-92</v>
      </c>
      <c r="E7">
        <f t="shared" si="0"/>
        <v>21.855081064737973</v>
      </c>
    </row>
    <row r="8" spans="1:5" x14ac:dyDescent="0.25">
      <c r="A8">
        <v>50</v>
      </c>
      <c r="B8">
        <v>0.625</v>
      </c>
      <c r="C8">
        <v>18.100000000000001</v>
      </c>
      <c r="D8">
        <v>-98</v>
      </c>
      <c r="E8">
        <f t="shared" si="0"/>
        <v>29.235971150502188</v>
      </c>
    </row>
    <row r="9" spans="1:5" x14ac:dyDescent="0.25">
      <c r="A9">
        <v>70</v>
      </c>
      <c r="B9" s="1">
        <v>0.35599999999999998</v>
      </c>
      <c r="C9" s="1">
        <v>17.8</v>
      </c>
      <c r="D9">
        <v>-97</v>
      </c>
      <c r="E9">
        <f t="shared" si="0"/>
        <v>33.979400086720382</v>
      </c>
    </row>
    <row r="10" spans="1:5" x14ac:dyDescent="0.25">
      <c r="A10">
        <v>100</v>
      </c>
      <c r="B10" s="1">
        <v>0.17899999999999999</v>
      </c>
      <c r="C10">
        <v>17.899999999999999</v>
      </c>
      <c r="D10">
        <v>-99</v>
      </c>
      <c r="E10">
        <f t="shared" si="0"/>
        <v>40</v>
      </c>
    </row>
    <row r="11" spans="1:5" x14ac:dyDescent="0.25">
      <c r="A11">
        <v>120</v>
      </c>
      <c r="B11">
        <v>7.8E-2</v>
      </c>
      <c r="C11">
        <v>9.06</v>
      </c>
      <c r="D11">
        <v>94</v>
      </c>
      <c r="E11">
        <f t="shared" si="0"/>
        <v>41.300671899726652</v>
      </c>
    </row>
    <row r="12" spans="1:5" x14ac:dyDescent="0.25">
      <c r="A12">
        <v>200</v>
      </c>
      <c r="B12" s="1">
        <v>8.5000000000000006E-2</v>
      </c>
      <c r="C12">
        <v>6.85</v>
      </c>
      <c r="D12" t="s">
        <v>5</v>
      </c>
      <c r="E12">
        <f t="shared" si="0"/>
        <v>38.125432915562655</v>
      </c>
    </row>
    <row r="13" spans="1:5" x14ac:dyDescent="0.25">
      <c r="A13">
        <v>500</v>
      </c>
      <c r="B13" s="1">
        <v>0.13500000000000001</v>
      </c>
      <c r="C13">
        <v>2.88</v>
      </c>
      <c r="D13">
        <v>73</v>
      </c>
      <c r="E13">
        <f t="shared" si="0"/>
        <v>26.581174385284495</v>
      </c>
    </row>
  </sheetData>
  <sortState ref="A2:E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" sqref="F1:I19"/>
    </sheetView>
  </sheetViews>
  <sheetFormatPr defaultRowHeight="15" x14ac:dyDescent="0.25"/>
  <cols>
    <col min="4" max="4" width="11.7109375" customWidth="1"/>
  </cols>
  <sheetData>
    <row r="1" spans="1:6" x14ac:dyDescent="0.25">
      <c r="A1" t="s">
        <v>0</v>
      </c>
      <c r="C1" t="s">
        <v>8</v>
      </c>
      <c r="D1" t="s">
        <v>11</v>
      </c>
      <c r="E1" t="s">
        <v>7</v>
      </c>
      <c r="F1" t="s">
        <v>9</v>
      </c>
    </row>
    <row r="2" spans="1:6" x14ac:dyDescent="0.25">
      <c r="A2">
        <v>0.1</v>
      </c>
      <c r="C2">
        <v>0.67500000000000004</v>
      </c>
      <c r="D2">
        <v>96</v>
      </c>
      <c r="E2">
        <v>14.8</v>
      </c>
      <c r="F2" s="2">
        <f>20*LOG(E2*$I$19/C2)</f>
        <v>106.70550190467138</v>
      </c>
    </row>
    <row r="3" spans="1:6" x14ac:dyDescent="0.25">
      <c r="A3">
        <v>1</v>
      </c>
      <c r="C3">
        <v>5.92</v>
      </c>
      <c r="D3">
        <v>90</v>
      </c>
      <c r="E3">
        <v>13.5</v>
      </c>
      <c r="F3" s="2">
        <f t="shared" ref="F3:F11" si="0">20*LOG(E3*$I$19/C3)</f>
        <v>87.046584288834467</v>
      </c>
    </row>
    <row r="4" spans="1:6" x14ac:dyDescent="0.25">
      <c r="A4">
        <v>2</v>
      </c>
      <c r="B4" s="1"/>
      <c r="C4">
        <v>9.67</v>
      </c>
      <c r="D4">
        <v>90</v>
      </c>
      <c r="E4">
        <v>11.2</v>
      </c>
      <c r="F4" s="2">
        <f t="shared" si="0"/>
        <v>81.162174025136338</v>
      </c>
    </row>
    <row r="5" spans="1:6" x14ac:dyDescent="0.25">
      <c r="A5">
        <v>5</v>
      </c>
      <c r="B5" s="1"/>
      <c r="C5">
        <v>13.3</v>
      </c>
      <c r="D5">
        <v>89</v>
      </c>
      <c r="E5">
        <v>6.17</v>
      </c>
      <c r="F5" s="2">
        <f t="shared" si="0"/>
        <v>73.215013514715849</v>
      </c>
    </row>
    <row r="6" spans="1:6" x14ac:dyDescent="0.25">
      <c r="A6">
        <v>10</v>
      </c>
      <c r="C6">
        <v>14.2</v>
      </c>
      <c r="D6">
        <v>89</v>
      </c>
      <c r="E6">
        <v>3.31</v>
      </c>
      <c r="F6" s="2">
        <f t="shared" si="0"/>
        <v>67.237136041245989</v>
      </c>
    </row>
    <row r="7" spans="1:6" x14ac:dyDescent="0.25">
      <c r="A7">
        <v>20</v>
      </c>
      <c r="C7">
        <v>14.5</v>
      </c>
      <c r="D7">
        <v>90</v>
      </c>
      <c r="E7">
        <v>1.69</v>
      </c>
      <c r="F7" s="2">
        <f t="shared" si="0"/>
        <v>61.216717100966704</v>
      </c>
    </row>
    <row r="8" spans="1:6" x14ac:dyDescent="0.25">
      <c r="A8">
        <v>50</v>
      </c>
      <c r="C8">
        <v>14.6</v>
      </c>
      <c r="D8">
        <v>89</v>
      </c>
      <c r="E8">
        <v>0.63</v>
      </c>
      <c r="F8" s="2">
        <f t="shared" si="0"/>
        <v>52.586096926775625</v>
      </c>
    </row>
    <row r="9" spans="1:6" x14ac:dyDescent="0.25">
      <c r="A9">
        <v>70</v>
      </c>
      <c r="B9" s="1"/>
      <c r="C9">
        <v>9.84</v>
      </c>
      <c r="D9">
        <v>88</v>
      </c>
      <c r="E9">
        <v>0.27600000000000002</v>
      </c>
      <c r="F9" s="2">
        <f t="shared" si="0"/>
        <v>48.844622726070256</v>
      </c>
    </row>
    <row r="10" spans="1:6" x14ac:dyDescent="0.25">
      <c r="A10">
        <v>100</v>
      </c>
      <c r="B10" s="1"/>
      <c r="C10">
        <v>3.97</v>
      </c>
      <c r="D10">
        <v>90</v>
      </c>
      <c r="E10">
        <v>6.5799999999999997E-2</v>
      </c>
      <c r="F10" s="2">
        <f t="shared" si="0"/>
        <v>44.275050790409544</v>
      </c>
    </row>
    <row r="11" spans="1:6" x14ac:dyDescent="0.25">
      <c r="A11">
        <v>120</v>
      </c>
      <c r="C11">
        <v>3.97</v>
      </c>
      <c r="D11">
        <v>91</v>
      </c>
      <c r="E11">
        <v>4.2999999999999997E-2</v>
      </c>
      <c r="F11" s="2">
        <f t="shared" si="0"/>
        <v>40.579902029722163</v>
      </c>
    </row>
    <row r="12" spans="1:6" x14ac:dyDescent="0.25">
      <c r="B12" s="1"/>
      <c r="F12" s="2"/>
    </row>
    <row r="13" spans="1:6" x14ac:dyDescent="0.25">
      <c r="B13" s="1"/>
      <c r="F13" s="2"/>
    </row>
    <row r="17" spans="1:9" x14ac:dyDescent="0.25">
      <c r="A17" t="s">
        <v>10</v>
      </c>
    </row>
    <row r="19" spans="1:9" x14ac:dyDescent="0.25">
      <c r="H19" t="s">
        <v>6</v>
      </c>
      <c r="I19" s="1">
        <v>9870</v>
      </c>
    </row>
  </sheetData>
  <sortState ref="A2:A13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0.1</v>
      </c>
      <c r="B2">
        <v>20.3</v>
      </c>
      <c r="C2">
        <v>1.46</v>
      </c>
      <c r="D2">
        <v>-81</v>
      </c>
      <c r="E2">
        <f>20*LOG(C2/B2)</f>
        <v>-22.862863642575519</v>
      </c>
    </row>
    <row r="3" spans="1:5" x14ac:dyDescent="0.25">
      <c r="A3">
        <v>1</v>
      </c>
      <c r="B3">
        <v>20.3</v>
      </c>
      <c r="C3">
        <v>12.9</v>
      </c>
      <c r="D3">
        <v>-91</v>
      </c>
      <c r="E3">
        <f t="shared" ref="E3:E18" si="0">20*LOG(C3/B3)</f>
        <v>-3.9381265522792792</v>
      </c>
    </row>
    <row r="4" spans="1:5" x14ac:dyDescent="0.25">
      <c r="A4">
        <v>2</v>
      </c>
      <c r="B4">
        <v>10.1</v>
      </c>
      <c r="C4">
        <v>12.9</v>
      </c>
      <c r="D4">
        <v>-94</v>
      </c>
      <c r="E4">
        <f t="shared" si="0"/>
        <v>2.1253667303321282</v>
      </c>
    </row>
    <row r="5" spans="1:5" x14ac:dyDescent="0.25">
      <c r="A5">
        <v>5</v>
      </c>
      <c r="B5">
        <v>5.13</v>
      </c>
      <c r="C5">
        <v>16.5</v>
      </c>
      <c r="D5">
        <v>-100</v>
      </c>
      <c r="E5">
        <f t="shared" si="0"/>
        <v>10.147331582041801</v>
      </c>
    </row>
    <row r="6" spans="1:5" x14ac:dyDescent="0.25">
      <c r="A6">
        <v>10</v>
      </c>
      <c r="B6">
        <v>2.2000000000000002</v>
      </c>
      <c r="C6">
        <v>12.6</v>
      </c>
      <c r="D6">
        <v>-111</v>
      </c>
      <c r="E6">
        <f t="shared" si="0"/>
        <v>15.158957285907134</v>
      </c>
    </row>
    <row r="7" spans="1:5" x14ac:dyDescent="0.25">
      <c r="A7">
        <v>20</v>
      </c>
      <c r="B7">
        <v>1.27</v>
      </c>
      <c r="C7">
        <v>11.8</v>
      </c>
      <c r="D7">
        <v>-128</v>
      </c>
      <c r="E7">
        <f t="shared" si="0"/>
        <v>19.36156572700337</v>
      </c>
    </row>
    <row r="8" spans="1:5" x14ac:dyDescent="0.25">
      <c r="A8">
        <v>50</v>
      </c>
      <c r="B8">
        <v>1.39</v>
      </c>
      <c r="C8">
        <v>22.6</v>
      </c>
      <c r="D8">
        <v>-152</v>
      </c>
      <c r="E8">
        <f t="shared" si="0"/>
        <v>24.221872777866118</v>
      </c>
    </row>
    <row r="9" spans="1:5" x14ac:dyDescent="0.25">
      <c r="A9">
        <v>70</v>
      </c>
      <c r="B9" s="1">
        <v>0.93200000000000005</v>
      </c>
      <c r="C9">
        <v>18.3</v>
      </c>
      <c r="D9">
        <v>-158</v>
      </c>
      <c r="E9">
        <f t="shared" si="0"/>
        <v>25.860703547528963</v>
      </c>
    </row>
    <row r="10" spans="1:5" x14ac:dyDescent="0.25">
      <c r="A10">
        <v>100</v>
      </c>
      <c r="B10" s="1">
        <v>0.67100000000000004</v>
      </c>
      <c r="C10">
        <v>13.9</v>
      </c>
      <c r="D10">
        <v>-169</v>
      </c>
      <c r="E10">
        <f t="shared" si="0"/>
        <v>26.325845601702056</v>
      </c>
    </row>
    <row r="11" spans="1:5" x14ac:dyDescent="0.25">
      <c r="A11">
        <v>120</v>
      </c>
      <c r="B11" s="1">
        <v>0.27800000000000002</v>
      </c>
      <c r="C11">
        <v>5.75</v>
      </c>
      <c r="D11">
        <v>-170</v>
      </c>
      <c r="E11">
        <f t="shared" si="0"/>
        <v>26.312460975431083</v>
      </c>
    </row>
    <row r="12" spans="1:5" x14ac:dyDescent="0.25">
      <c r="A12">
        <v>200</v>
      </c>
      <c r="B12" s="1">
        <v>0.28199999999999997</v>
      </c>
      <c r="C12">
        <v>5.97</v>
      </c>
      <c r="D12">
        <f>169-360</f>
        <v>-191</v>
      </c>
      <c r="E12">
        <f t="shared" si="0"/>
        <v>26.514504456200161</v>
      </c>
    </row>
    <row r="13" spans="1:5" x14ac:dyDescent="0.25">
      <c r="A13">
        <v>500</v>
      </c>
      <c r="B13" s="1">
        <v>0.222</v>
      </c>
      <c r="C13">
        <v>3.75</v>
      </c>
      <c r="D13">
        <f>124-360</f>
        <v>-236</v>
      </c>
      <c r="E13">
        <f t="shared" si="0"/>
        <v>24.553565865541604</v>
      </c>
    </row>
    <row r="14" spans="1:5" x14ac:dyDescent="0.25">
      <c r="A14">
        <v>0.5</v>
      </c>
      <c r="B14" s="1">
        <v>20</v>
      </c>
      <c r="C14">
        <v>6.5</v>
      </c>
      <c r="D14">
        <v>-90</v>
      </c>
      <c r="E14">
        <f t="shared" si="0"/>
        <v>-9.7623327804225131</v>
      </c>
    </row>
    <row r="15" spans="1:5" x14ac:dyDescent="0.25">
      <c r="A15">
        <v>0.2</v>
      </c>
      <c r="B15" s="1">
        <v>20.3</v>
      </c>
      <c r="C15">
        <v>2.77</v>
      </c>
      <c r="D15">
        <v>-87</v>
      </c>
      <c r="E15">
        <f t="shared" si="0"/>
        <v>-17.300325376975287</v>
      </c>
    </row>
    <row r="16" spans="1:5" x14ac:dyDescent="0.25">
      <c r="A16">
        <v>1.5</v>
      </c>
      <c r="B16" s="1">
        <v>20.3</v>
      </c>
      <c r="C16">
        <v>19.8</v>
      </c>
      <c r="D16">
        <v>-93</v>
      </c>
      <c r="E16">
        <f t="shared" si="0"/>
        <v>-0.2166169530336359</v>
      </c>
    </row>
    <row r="17" spans="5:5" x14ac:dyDescent="0.25">
      <c r="E17" t="e">
        <f t="shared" si="0"/>
        <v>#DIV/0!</v>
      </c>
    </row>
    <row r="18" spans="5:5" x14ac:dyDescent="0.25">
      <c r="E18" t="e">
        <f t="shared" si="0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2" workbookViewId="0">
      <selection activeCell="H11" sqref="H1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11</v>
      </c>
      <c r="E1" t="s">
        <v>9</v>
      </c>
    </row>
    <row r="2" spans="1:5" x14ac:dyDescent="0.25">
      <c r="E2" s="2"/>
    </row>
    <row r="3" spans="1:5" x14ac:dyDescent="0.25">
      <c r="E3" s="2"/>
    </row>
    <row r="4" spans="1:5" x14ac:dyDescent="0.25">
      <c r="A4">
        <v>0.5</v>
      </c>
      <c r="B4">
        <v>9.86</v>
      </c>
      <c r="C4">
        <v>0.47199999999999998</v>
      </c>
      <c r="D4">
        <v>267</v>
      </c>
      <c r="E4" s="2">
        <f t="shared" ref="E4:E16" si="0">20*LOG(B4*$H$19/C4)</f>
        <v>93.247151942586598</v>
      </c>
    </row>
    <row r="5" spans="1:5" x14ac:dyDescent="0.25">
      <c r="A5">
        <v>1</v>
      </c>
      <c r="B5">
        <v>19.600000000000001</v>
      </c>
      <c r="C5">
        <v>1.87</v>
      </c>
      <c r="D5">
        <v>264</v>
      </c>
      <c r="E5" s="2">
        <f t="shared" si="0"/>
        <v>87.256742912843663</v>
      </c>
    </row>
    <row r="6" spans="1:5" x14ac:dyDescent="0.25">
      <c r="E6" s="2" t="e">
        <f t="shared" si="0"/>
        <v>#DIV/0!</v>
      </c>
    </row>
    <row r="7" spans="1:5" x14ac:dyDescent="0.25">
      <c r="A7">
        <v>2</v>
      </c>
      <c r="B7">
        <v>19.3</v>
      </c>
      <c r="C7">
        <v>3.69</v>
      </c>
      <c r="D7">
        <v>265</v>
      </c>
      <c r="E7" s="2">
        <f t="shared" si="0"/>
        <v>81.219072473418393</v>
      </c>
    </row>
    <row r="8" spans="1:5" x14ac:dyDescent="0.25">
      <c r="A8">
        <v>5</v>
      </c>
      <c r="B8">
        <v>6.01</v>
      </c>
      <c r="C8">
        <v>2.86</v>
      </c>
      <c r="D8">
        <v>264</v>
      </c>
      <c r="E8" s="1">
        <f t="shared" si="0"/>
        <v>73.298622393918052</v>
      </c>
    </row>
    <row r="9" spans="1:5" x14ac:dyDescent="0.25">
      <c r="A9">
        <v>10</v>
      </c>
      <c r="B9">
        <v>3.25</v>
      </c>
      <c r="C9">
        <v>3.05</v>
      </c>
      <c r="D9">
        <v>257</v>
      </c>
      <c r="E9" s="2">
        <f t="shared" si="0"/>
        <v>67.400124049085889</v>
      </c>
    </row>
    <row r="10" spans="1:5" x14ac:dyDescent="0.25">
      <c r="A10">
        <v>20</v>
      </c>
      <c r="B10">
        <v>2.08</v>
      </c>
      <c r="C10">
        <v>3.7</v>
      </c>
      <c r="D10">
        <v>249</v>
      </c>
      <c r="E10" s="2">
        <f t="shared" si="0"/>
        <v>61.845685834359458</v>
      </c>
    </row>
    <row r="11" spans="1:5" x14ac:dyDescent="0.25">
      <c r="A11">
        <v>50</v>
      </c>
      <c r="B11">
        <v>1.1499999999999999</v>
      </c>
      <c r="C11">
        <v>3.97</v>
      </c>
      <c r="D11">
        <v>222</v>
      </c>
      <c r="E11" s="2">
        <f t="shared" si="0"/>
        <v>56.086600288254054</v>
      </c>
    </row>
    <row r="12" spans="1:5" x14ac:dyDescent="0.25">
      <c r="A12">
        <v>70</v>
      </c>
      <c r="B12">
        <v>0.60199999999999998</v>
      </c>
      <c r="C12">
        <v>2.4</v>
      </c>
      <c r="D12">
        <f>360-150</f>
        <v>210</v>
      </c>
      <c r="E12" s="2">
        <f t="shared" si="0"/>
        <v>54.836158607368489</v>
      </c>
    </row>
    <row r="13" spans="1:5" x14ac:dyDescent="0.25">
      <c r="A13">
        <v>100</v>
      </c>
      <c r="B13">
        <v>0.54700000000000004</v>
      </c>
      <c r="C13">
        <v>2.42</v>
      </c>
      <c r="D13">
        <v>198</v>
      </c>
      <c r="E13" s="2">
        <f t="shared" si="0"/>
        <v>53.931892823504121</v>
      </c>
    </row>
    <row r="14" spans="1:5" x14ac:dyDescent="0.25">
      <c r="E14" s="2" t="e">
        <f t="shared" si="0"/>
        <v>#DIV/0!</v>
      </c>
    </row>
    <row r="15" spans="1:5" x14ac:dyDescent="0.25">
      <c r="A15">
        <v>200</v>
      </c>
      <c r="B15">
        <v>0.34599999999999997</v>
      </c>
      <c r="C15">
        <v>1.64</v>
      </c>
      <c r="D15">
        <v>170</v>
      </c>
      <c r="E15" s="2">
        <f t="shared" si="0"/>
        <v>53.333098631345699</v>
      </c>
    </row>
    <row r="16" spans="1:5" x14ac:dyDescent="0.25">
      <c r="A16">
        <v>500</v>
      </c>
      <c r="B16">
        <v>0.111</v>
      </c>
      <c r="C16">
        <v>0.41199999999999998</v>
      </c>
      <c r="D16">
        <v>138</v>
      </c>
      <c r="E16" s="2">
        <f t="shared" si="0"/>
        <v>55.456968871514583</v>
      </c>
    </row>
    <row r="19" spans="7:8" x14ac:dyDescent="0.25">
      <c r="G19" t="s">
        <v>6</v>
      </c>
      <c r="H19" s="1">
        <v>2200</v>
      </c>
    </row>
  </sheetData>
  <sortState ref="A2:A1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H(f) deriv no comp</vt:lpstr>
      <vt:lpstr>Z(f) no comp</vt:lpstr>
      <vt:lpstr>H(f) deriv comp</vt:lpstr>
      <vt:lpstr>Z(f)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2018-08-29T15:41:04Z</dcterms:created>
  <dcterms:modified xsi:type="dcterms:W3CDTF">2018-08-30T17:28:53Z</dcterms:modified>
</cp:coreProperties>
</file>