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RM\LANDIS_II\Code\GitCode\Extension-PnET-Succession\deploy\docs\"/>
    </mc:Choice>
  </mc:AlternateContent>
  <bookViews>
    <workbookView xWindow="0" yWindow="0" windowWidth="16230" windowHeight="109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F6" i="1"/>
  <c r="G6" i="1"/>
  <c r="I6" i="1"/>
  <c r="J6" i="1"/>
  <c r="K6" i="1"/>
  <c r="L6" i="1"/>
  <c r="M6" i="1"/>
  <c r="N6" i="1"/>
  <c r="O6" i="1"/>
  <c r="E6" i="1"/>
  <c r="O12" i="1"/>
  <c r="O10" i="1"/>
  <c r="N12" i="1"/>
  <c r="N10" i="1"/>
  <c r="M12" i="1"/>
  <c r="M10" i="1"/>
  <c r="L12" i="1"/>
  <c r="L10" i="1"/>
  <c r="K12" i="1"/>
  <c r="K10" i="1"/>
  <c r="J12" i="1"/>
  <c r="J10" i="1"/>
  <c r="I12" i="1"/>
  <c r="I10" i="1"/>
  <c r="H12" i="1"/>
  <c r="H10" i="1"/>
  <c r="G12" i="1"/>
  <c r="G10" i="1"/>
  <c r="F12" i="1"/>
  <c r="F10" i="1"/>
  <c r="E12" i="1"/>
  <c r="E10" i="1"/>
  <c r="O11" i="1" s="1"/>
  <c r="B6" i="1"/>
  <c r="O13" i="1" l="1"/>
  <c r="O14" i="1" s="1"/>
  <c r="O15" i="1" s="1"/>
  <c r="F11" i="1"/>
  <c r="H11" i="1"/>
  <c r="J11" i="1"/>
  <c r="L11" i="1"/>
  <c r="N11" i="1"/>
  <c r="O16" i="1"/>
  <c r="E11" i="1"/>
  <c r="G11" i="1"/>
  <c r="I11" i="1"/>
  <c r="K11" i="1"/>
  <c r="M11" i="1"/>
  <c r="E13" i="1"/>
  <c r="E14" i="1" s="1"/>
  <c r="E15" i="1" s="1"/>
  <c r="E16" i="1" s="1"/>
  <c r="F13" i="1"/>
  <c r="F14" i="1" s="1"/>
  <c r="F15" i="1" s="1"/>
  <c r="F16" i="1" s="1"/>
  <c r="G13" i="1"/>
  <c r="G14" i="1" s="1"/>
  <c r="G15" i="1" s="1"/>
  <c r="G16" i="1" s="1"/>
  <c r="H13" i="1"/>
  <c r="H14" i="1" s="1"/>
  <c r="H15" i="1" s="1"/>
  <c r="I13" i="1"/>
  <c r="I14" i="1" s="1"/>
  <c r="I15" i="1" s="1"/>
  <c r="I16" i="1" s="1"/>
  <c r="J13" i="1"/>
  <c r="J14" i="1" s="1"/>
  <c r="J15" i="1" s="1"/>
  <c r="J16" i="1" s="1"/>
  <c r="K13" i="1"/>
  <c r="K14" i="1" s="1"/>
  <c r="K15" i="1" s="1"/>
  <c r="K16" i="1" s="1"/>
  <c r="L13" i="1"/>
  <c r="L14" i="1" s="1"/>
  <c r="L15" i="1" s="1"/>
  <c r="M13" i="1"/>
  <c r="M14" i="1" s="1"/>
  <c r="M15" i="1" s="1"/>
  <c r="M16" i="1" s="1"/>
  <c r="N13" i="1"/>
  <c r="N14" i="1" s="1"/>
  <c r="N15" i="1" s="1"/>
  <c r="N16" i="1" s="1"/>
  <c r="L16" i="1" l="1"/>
  <c r="H16" i="1"/>
</calcChain>
</file>

<file path=xl/sharedStrings.xml><?xml version="1.0" encoding="utf-8"?>
<sst xmlns="http://schemas.openxmlformats.org/spreadsheetml/2006/main" count="22" uniqueCount="22">
  <si>
    <t>Lv</t>
  </si>
  <si>
    <t>Cpd</t>
  </si>
  <si>
    <t>eps</t>
  </si>
  <si>
    <t>alphaPT</t>
  </si>
  <si>
    <t>sec_per_day</t>
  </si>
  <si>
    <t>JoulesPerMJ</t>
  </si>
  <si>
    <t>days_per_month</t>
  </si>
  <si>
    <t>_Tair</t>
  </si>
  <si>
    <t>Altitude</t>
  </si>
  <si>
    <t>press</t>
  </si>
  <si>
    <t>gamE</t>
  </si>
  <si>
    <t>delta</t>
  </si>
  <si>
    <t>Rad_day</t>
  </si>
  <si>
    <t>Radn</t>
  </si>
  <si>
    <t>RadnMJM2</t>
  </si>
  <si>
    <t>PET</t>
  </si>
  <si>
    <t>k</t>
  </si>
  <si>
    <t>SubCanopyPAR</t>
  </si>
  <si>
    <t>LAI</t>
  </si>
  <si>
    <t>PAR</t>
  </si>
  <si>
    <t>Constants</t>
  </si>
  <si>
    <t>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</si>
</sst>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/>
    <xf numFmtId="11" fontId="0" fillId="0" borderId="8" xfId="0" applyNumberFormat="1" applyBorder="1"/>
    <xf numFmtId="0" fontId="0" fillId="0" borderId="8" xfId="0" applyBorder="1"/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Sheet1!$E$6:$O$6</c:f>
              <c:numCache>
                <c:formatCode>General</c:formatCode>
                <c:ptCount val="11"/>
                <c:pt idx="0">
                  <c:v>1000</c:v>
                </c:pt>
                <c:pt idx="1">
                  <c:v>606.53065971263345</c:v>
                </c:pt>
                <c:pt idx="2">
                  <c:v>367.87944117144235</c:v>
                </c:pt>
                <c:pt idx="3">
                  <c:v>223.13016014842981</c:v>
                </c:pt>
                <c:pt idx="4">
                  <c:v>135.3352832366127</c:v>
                </c:pt>
                <c:pt idx="5">
                  <c:v>82.084998623898798</c:v>
                </c:pt>
                <c:pt idx="6">
                  <c:v>49.787068367863945</c:v>
                </c:pt>
                <c:pt idx="7">
                  <c:v>30.197383422318502</c:v>
                </c:pt>
                <c:pt idx="8">
                  <c:v>18.315638888734178</c:v>
                </c:pt>
                <c:pt idx="9">
                  <c:v>11.108996538242305</c:v>
                </c:pt>
                <c:pt idx="10">
                  <c:v>6.7379469990854668</c:v>
                </c:pt>
              </c:numCache>
            </c:numRef>
          </c:xVal>
          <c:yVal>
            <c:numRef>
              <c:f>Sheet1!$E$16:$O$16</c:f>
              <c:numCache>
                <c:formatCode>General</c:formatCode>
                <c:ptCount val="11"/>
                <c:pt idx="0">
                  <c:v>1.6613273910739652</c:v>
                </c:pt>
                <c:pt idx="1">
                  <c:v>0.74148907970903843</c:v>
                </c:pt>
                <c:pt idx="2">
                  <c:v>0.18357894188791449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69944"/>
        <c:axId val="205670336"/>
      </c:scatterChart>
      <c:valAx>
        <c:axId val="205669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SubCanopyPAR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70336"/>
        <c:crosses val="autoZero"/>
        <c:crossBetween val="midCat"/>
      </c:valAx>
      <c:valAx>
        <c:axId val="2056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69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Sheet1!$E$5:$O$5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Sheet1!$E$16:$O$16</c:f>
              <c:numCache>
                <c:formatCode>General</c:formatCode>
                <c:ptCount val="11"/>
                <c:pt idx="0">
                  <c:v>1.6613273910739652</c:v>
                </c:pt>
                <c:pt idx="1">
                  <c:v>0.74148907970903843</c:v>
                </c:pt>
                <c:pt idx="2">
                  <c:v>0.18357894188791449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42160"/>
        <c:axId val="207041768"/>
      </c:scatterChart>
      <c:valAx>
        <c:axId val="20704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41768"/>
        <c:crosses val="autoZero"/>
        <c:crossBetween val="midCat"/>
      </c:valAx>
      <c:valAx>
        <c:axId val="20704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4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16</xdr:row>
      <xdr:rowOff>152400</xdr:rowOff>
    </xdr:from>
    <xdr:to>
      <xdr:col>14</xdr:col>
      <xdr:colOff>180975</xdr:colOff>
      <xdr:row>31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276225</xdr:colOff>
      <xdr:row>17</xdr:row>
      <xdr:rowOff>28575</xdr:rowOff>
    </xdr:from>
    <xdr:to>
      <xdr:col>6</xdr:col>
      <xdr:colOff>371475</xdr:colOff>
      <xdr:row>31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sqref="A1:B1"/>
    </sheetView>
  </sheetViews>
  <sheetFormatPr defaultRowHeight="15" x14ac:dyDescent="0.25"/>
  <cols>
    <col min="1" max="1" width="16" bestFit="1" customWidth="1"/>
    <col min="4" max="4" width="14.5703125" bestFit="1" customWidth="1"/>
  </cols>
  <sheetData>
    <row r="1" spans="1:15" x14ac:dyDescent="0.25">
      <c r="A1" s="8" t="s">
        <v>20</v>
      </c>
      <c r="B1" s="9"/>
      <c r="D1" s="13" t="s">
        <v>21</v>
      </c>
      <c r="E1" s="13"/>
    </row>
    <row r="2" spans="1:15" x14ac:dyDescent="0.25">
      <c r="A2" s="10" t="s">
        <v>0</v>
      </c>
      <c r="B2" s="11">
        <v>2500000</v>
      </c>
      <c r="D2" s="2" t="s">
        <v>16</v>
      </c>
      <c r="E2" s="4">
        <v>0.5</v>
      </c>
    </row>
    <row r="3" spans="1:15" x14ac:dyDescent="0.25">
      <c r="A3" s="10" t="s">
        <v>1</v>
      </c>
      <c r="B3" s="12">
        <v>1004</v>
      </c>
      <c r="D3" s="5" t="s">
        <v>19</v>
      </c>
      <c r="E3" s="7">
        <v>1000</v>
      </c>
    </row>
    <row r="4" spans="1:15" x14ac:dyDescent="0.25">
      <c r="A4" s="10" t="s">
        <v>2</v>
      </c>
      <c r="B4" s="12">
        <v>0.622</v>
      </c>
    </row>
    <row r="5" spans="1:15" x14ac:dyDescent="0.25">
      <c r="A5" s="10" t="s">
        <v>3</v>
      </c>
      <c r="B5" s="12">
        <v>1.35</v>
      </c>
      <c r="D5" s="2" t="s">
        <v>18</v>
      </c>
      <c r="E5" s="3">
        <v>0</v>
      </c>
      <c r="F5" s="3">
        <v>1</v>
      </c>
      <c r="G5" s="3">
        <v>2</v>
      </c>
      <c r="H5" s="3">
        <v>3</v>
      </c>
      <c r="I5" s="3">
        <v>4</v>
      </c>
      <c r="J5" s="3">
        <v>5</v>
      </c>
      <c r="K5" s="3">
        <v>6</v>
      </c>
      <c r="L5" s="3">
        <v>7</v>
      </c>
      <c r="M5" s="3">
        <v>8</v>
      </c>
      <c r="N5" s="3">
        <v>9</v>
      </c>
      <c r="O5" s="4">
        <v>10</v>
      </c>
    </row>
    <row r="6" spans="1:15" x14ac:dyDescent="0.25">
      <c r="A6" s="10" t="s">
        <v>4</v>
      </c>
      <c r="B6" s="12">
        <f>60*60*24</f>
        <v>86400</v>
      </c>
      <c r="D6" s="5" t="s">
        <v>17</v>
      </c>
      <c r="E6" s="6">
        <f>EXP(-$E$2 * E5)*$E$3</f>
        <v>1000</v>
      </c>
      <c r="F6" s="6">
        <f>EXP(-$E$2 * F5)*$E$3</f>
        <v>606.53065971263345</v>
      </c>
      <c r="G6" s="6">
        <f>EXP(-$E$2 * G5)*$E$3</f>
        <v>367.87944117144235</v>
      </c>
      <c r="H6" s="6">
        <f>EXP(-$E$2 * H5)*$E$3</f>
        <v>223.13016014842981</v>
      </c>
      <c r="I6" s="6">
        <f>EXP(-$E$2 * I5)*$E$3</f>
        <v>135.3352832366127</v>
      </c>
      <c r="J6" s="6">
        <f>EXP(-$E$2 * J5)*$E$3</f>
        <v>82.084998623898798</v>
      </c>
      <c r="K6" s="6">
        <f>EXP(-$E$2 * K5)*$E$3</f>
        <v>49.787068367863945</v>
      </c>
      <c r="L6" s="6">
        <f>EXP(-$E$2 * L5)*$E$3</f>
        <v>30.197383422318502</v>
      </c>
      <c r="M6" s="6">
        <f>EXP(-$E$2 * M5)*$E$3</f>
        <v>18.315638888734178</v>
      </c>
      <c r="N6" s="6">
        <f>EXP(-$E$2 * N5)*$E$3</f>
        <v>11.108996538242305</v>
      </c>
      <c r="O6" s="7">
        <f>EXP(-$E$2 * O5)*$E$3</f>
        <v>6.7379469990854668</v>
      </c>
    </row>
    <row r="7" spans="1:15" x14ac:dyDescent="0.25">
      <c r="A7" s="10" t="s">
        <v>5</v>
      </c>
      <c r="B7" s="12">
        <v>1000000</v>
      </c>
      <c r="D7" t="s">
        <v>7</v>
      </c>
      <c r="E7">
        <v>25</v>
      </c>
      <c r="F7">
        <v>25</v>
      </c>
      <c r="G7">
        <v>25</v>
      </c>
      <c r="H7">
        <v>25</v>
      </c>
      <c r="I7">
        <v>25</v>
      </c>
      <c r="J7">
        <v>25</v>
      </c>
      <c r="K7">
        <v>25</v>
      </c>
      <c r="L7">
        <v>25</v>
      </c>
      <c r="M7">
        <v>25</v>
      </c>
      <c r="N7">
        <v>25</v>
      </c>
      <c r="O7">
        <v>25</v>
      </c>
    </row>
    <row r="8" spans="1:15" x14ac:dyDescent="0.25">
      <c r="A8" s="5" t="s">
        <v>6</v>
      </c>
      <c r="B8" s="7">
        <v>30</v>
      </c>
      <c r="D8" t="s">
        <v>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10" spans="1:15" x14ac:dyDescent="0.25">
      <c r="D10" t="s">
        <v>9</v>
      </c>
      <c r="E10">
        <f>101.3 * ((293 -0.0065 * E$8)/293)^5.26</f>
        <v>101.3</v>
      </c>
      <c r="F10">
        <f>101.3 * ((293 -0.0065 * F$8)/293)^5.26</f>
        <v>101.3</v>
      </c>
      <c r="G10">
        <f>101.3 * ((293 -0.0065 * G$8)/293)^5.26</f>
        <v>101.3</v>
      </c>
      <c r="H10">
        <f>101.3 * ((293 -0.0065 * H$8)/293)^5.26</f>
        <v>101.3</v>
      </c>
      <c r="I10">
        <f>101.3 * ((293 -0.0065 * I$8)/293)^5.26</f>
        <v>101.3</v>
      </c>
      <c r="J10">
        <f>101.3 * ((293 -0.0065 * J$8)/293)^5.26</f>
        <v>101.3</v>
      </c>
      <c r="K10">
        <f>101.3 * ((293 -0.0065 * K$8)/293)^5.26</f>
        <v>101.3</v>
      </c>
      <c r="L10">
        <f>101.3 * ((293 -0.0065 * L$8)/293)^5.26</f>
        <v>101.3</v>
      </c>
      <c r="M10">
        <f>101.3 * ((293 -0.0065 * M$8)/293)^5.26</f>
        <v>101.3</v>
      </c>
      <c r="N10">
        <f>101.3 * ((293 -0.0065 * N$8)/293)^5.26</f>
        <v>101.3</v>
      </c>
      <c r="O10">
        <f>101.3 * ((293 -0.0065 * O$8)/293)^5.26</f>
        <v>101.3</v>
      </c>
    </row>
    <row r="11" spans="1:15" x14ac:dyDescent="0.25">
      <c r="D11" t="s">
        <v>10</v>
      </c>
      <c r="E11" s="1">
        <f>$B$3*$E$10/($B$4*$B$2)</f>
        <v>6.5405273311897105E-2</v>
      </c>
      <c r="F11" s="1">
        <f>$B$3*$E$10/($B$4*$B$2)</f>
        <v>6.5405273311897105E-2</v>
      </c>
      <c r="G11" s="1">
        <f>$B$3*$E$10/($B$4*$B$2)</f>
        <v>6.5405273311897105E-2</v>
      </c>
      <c r="H11" s="1">
        <f>$B$3*$E$10/($B$4*$B$2)</f>
        <v>6.5405273311897105E-2</v>
      </c>
      <c r="I11" s="1">
        <f>$B$3*$E$10/($B$4*$B$2)</f>
        <v>6.5405273311897105E-2</v>
      </c>
      <c r="J11" s="1">
        <f>$B$3*$E$10/($B$4*$B$2)</f>
        <v>6.5405273311897105E-2</v>
      </c>
      <c r="K11" s="1">
        <f>$B$3*$E$10/($B$4*$B$2)</f>
        <v>6.5405273311897105E-2</v>
      </c>
      <c r="L11" s="1">
        <f>$B$3*$E$10/($B$4*$B$2)</f>
        <v>6.5405273311897105E-2</v>
      </c>
      <c r="M11" s="1">
        <f>$B$3*$E$10/($B$4*$B$2)</f>
        <v>6.5405273311897105E-2</v>
      </c>
      <c r="N11" s="1">
        <f>$B$3*$E$10/($B$4*$B$2)</f>
        <v>6.5405273311897105E-2</v>
      </c>
      <c r="O11" s="1">
        <f>$B$3*$E$10/($B$4*$B$2)</f>
        <v>6.5405273311897105E-2</v>
      </c>
    </row>
    <row r="12" spans="1:15" x14ac:dyDescent="0.25">
      <c r="D12" t="s">
        <v>11</v>
      </c>
      <c r="E12">
        <f>(6.112 *EXP(17.67 * E$7 / (E$7 + 243.5))) * 17.67 * 243.5 / POWER((E$7 + 243.5), 2)</f>
        <v>1.89040076103382</v>
      </c>
      <c r="F12">
        <f>(6.112 *EXP(17.67 * F$7 / (F$7 + 243.5))) * 17.67 * 243.5 / POWER((F$7 + 243.5), 2)</f>
        <v>1.89040076103382</v>
      </c>
      <c r="G12">
        <f>(6.112 *EXP(17.67 * G$7 / (G$7 + 243.5))) * 17.67 * 243.5 / POWER((G$7 + 243.5), 2)</f>
        <v>1.89040076103382</v>
      </c>
      <c r="H12">
        <f>(6.112 *EXP(17.67 * H$7 / (H$7 + 243.5))) * 17.67 * 243.5 / POWER((H$7 + 243.5), 2)</f>
        <v>1.89040076103382</v>
      </c>
      <c r="I12">
        <f>(6.112 *EXP(17.67 * I$7 / (I$7 + 243.5))) * 17.67 * 243.5 / POWER((I$7 + 243.5), 2)</f>
        <v>1.89040076103382</v>
      </c>
      <c r="J12">
        <f>(6.112 *EXP(17.67 * J$7 / (J$7 + 243.5))) * 17.67 * 243.5 / POWER((J$7 + 243.5), 2)</f>
        <v>1.89040076103382</v>
      </c>
      <c r="K12">
        <f>(6.112 *EXP(17.67 * K$7 / (K$7 + 243.5))) * 17.67 * 243.5 / POWER((K$7 + 243.5), 2)</f>
        <v>1.89040076103382</v>
      </c>
      <c r="L12">
        <f>(6.112 *EXP(17.67 * L$7 / (L$7 + 243.5))) * 17.67 * 243.5 / POWER((L$7 + 243.5), 2)</f>
        <v>1.89040076103382</v>
      </c>
      <c r="M12">
        <f>(6.112 *EXP(17.67 * M$7 / (M$7 + 243.5))) * 17.67 * 243.5 / POWER((M$7 + 243.5), 2)</f>
        <v>1.89040076103382</v>
      </c>
      <c r="N12">
        <f>(6.112 *EXP(17.67 * N$7 / (N$7 + 243.5))) * 17.67 * 243.5 / POWER((N$7 + 243.5), 2)</f>
        <v>1.89040076103382</v>
      </c>
      <c r="O12">
        <f>(6.112 *EXP(17.67 * O$7 / (O$7 + 243.5))) * 17.67 * 243.5 / POWER((O$7 + 243.5), 2)</f>
        <v>1.89040076103382</v>
      </c>
    </row>
    <row r="13" spans="1:15" x14ac:dyDescent="0.25">
      <c r="D13" t="s">
        <v>12</v>
      </c>
      <c r="E13">
        <f>E$6 * $B$6</f>
        <v>86400000</v>
      </c>
      <c r="F13">
        <f>F$6 * $B$6</f>
        <v>52404248.999171533</v>
      </c>
      <c r="G13">
        <f>G$6 * $B$6</f>
        <v>31784783.717212617</v>
      </c>
      <c r="H13">
        <f>H$6 * $B$6</f>
        <v>19278445.836824335</v>
      </c>
      <c r="I13">
        <f>I$6 * $B$6</f>
        <v>11692968.471643336</v>
      </c>
      <c r="J13">
        <f>J$6 * $B$6</f>
        <v>7092143.8811048558</v>
      </c>
      <c r="K13">
        <f>K$6 * $B$6</f>
        <v>4301602.7069834452</v>
      </c>
      <c r="L13">
        <f>L$6 * $B$6</f>
        <v>2609053.9276883188</v>
      </c>
      <c r="M13">
        <f>M$6 * $B$6</f>
        <v>1582471.1999866329</v>
      </c>
      <c r="N13">
        <f>N$6 * $B$6</f>
        <v>959817.30090413522</v>
      </c>
      <c r="O13">
        <f>O$6 * $B$6</f>
        <v>582158.6207209843</v>
      </c>
    </row>
    <row r="14" spans="1:15" x14ac:dyDescent="0.25">
      <c r="D14" t="s">
        <v>13</v>
      </c>
      <c r="E14">
        <f>MAX(-15 + 0.6 * E13 / $B$7, 0)</f>
        <v>36.840000000000003</v>
      </c>
      <c r="F14">
        <f>MAX(-15 + 0.6 * F13 / $B$7, 0)</f>
        <v>16.442549399502919</v>
      </c>
      <c r="G14">
        <f>MAX(-15 + 0.6 * G13 / $B$7, 0)</f>
        <v>4.0708702303275679</v>
      </c>
      <c r="H14">
        <f>MAX(-15 + 0.6 * H13 / $B$7, 0)</f>
        <v>0</v>
      </c>
      <c r="I14">
        <f>MAX(-15 + 0.6 * I13 / $B$7, 0)</f>
        <v>0</v>
      </c>
      <c r="J14">
        <f>MAX(-15 + 0.6 * J13 / $B$7, 0)</f>
        <v>0</v>
      </c>
      <c r="K14">
        <f>MAX(-15 + 0.6 * K13 / $B$7, 0)</f>
        <v>0</v>
      </c>
      <c r="L14">
        <f>MAX(-15 + 0.6 * L13 / $B$7, 0)</f>
        <v>0</v>
      </c>
      <c r="M14">
        <f>MAX(-15 + 0.6 * M13 / $B$7, 0)</f>
        <v>0</v>
      </c>
      <c r="N14">
        <f>MAX(-15 + 0.6 * N13 / $B$7, 0)</f>
        <v>0</v>
      </c>
      <c r="O14">
        <f>MAX(-15 + 0.6 * O13 / $B$7, 0)</f>
        <v>0</v>
      </c>
    </row>
    <row r="15" spans="1:15" x14ac:dyDescent="0.25">
      <c r="D15" t="s">
        <v>14</v>
      </c>
      <c r="E15">
        <f>E14 * $B$6 / $B$7</f>
        <v>3.1829760000000005</v>
      </c>
      <c r="F15">
        <f>F14 * $B$6 / $B$7</f>
        <v>1.4206362681170523</v>
      </c>
      <c r="G15">
        <f>G14 * $B$6 / $B$7</f>
        <v>0.35172318790030188</v>
      </c>
      <c r="H15">
        <f>H14 * $B$6 / $B$7</f>
        <v>0</v>
      </c>
      <c r="I15">
        <f>I14 * $B$6 / $B$7</f>
        <v>0</v>
      </c>
      <c r="J15">
        <f>J14 * $B$6 / $B$7</f>
        <v>0</v>
      </c>
      <c r="K15">
        <f>K14 * $B$6 / $B$7</f>
        <v>0</v>
      </c>
      <c r="L15">
        <f>L14 * $B$6 / $B$7</f>
        <v>0</v>
      </c>
      <c r="M15">
        <f>M14 * $B$6 / $B$7</f>
        <v>0</v>
      </c>
      <c r="N15">
        <f>N14 * $B$6 / $B$7</f>
        <v>0</v>
      </c>
      <c r="O15">
        <f>O14 * $B$6 / $B$7</f>
        <v>0</v>
      </c>
    </row>
    <row r="16" spans="1:15" x14ac:dyDescent="0.25">
      <c r="D16" t="s">
        <v>15</v>
      </c>
      <c r="E16">
        <f>IF(E15&gt;0,($B$5/$B$2) * E12/(E12+E11) * E15 * $B$7,0)</f>
        <v>1.6613273910739652</v>
      </c>
      <c r="F16">
        <f>IF(F15&gt;0,($B$5/$B$2) * F12/(F12+F11) * F15 * $B$7,0)</f>
        <v>0.74148907970903843</v>
      </c>
      <c r="G16">
        <f>IF(G15&gt;0,($B$5/$B$2) * G12/(G12+G11) * G15 * $B$7,0)</f>
        <v>0.18357894188791449</v>
      </c>
      <c r="H16">
        <f>IF(H15&gt;0,($B$5/$B$2) * H12/(H12+H11) * H15 * $B$7,0)</f>
        <v>0</v>
      </c>
      <c r="I16">
        <f>IF(I15&gt;0,($B$5/$B$2) * I12/(I12+I11) * I15 * $B$7,0)</f>
        <v>0</v>
      </c>
      <c r="J16">
        <f>IF(J15&gt;0,($B$5/$B$2) * J12/(J12+J11) * J15 * $B$7,0)</f>
        <v>0</v>
      </c>
      <c r="K16">
        <f>IF(K15&gt;0,($B$5/$B$2) * K12/(K12+K11) * K15 * $B$7,0)</f>
        <v>0</v>
      </c>
      <c r="L16">
        <f>IF(L15&gt;0,($B$5/$B$2) * L12/(L12+L11) * L15 * $B$7,0)</f>
        <v>0</v>
      </c>
      <c r="M16">
        <f>IF(M15&gt;0,($B$5/$B$2) * M12/(M12+M11) * M15 * $B$7,0)</f>
        <v>0</v>
      </c>
      <c r="N16">
        <f>IF(N15&gt;0,($B$5/$B$2) * N12/(N12+N11) * N15 * $B$7,0)</f>
        <v>0</v>
      </c>
      <c r="O16">
        <f>IF(O15&gt;0,($B$5/$B$2) * O12/(O12+O11) * O15 * $B$7,0)</f>
        <v>0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USDA Forest Service</dc:creator>
  <cp:lastModifiedBy>USDA Forest Service</cp:lastModifiedBy>
  <dcterms:created xsi:type="dcterms:W3CDTF">2016-10-04T13:10:02Z</dcterms:created>
  <dcterms:modified xsi:type="dcterms:W3CDTF">2016-10-04T14:03:06Z</dcterms:modified>
</cp:coreProperties>
</file>