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40" yWindow="375" windowWidth="17235" windowHeight="7995" activeTab="2"/>
  </bookViews>
  <sheets>
    <sheet name="PIWA" sheetId="1" r:id="rId1"/>
    <sheet name="YBFL" sheetId="4" r:id="rId2"/>
    <sheet name="OVEN" sheetId="5" r:id="rId3"/>
  </sheets>
  <calcPr calcId="145621"/>
</workbook>
</file>

<file path=xl/calcChain.xml><?xml version="1.0" encoding="utf-8"?>
<calcChain xmlns="http://schemas.openxmlformats.org/spreadsheetml/2006/main">
  <c r="C15" i="4" l="1"/>
  <c r="C14" i="4"/>
  <c r="C14" i="5" l="1"/>
  <c r="C13" i="5"/>
  <c r="D7" i="5"/>
  <c r="D8" i="5"/>
  <c r="F18" i="5"/>
  <c r="F17" i="5"/>
  <c r="F16" i="5"/>
  <c r="F15" i="5"/>
  <c r="F14" i="5"/>
  <c r="F13" i="5"/>
  <c r="C13" i="4"/>
  <c r="E18" i="1"/>
  <c r="E17" i="1"/>
  <c r="E16" i="1"/>
  <c r="E15" i="1"/>
  <c r="E14" i="1"/>
  <c r="E13" i="1"/>
  <c r="E20" i="1"/>
  <c r="F20" i="5"/>
  <c r="E3" i="5"/>
  <c r="F19" i="5"/>
  <c r="D12" i="5" l="1"/>
  <c r="C12" i="5"/>
  <c r="B12" i="5"/>
  <c r="D18" i="5"/>
  <c r="D17" i="5"/>
  <c r="D16" i="5"/>
  <c r="D15" i="5"/>
  <c r="D14" i="5"/>
  <c r="D13" i="5"/>
  <c r="C8" i="5"/>
  <c r="B17" i="5" s="1"/>
  <c r="C7" i="5"/>
  <c r="B15" i="5" s="1"/>
  <c r="B14" i="5" l="1"/>
  <c r="B16" i="5"/>
  <c r="B18" i="5"/>
  <c r="B13" i="5"/>
  <c r="E19" i="1"/>
  <c r="E4" i="1" l="1"/>
  <c r="D4" i="1"/>
  <c r="C4" i="1"/>
  <c r="B4" i="1"/>
  <c r="C4" i="4"/>
  <c r="B4" i="4"/>
  <c r="B12" i="4"/>
  <c r="C8" i="4"/>
  <c r="C7" i="4"/>
  <c r="B13" i="4" s="1"/>
  <c r="B14" i="4" l="1"/>
  <c r="B18" i="1" l="1"/>
  <c r="B17" i="1"/>
  <c r="D16" i="1"/>
  <c r="D15" i="1"/>
  <c r="D14" i="1"/>
  <c r="D13" i="1"/>
  <c r="B14" i="1"/>
  <c r="B13" i="1"/>
  <c r="D18" i="1"/>
  <c r="D17" i="1"/>
  <c r="B16" i="1"/>
  <c r="B15" i="1"/>
  <c r="C8" i="1"/>
  <c r="C7" i="1"/>
</calcChain>
</file>

<file path=xl/sharedStrings.xml><?xml version="1.0" encoding="utf-8"?>
<sst xmlns="http://schemas.openxmlformats.org/spreadsheetml/2006/main" count="68" uniqueCount="33">
  <si>
    <t>int</t>
  </si>
  <si>
    <t>LogUC200</t>
  </si>
  <si>
    <t>PDSI</t>
  </si>
  <si>
    <t>UF500</t>
  </si>
  <si>
    <t>PIWA</t>
  </si>
  <si>
    <t>MinPDSI</t>
  </si>
  <si>
    <t>MaxPDSI</t>
  </si>
  <si>
    <t>MinUC200</t>
  </si>
  <si>
    <t>MaxUC200</t>
  </si>
  <si>
    <t>MinUF500</t>
  </si>
  <si>
    <t>MaxUF500</t>
  </si>
  <si>
    <t>Model Parameters</t>
  </si>
  <si>
    <t>Example Calculations</t>
  </si>
  <si>
    <t>Predictors</t>
  </si>
  <si>
    <t>Predicted</t>
  </si>
  <si>
    <t>Parameter Estimate</t>
  </si>
  <si>
    <t>Min from Data</t>
  </si>
  <si>
    <t>Max from Data</t>
  </si>
  <si>
    <t>MinTransformed (log10)</t>
  </si>
  <si>
    <t>MaxTransformed (log10)</t>
  </si>
  <si>
    <t>LogLC200</t>
  </si>
  <si>
    <t>YBFL</t>
  </si>
  <si>
    <t>Transformed Parameter Estimate</t>
  </si>
  <si>
    <t>MinLogLC200</t>
  </si>
  <si>
    <t>MaxLogLC200</t>
  </si>
  <si>
    <t>Test</t>
  </si>
  <si>
    <t>LogPrevPrecip</t>
  </si>
  <si>
    <t>OVEN</t>
  </si>
  <si>
    <t>Biomass</t>
  </si>
  <si>
    <t>Test2</t>
  </si>
  <si>
    <t>MinPrecip</t>
  </si>
  <si>
    <t>MaxPrecip</t>
  </si>
  <si>
    <t>12.95 in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</si>
</sst>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3" borderId="0" xfId="0" applyFill="1"/>
    <xf numFmtId="164" fontId="0" fillId="0" borderId="0" xfId="0" applyNumberFormat="1"/>
    <xf numFmtId="2" fontId="0" fillId="33" borderId="0" xfId="0" applyNumberFormat="1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0" sqref="A20:E20"/>
    </sheetView>
  </sheetViews>
  <sheetFormatPr defaultRowHeight="15" x14ac:dyDescent="0.25"/>
  <cols>
    <col min="1" max="1" width="23" style="4" bestFit="1" customWidth="1"/>
    <col min="7" max="7" width="23" style="6" bestFit="1" customWidth="1"/>
  </cols>
  <sheetData>
    <row r="1" spans="1:11" s="6" customFormat="1" x14ac:dyDescent="0.25">
      <c r="B1" s="19" t="s">
        <v>11</v>
      </c>
      <c r="C1" s="19"/>
      <c r="D1" s="19"/>
      <c r="E1" s="19"/>
      <c r="G1" s="8"/>
      <c r="H1" s="8"/>
      <c r="I1" s="8"/>
      <c r="J1" s="8"/>
      <c r="K1" s="8"/>
    </row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  <c r="G2" s="8"/>
      <c r="H2" s="8"/>
      <c r="I2" s="8"/>
      <c r="J2" s="8"/>
      <c r="K2" s="8"/>
    </row>
    <row r="3" spans="1:11" x14ac:dyDescent="0.25">
      <c r="A3" s="4" t="s">
        <v>15</v>
      </c>
      <c r="B3">
        <v>-5.2283270000000002</v>
      </c>
      <c r="C3">
        <v>0.823546</v>
      </c>
      <c r="D3">
        <v>-0.18083399999999999</v>
      </c>
      <c r="E3">
        <v>2.0801E-2</v>
      </c>
      <c r="G3" s="8"/>
      <c r="H3" s="8"/>
      <c r="I3" s="8"/>
      <c r="J3" s="8"/>
      <c r="K3" s="8"/>
    </row>
    <row r="4" spans="1:11" s="6" customFormat="1" x14ac:dyDescent="0.25">
      <c r="A4" s="6" t="s">
        <v>22</v>
      </c>
      <c r="B4" s="6">
        <f>EXP(B3)</f>
        <v>5.3624892467396901E-3</v>
      </c>
      <c r="C4" s="6">
        <f t="shared" ref="C4:E4" si="0">EXP(C3)</f>
        <v>2.2785653216082027</v>
      </c>
      <c r="D4" s="6">
        <f t="shared" si="0"/>
        <v>0.8345738864628196</v>
      </c>
      <c r="E4" s="6">
        <f t="shared" si="0"/>
        <v>1.0210188486686187</v>
      </c>
      <c r="G4" s="8"/>
      <c r="H4" s="8"/>
      <c r="I4" s="8"/>
      <c r="J4" s="8"/>
      <c r="K4" s="8"/>
    </row>
    <row r="5" spans="1:11" x14ac:dyDescent="0.25">
      <c r="A5" s="4" t="s">
        <v>16</v>
      </c>
      <c r="C5" s="5">
        <v>0</v>
      </c>
      <c r="D5" s="4">
        <v>-4.0025000000000004</v>
      </c>
      <c r="E5" s="6">
        <v>0.31</v>
      </c>
      <c r="G5" s="8"/>
      <c r="H5" s="8"/>
      <c r="I5" s="8"/>
      <c r="J5" s="8"/>
      <c r="K5" s="8"/>
    </row>
    <row r="6" spans="1:11" s="4" customFormat="1" x14ac:dyDescent="0.25">
      <c r="A6" s="4" t="s">
        <v>17</v>
      </c>
      <c r="C6" s="5">
        <v>98.72</v>
      </c>
      <c r="D6" s="4">
        <v>2.6724999999999999</v>
      </c>
      <c r="E6" s="6">
        <v>99.28</v>
      </c>
      <c r="G6" s="8"/>
      <c r="H6" s="8"/>
      <c r="I6" s="8"/>
      <c r="J6" s="8"/>
      <c r="K6" s="8"/>
    </row>
    <row r="7" spans="1:11" s="5" customFormat="1" x14ac:dyDescent="0.25">
      <c r="A7" s="5" t="s">
        <v>18</v>
      </c>
      <c r="C7" s="5">
        <f>LOG(C5+1)</f>
        <v>0</v>
      </c>
      <c r="G7" s="8"/>
      <c r="H7" s="8"/>
      <c r="I7" s="8"/>
      <c r="J7" s="8"/>
      <c r="K7" s="8"/>
    </row>
    <row r="8" spans="1:11" s="5" customFormat="1" x14ac:dyDescent="0.25">
      <c r="A8" s="5" t="s">
        <v>19</v>
      </c>
      <c r="C8" s="5">
        <f>LOG(C6+1)</f>
        <v>1.9987822698317359</v>
      </c>
      <c r="G8" s="8"/>
      <c r="H8" s="8"/>
      <c r="I8" s="8"/>
      <c r="J8" s="8"/>
      <c r="K8" s="8"/>
    </row>
    <row r="9" spans="1:11" s="2" customFormat="1" x14ac:dyDescent="0.25">
      <c r="G9" s="9"/>
      <c r="H9" s="9"/>
      <c r="I9" s="9"/>
      <c r="J9" s="9"/>
      <c r="K9" s="9"/>
    </row>
    <row r="10" spans="1:11" s="2" customFormat="1" x14ac:dyDescent="0.25">
      <c r="A10" s="20" t="s">
        <v>12</v>
      </c>
      <c r="B10" s="20"/>
      <c r="C10" s="20"/>
      <c r="D10" s="20"/>
      <c r="E10" s="20"/>
      <c r="G10" s="21"/>
      <c r="H10" s="21"/>
      <c r="I10" s="21"/>
      <c r="J10" s="21"/>
      <c r="K10" s="21"/>
    </row>
    <row r="11" spans="1:11" s="2" customFormat="1" x14ac:dyDescent="0.25">
      <c r="A11" s="3"/>
      <c r="B11" s="20" t="s">
        <v>13</v>
      </c>
      <c r="C11" s="20"/>
      <c r="D11" s="20"/>
      <c r="E11" s="3" t="s">
        <v>14</v>
      </c>
      <c r="G11" s="10"/>
      <c r="H11" s="21"/>
      <c r="I11" s="21"/>
      <c r="J11" s="21"/>
      <c r="K11" s="10"/>
    </row>
    <row r="12" spans="1:11" x14ac:dyDescent="0.25">
      <c r="B12" s="1" t="s">
        <v>1</v>
      </c>
      <c r="C12" s="1" t="s">
        <v>2</v>
      </c>
      <c r="D12" s="1" t="s">
        <v>3</v>
      </c>
      <c r="E12" s="1" t="s">
        <v>4</v>
      </c>
      <c r="G12" s="8"/>
      <c r="H12" s="8"/>
      <c r="I12" s="8"/>
      <c r="J12" s="8"/>
      <c r="K12" s="8"/>
    </row>
    <row r="13" spans="1:11" x14ac:dyDescent="0.25">
      <c r="A13" s="4" t="s">
        <v>5</v>
      </c>
      <c r="B13">
        <f>C8</f>
        <v>1.9987822698317359</v>
      </c>
      <c r="C13" s="4">
        <v>-4.0025000000000004</v>
      </c>
      <c r="D13">
        <f>E6</f>
        <v>99.28</v>
      </c>
      <c r="E13" s="6">
        <f t="shared" ref="E13:E18" si="1">EXP(B$3+B13*C$3+C13*D$3+D13*E$3)</f>
        <v>0.4523375925268675</v>
      </c>
      <c r="G13" s="8"/>
      <c r="H13" s="8"/>
      <c r="I13" s="8"/>
      <c r="J13" s="8"/>
      <c r="K13" s="8"/>
    </row>
    <row r="14" spans="1:11" x14ac:dyDescent="0.25">
      <c r="A14" s="4" t="s">
        <v>6</v>
      </c>
      <c r="B14" s="4">
        <f>C8</f>
        <v>1.9987822698317359</v>
      </c>
      <c r="C14" s="4">
        <v>2.6724999999999999</v>
      </c>
      <c r="D14" s="4">
        <f>E6</f>
        <v>99.28</v>
      </c>
      <c r="E14" s="6">
        <f t="shared" si="1"/>
        <v>0.13528204715127137</v>
      </c>
      <c r="G14" s="8"/>
      <c r="H14" s="8"/>
      <c r="I14" s="8"/>
      <c r="J14" s="8"/>
      <c r="K14" s="8"/>
    </row>
    <row r="15" spans="1:11" x14ac:dyDescent="0.25">
      <c r="A15" s="4" t="s">
        <v>7</v>
      </c>
      <c r="B15" s="5">
        <f>C7</f>
        <v>0</v>
      </c>
      <c r="C15" s="6">
        <v>2.6724999999999999</v>
      </c>
      <c r="D15" s="5">
        <f>E6</f>
        <v>99.28</v>
      </c>
      <c r="E15" s="6">
        <f t="shared" si="1"/>
        <v>2.6082711337498406E-2</v>
      </c>
      <c r="G15" s="8"/>
      <c r="H15" s="8"/>
      <c r="I15" s="8"/>
      <c r="J15" s="8"/>
      <c r="K15" s="8"/>
    </row>
    <row r="16" spans="1:11" x14ac:dyDescent="0.25">
      <c r="A16" s="4" t="s">
        <v>8</v>
      </c>
      <c r="B16" s="5">
        <f>C8</f>
        <v>1.9987822698317359</v>
      </c>
      <c r="C16" s="6">
        <v>2.6724999999999999</v>
      </c>
      <c r="D16" s="5">
        <f>E6</f>
        <v>99.28</v>
      </c>
      <c r="E16" s="6">
        <f t="shared" si="1"/>
        <v>0.13528204715127137</v>
      </c>
      <c r="G16" s="8"/>
      <c r="H16" s="8"/>
      <c r="I16" s="8"/>
      <c r="J16" s="8"/>
      <c r="K16" s="8"/>
    </row>
    <row r="17" spans="1:11" x14ac:dyDescent="0.25">
      <c r="A17" s="4" t="s">
        <v>9</v>
      </c>
      <c r="B17" s="6">
        <f>C8</f>
        <v>1.9987822698317359</v>
      </c>
      <c r="C17" s="6">
        <v>2.6724999999999999</v>
      </c>
      <c r="D17" s="6">
        <f>E5</f>
        <v>0.31</v>
      </c>
      <c r="E17" s="6">
        <f t="shared" si="1"/>
        <v>1.7265095585019787E-2</v>
      </c>
      <c r="G17" s="8"/>
      <c r="H17" s="8"/>
      <c r="I17" s="8"/>
      <c r="J17" s="8"/>
      <c r="K17" s="8"/>
    </row>
    <row r="18" spans="1:11" x14ac:dyDescent="0.25">
      <c r="A18" s="4" t="s">
        <v>10</v>
      </c>
      <c r="B18" s="6">
        <f>C8</f>
        <v>1.9987822698317359</v>
      </c>
      <c r="C18" s="6">
        <v>2.6724999999999999</v>
      </c>
      <c r="D18" s="6">
        <f>E6</f>
        <v>99.28</v>
      </c>
      <c r="E18" s="6">
        <f t="shared" si="1"/>
        <v>0.13528204715127137</v>
      </c>
      <c r="G18" s="8"/>
      <c r="H18" s="8"/>
      <c r="I18" s="8"/>
      <c r="J18" s="8"/>
      <c r="K18" s="8"/>
    </row>
    <row r="19" spans="1:11" x14ac:dyDescent="0.25">
      <c r="A19" s="4" t="s">
        <v>25</v>
      </c>
      <c r="B19" s="6">
        <v>0</v>
      </c>
      <c r="C19" s="6">
        <v>1.31</v>
      </c>
      <c r="D19" s="6">
        <v>100</v>
      </c>
      <c r="E19" s="6">
        <f t="shared" ref="E19" si="2">B$4+B19*C$4+C19*D$4+D19*E$4</f>
        <v>103.2005391473749</v>
      </c>
      <c r="G19" s="11"/>
      <c r="H19" s="11"/>
      <c r="I19" s="11"/>
      <c r="J19" s="11"/>
      <c r="K19" s="11"/>
    </row>
    <row r="20" spans="1:11" x14ac:dyDescent="0.25">
      <c r="A20" s="22" t="s">
        <v>29</v>
      </c>
      <c r="B20" s="22">
        <v>0</v>
      </c>
      <c r="C20" s="22">
        <v>1.31</v>
      </c>
      <c r="D20" s="22">
        <v>100</v>
      </c>
      <c r="E20" s="24">
        <f>EXP(B$3+B20*C$3+C20*D$3+D20*E$3)</f>
        <v>3.3873592854351216E-2</v>
      </c>
    </row>
  </sheetData>
  <mergeCells count="5">
    <mergeCell ref="B1:E1"/>
    <mergeCell ref="A10:E10"/>
    <mergeCell ref="B11:D11"/>
    <mergeCell ref="G10:K10"/>
    <mergeCell ref="H11:J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5" sqref="A15:C15"/>
    </sheetView>
  </sheetViews>
  <sheetFormatPr defaultRowHeight="15" x14ac:dyDescent="0.25"/>
  <cols>
    <col min="1" max="1" width="23" style="6" bestFit="1" customWidth="1"/>
    <col min="2" max="4" width="9.140625" style="6"/>
    <col min="5" max="5" width="23" style="6" bestFit="1" customWidth="1"/>
    <col min="6" max="16384" width="9.140625" style="6"/>
  </cols>
  <sheetData>
    <row r="1" spans="1:10" x14ac:dyDescent="0.25">
      <c r="B1" s="19" t="s">
        <v>11</v>
      </c>
      <c r="C1" s="19"/>
      <c r="E1" s="8"/>
      <c r="F1" s="8"/>
      <c r="G1" s="8"/>
      <c r="H1" s="8"/>
      <c r="I1" s="8"/>
      <c r="J1" s="11"/>
    </row>
    <row r="2" spans="1:10" x14ac:dyDescent="0.25">
      <c r="B2" s="1" t="s">
        <v>0</v>
      </c>
      <c r="C2" s="1" t="s">
        <v>20</v>
      </c>
      <c r="E2" s="8"/>
      <c r="F2" s="8"/>
      <c r="G2" s="8"/>
      <c r="H2" s="8"/>
      <c r="I2" s="8"/>
      <c r="J2" s="11"/>
    </row>
    <row r="3" spans="1:10" x14ac:dyDescent="0.25">
      <c r="A3" s="6" t="s">
        <v>15</v>
      </c>
      <c r="B3" s="11">
        <v>-5.2861500000000001</v>
      </c>
      <c r="C3" s="11">
        <v>0.97475000000000001</v>
      </c>
      <c r="E3" s="8"/>
      <c r="F3" s="8"/>
      <c r="G3" s="8"/>
      <c r="H3" s="8"/>
      <c r="I3" s="8"/>
      <c r="J3" s="11"/>
    </row>
    <row r="4" spans="1:10" x14ac:dyDescent="0.25">
      <c r="A4" s="6" t="s">
        <v>22</v>
      </c>
      <c r="B4" s="6">
        <f>EXP(B3)</f>
        <v>5.0612084504354105E-3</v>
      </c>
      <c r="C4" s="6">
        <f>EXP(C3)</f>
        <v>2.6505045020219327</v>
      </c>
      <c r="E4" s="8"/>
      <c r="F4" s="8"/>
      <c r="G4" s="8"/>
      <c r="H4" s="8"/>
      <c r="I4" s="8"/>
      <c r="J4" s="11"/>
    </row>
    <row r="5" spans="1:10" x14ac:dyDescent="0.25">
      <c r="A5" s="6" t="s">
        <v>16</v>
      </c>
      <c r="C5" s="6">
        <v>0</v>
      </c>
      <c r="E5" s="8"/>
      <c r="F5" s="8"/>
      <c r="G5" s="8"/>
      <c r="H5" s="8"/>
      <c r="I5" s="8"/>
      <c r="J5" s="11"/>
    </row>
    <row r="6" spans="1:10" x14ac:dyDescent="0.25">
      <c r="A6" s="6" t="s">
        <v>17</v>
      </c>
      <c r="C6" s="6">
        <v>100</v>
      </c>
      <c r="E6" s="8"/>
      <c r="F6" s="8"/>
      <c r="G6" s="8"/>
      <c r="H6" s="8"/>
      <c r="I6" s="8"/>
      <c r="J6" s="11"/>
    </row>
    <row r="7" spans="1:10" x14ac:dyDescent="0.25">
      <c r="A7" s="6" t="s">
        <v>18</v>
      </c>
      <c r="C7" s="6">
        <f>LOG(C5+1)</f>
        <v>0</v>
      </c>
      <c r="E7" s="8"/>
      <c r="F7" s="8"/>
      <c r="G7" s="8"/>
      <c r="H7" s="8"/>
      <c r="I7" s="8"/>
      <c r="J7" s="11"/>
    </row>
    <row r="8" spans="1:10" x14ac:dyDescent="0.25">
      <c r="A8" s="6" t="s">
        <v>19</v>
      </c>
      <c r="C8" s="6">
        <f>LOG(C6+1)</f>
        <v>2.0043213737826426</v>
      </c>
      <c r="E8" s="8"/>
      <c r="F8" s="8"/>
      <c r="G8" s="8"/>
      <c r="H8" s="8"/>
      <c r="I8" s="8"/>
      <c r="J8" s="11"/>
    </row>
    <row r="9" spans="1:10" s="2" customFormat="1" x14ac:dyDescent="0.25">
      <c r="E9" s="9"/>
      <c r="F9" s="9"/>
      <c r="G9" s="9"/>
      <c r="H9" s="9"/>
      <c r="I9" s="9"/>
      <c r="J9" s="12"/>
    </row>
    <row r="10" spans="1:10" s="2" customFormat="1" x14ac:dyDescent="0.25">
      <c r="A10" s="20" t="s">
        <v>12</v>
      </c>
      <c r="B10" s="20"/>
      <c r="C10" s="20"/>
      <c r="E10" s="21"/>
      <c r="F10" s="21"/>
      <c r="G10" s="21"/>
      <c r="H10" s="21"/>
      <c r="I10" s="21"/>
      <c r="J10" s="12"/>
    </row>
    <row r="11" spans="1:10" s="2" customFormat="1" x14ac:dyDescent="0.25">
      <c r="A11" s="7"/>
      <c r="B11" s="13" t="s">
        <v>13</v>
      </c>
      <c r="C11" s="7" t="s">
        <v>14</v>
      </c>
      <c r="D11" s="21"/>
      <c r="E11" s="21"/>
      <c r="F11" s="21"/>
      <c r="G11" s="10"/>
      <c r="H11" s="12"/>
    </row>
    <row r="12" spans="1:10" x14ac:dyDescent="0.25">
      <c r="B12" s="1" t="str">
        <f>C2</f>
        <v>LogLC200</v>
      </c>
      <c r="C12" s="1" t="s">
        <v>21</v>
      </c>
      <c r="D12" s="8"/>
      <c r="E12" s="8"/>
      <c r="F12" s="8"/>
      <c r="G12" s="8"/>
      <c r="H12" s="11"/>
    </row>
    <row r="13" spans="1:10" x14ac:dyDescent="0.25">
      <c r="A13" s="6" t="s">
        <v>23</v>
      </c>
      <c r="B13" s="6">
        <f>C7</f>
        <v>0</v>
      </c>
      <c r="C13" s="6">
        <f>EXP(B$3+B13*C$3)</f>
        <v>5.0612084504354105E-3</v>
      </c>
      <c r="D13" s="8"/>
      <c r="E13" s="8"/>
      <c r="F13" s="8"/>
      <c r="G13" s="8"/>
      <c r="H13" s="11"/>
    </row>
    <row r="14" spans="1:10" x14ac:dyDescent="0.25">
      <c r="A14" s="6" t="s">
        <v>24</v>
      </c>
      <c r="B14" s="6">
        <f>C8</f>
        <v>2.0043213737826426</v>
      </c>
      <c r="C14" s="6">
        <f>EXP(B$3+B14*C$3)</f>
        <v>3.5705957016643114E-2</v>
      </c>
      <c r="D14" s="8"/>
      <c r="E14" s="8"/>
      <c r="F14" s="8"/>
      <c r="G14" s="8"/>
      <c r="H14" s="11"/>
    </row>
    <row r="15" spans="1:10" x14ac:dyDescent="0.25">
      <c r="A15" s="22" t="s">
        <v>25</v>
      </c>
      <c r="B15" s="22">
        <v>0</v>
      </c>
      <c r="C15" s="24">
        <f>EXP(B$3+B15*C$3)</f>
        <v>5.0612084504354105E-3</v>
      </c>
      <c r="E15" s="11"/>
      <c r="F15" s="11"/>
      <c r="G15" s="11"/>
      <c r="H15" s="11"/>
      <c r="I15" s="11"/>
      <c r="J15" s="11"/>
    </row>
  </sheetData>
  <mergeCells count="4">
    <mergeCell ref="A10:C10"/>
    <mergeCell ref="E10:I10"/>
    <mergeCell ref="D11:F11"/>
    <mergeCell ref="B1:C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C21" sqref="C21"/>
    </sheetView>
  </sheetViews>
  <sheetFormatPr defaultRowHeight="15" x14ac:dyDescent="0.25"/>
  <cols>
    <col min="1" max="1" width="23" style="6" bestFit="1" customWidth="1"/>
    <col min="2" max="2" width="9.140625" style="6"/>
    <col min="3" max="4" width="14.7109375" style="6" customWidth="1"/>
    <col min="5" max="6" width="9.140625" style="6"/>
    <col min="7" max="7" width="23" style="6" bestFit="1" customWidth="1"/>
    <col min="8" max="16384" width="9.140625" style="6"/>
  </cols>
  <sheetData>
    <row r="1" spans="1:12" x14ac:dyDescent="0.25">
      <c r="B1" s="19" t="s">
        <v>11</v>
      </c>
      <c r="C1" s="19"/>
      <c r="D1" s="19"/>
      <c r="E1" s="19"/>
      <c r="F1" s="19"/>
      <c r="G1" s="8"/>
      <c r="H1" s="8"/>
      <c r="I1" s="8"/>
      <c r="J1" s="8"/>
      <c r="K1" s="8"/>
    </row>
    <row r="2" spans="1:12" x14ac:dyDescent="0.25">
      <c r="B2" s="17" t="s">
        <v>0</v>
      </c>
      <c r="C2" s="17" t="s">
        <v>1</v>
      </c>
      <c r="D2" s="17" t="s">
        <v>26</v>
      </c>
      <c r="E2" s="17" t="s">
        <v>3</v>
      </c>
      <c r="F2" s="18" t="s">
        <v>28</v>
      </c>
      <c r="G2" s="8"/>
      <c r="H2" s="8"/>
      <c r="I2" s="8"/>
      <c r="J2" s="8"/>
      <c r="K2" s="8"/>
    </row>
    <row r="3" spans="1:12" x14ac:dyDescent="0.25">
      <c r="A3" s="6" t="s">
        <v>15</v>
      </c>
      <c r="B3" s="16">
        <v>-1.579</v>
      </c>
      <c r="C3" s="16">
        <v>-0.252</v>
      </c>
      <c r="D3" s="16">
        <v>0.2732</v>
      </c>
      <c r="E3" s="23">
        <f t="shared" ref="C3:F3" si="0">LN(E4)</f>
        <v>2.0430000000000101E-2</v>
      </c>
      <c r="F3" s="25">
        <v>5.8819999999999998E-6</v>
      </c>
      <c r="G3" s="8"/>
      <c r="H3" s="8"/>
      <c r="I3" s="8"/>
      <c r="J3" s="8"/>
      <c r="K3" s="8"/>
    </row>
    <row r="4" spans="1:12" x14ac:dyDescent="0.25">
      <c r="A4" s="6" t="s">
        <v>22</v>
      </c>
      <c r="B4" s="16">
        <v>0.20618117632497523</v>
      </c>
      <c r="C4" s="16">
        <v>0.77724473806894612</v>
      </c>
      <c r="D4" s="16">
        <v>1.314163051153461</v>
      </c>
      <c r="E4" s="16">
        <v>1.0206401209341016</v>
      </c>
      <c r="F4" s="16">
        <v>1.000005882017299</v>
      </c>
      <c r="G4" s="8"/>
      <c r="H4" s="8"/>
      <c r="I4" s="8"/>
      <c r="J4" s="8"/>
      <c r="K4" s="8"/>
    </row>
    <row r="5" spans="1:12" x14ac:dyDescent="0.25">
      <c r="A5" s="6" t="s">
        <v>16</v>
      </c>
      <c r="C5" s="6">
        <v>0</v>
      </c>
      <c r="D5" s="6">
        <v>34.362499999999997</v>
      </c>
      <c r="E5" s="6">
        <v>0.31</v>
      </c>
      <c r="G5" s="8"/>
      <c r="H5" s="8"/>
      <c r="I5" s="8"/>
      <c r="J5" s="8"/>
      <c r="K5" s="8"/>
    </row>
    <row r="6" spans="1:12" x14ac:dyDescent="0.25">
      <c r="A6" s="6" t="s">
        <v>17</v>
      </c>
      <c r="C6" s="6">
        <v>98.72</v>
      </c>
      <c r="D6" s="6">
        <v>129.71199999999999</v>
      </c>
      <c r="E6" s="6">
        <v>99.28</v>
      </c>
      <c r="G6" s="8"/>
      <c r="H6" s="8"/>
      <c r="I6" s="8"/>
      <c r="J6" s="8"/>
      <c r="K6" s="8"/>
    </row>
    <row r="7" spans="1:12" x14ac:dyDescent="0.25">
      <c r="A7" s="6" t="s">
        <v>18</v>
      </c>
      <c r="C7" s="6">
        <f>LOG(C5+1)</f>
        <v>0</v>
      </c>
      <c r="D7" s="6">
        <f>LOG(D5+1)</f>
        <v>1.5485429604650471</v>
      </c>
      <c r="G7" s="8"/>
      <c r="H7" s="8"/>
      <c r="I7" s="8"/>
      <c r="J7" s="8"/>
      <c r="K7" s="8"/>
    </row>
    <row r="8" spans="1:12" x14ac:dyDescent="0.25">
      <c r="A8" s="6" t="s">
        <v>19</v>
      </c>
      <c r="C8" s="6">
        <f>LOG(C6+1)</f>
        <v>1.9987822698317359</v>
      </c>
      <c r="D8" s="6">
        <f>LOG(D6+1)</f>
        <v>2.1163154597653446</v>
      </c>
      <c r="G8" s="8"/>
      <c r="H8" s="8"/>
      <c r="I8" s="8"/>
      <c r="J8" s="8"/>
      <c r="K8" s="8"/>
    </row>
    <row r="9" spans="1:12" s="2" customFormat="1" x14ac:dyDescent="0.25">
      <c r="G9" s="9"/>
      <c r="H9" s="9"/>
      <c r="I9" s="9"/>
      <c r="J9" s="9"/>
      <c r="K9" s="9"/>
    </row>
    <row r="10" spans="1:12" s="2" customFormat="1" x14ac:dyDescent="0.25">
      <c r="A10" s="20" t="s">
        <v>12</v>
      </c>
      <c r="B10" s="20"/>
      <c r="C10" s="20"/>
      <c r="D10" s="20"/>
      <c r="E10" s="20"/>
      <c r="G10" s="21"/>
      <c r="H10" s="21"/>
      <c r="I10" s="21"/>
      <c r="J10" s="21"/>
      <c r="K10" s="21"/>
    </row>
    <row r="11" spans="1:12" s="2" customFormat="1" x14ac:dyDescent="0.25">
      <c r="A11" s="14"/>
      <c r="B11" s="20" t="s">
        <v>13</v>
      </c>
      <c r="C11" s="20"/>
      <c r="D11" s="20"/>
      <c r="E11" s="20"/>
      <c r="F11" s="14" t="s">
        <v>14</v>
      </c>
      <c r="H11" s="15"/>
      <c r="I11" s="21"/>
      <c r="J11" s="21"/>
      <c r="K11" s="21"/>
      <c r="L11" s="15"/>
    </row>
    <row r="12" spans="1:12" x14ac:dyDescent="0.25">
      <c r="B12" s="17" t="str">
        <f>C2</f>
        <v>LogUC200</v>
      </c>
      <c r="C12" s="17" t="str">
        <f>D2</f>
        <v>LogPrevPrecip</v>
      </c>
      <c r="D12" s="17" t="str">
        <f>E2</f>
        <v>UF500</v>
      </c>
      <c r="E12" s="17" t="s">
        <v>28</v>
      </c>
      <c r="F12" s="17" t="s">
        <v>27</v>
      </c>
      <c r="H12" s="8"/>
      <c r="I12" s="8"/>
      <c r="J12" s="8"/>
      <c r="K12" s="8"/>
      <c r="L12" s="8"/>
    </row>
    <row r="13" spans="1:12" x14ac:dyDescent="0.25">
      <c r="A13" s="6" t="s">
        <v>30</v>
      </c>
      <c r="B13" s="6">
        <f>C8</f>
        <v>1.9987822698317359</v>
      </c>
      <c r="C13" s="6">
        <f>D7</f>
        <v>1.5485429604650471</v>
      </c>
      <c r="D13" s="6">
        <f>E6</f>
        <v>99.28</v>
      </c>
      <c r="E13" s="6">
        <v>1000</v>
      </c>
      <c r="F13" s="6">
        <f t="shared" ref="F13:F18" si="1">EXP(B$3+B13*C$3+C13*D$3+D13*E$3+E13*F$3)</f>
        <v>1.4543240246526252</v>
      </c>
      <c r="H13" s="8"/>
      <c r="I13" s="8"/>
      <c r="J13" s="8"/>
      <c r="K13" s="8"/>
      <c r="L13" s="8"/>
    </row>
    <row r="14" spans="1:12" x14ac:dyDescent="0.25">
      <c r="A14" s="6" t="s">
        <v>31</v>
      </c>
      <c r="B14" s="6">
        <f>C8</f>
        <v>1.9987822698317359</v>
      </c>
      <c r="C14" s="6">
        <f>D8</f>
        <v>2.1163154597653446</v>
      </c>
      <c r="D14" s="6">
        <f>E6</f>
        <v>99.28</v>
      </c>
      <c r="E14" s="6">
        <v>1000</v>
      </c>
      <c r="F14" s="6">
        <f t="shared" si="1"/>
        <v>1.6983490830766903</v>
      </c>
      <c r="H14" s="8"/>
      <c r="I14" s="8"/>
      <c r="J14" s="8"/>
      <c r="K14" s="8"/>
      <c r="L14" s="8"/>
    </row>
    <row r="15" spans="1:12" x14ac:dyDescent="0.25">
      <c r="A15" s="6" t="s">
        <v>7</v>
      </c>
      <c r="B15" s="6">
        <f>C7</f>
        <v>0</v>
      </c>
      <c r="C15" s="6">
        <v>2.1163154597653446</v>
      </c>
      <c r="D15" s="6">
        <f>E6</f>
        <v>99.28</v>
      </c>
      <c r="E15" s="6">
        <v>1000</v>
      </c>
      <c r="F15" s="6">
        <f t="shared" si="1"/>
        <v>2.8104645321295001</v>
      </c>
      <c r="H15" s="8"/>
      <c r="I15" s="8"/>
      <c r="J15" s="8"/>
      <c r="K15" s="8"/>
      <c r="L15" s="8"/>
    </row>
    <row r="16" spans="1:12" x14ac:dyDescent="0.25">
      <c r="A16" s="6" t="s">
        <v>8</v>
      </c>
      <c r="B16" s="6">
        <f>C8</f>
        <v>1.9987822698317359</v>
      </c>
      <c r="C16" s="6">
        <v>2.1163154597653446</v>
      </c>
      <c r="D16" s="6">
        <f>E6</f>
        <v>99.28</v>
      </c>
      <c r="E16" s="6">
        <v>1000</v>
      </c>
      <c r="F16" s="6">
        <f t="shared" si="1"/>
        <v>1.6983490830766903</v>
      </c>
      <c r="H16" s="8"/>
      <c r="I16" s="8"/>
      <c r="J16" s="8"/>
      <c r="K16" s="8"/>
      <c r="L16" s="8"/>
    </row>
    <row r="17" spans="1:12" x14ac:dyDescent="0.25">
      <c r="A17" s="6" t="s">
        <v>9</v>
      </c>
      <c r="B17" s="6">
        <f>C8</f>
        <v>1.9987822698317359</v>
      </c>
      <c r="C17" s="6">
        <v>2.1163154597653446</v>
      </c>
      <c r="D17" s="6">
        <f>E5</f>
        <v>0.31</v>
      </c>
      <c r="E17" s="6">
        <v>1000</v>
      </c>
      <c r="F17" s="6">
        <f t="shared" si="1"/>
        <v>0.2248547932630193</v>
      </c>
      <c r="H17" s="8"/>
      <c r="I17" s="8"/>
      <c r="J17" s="8"/>
      <c r="K17" s="8"/>
      <c r="L17" s="8"/>
    </row>
    <row r="18" spans="1:12" x14ac:dyDescent="0.25">
      <c r="A18" s="6" t="s">
        <v>10</v>
      </c>
      <c r="B18" s="6">
        <f>C8</f>
        <v>1.9987822698317359</v>
      </c>
      <c r="C18" s="6">
        <v>2.1163154597653446</v>
      </c>
      <c r="D18" s="6">
        <f>E6</f>
        <v>99.28</v>
      </c>
      <c r="E18" s="6">
        <v>1000</v>
      </c>
      <c r="F18" s="6">
        <f t="shared" si="1"/>
        <v>1.6983490830766903</v>
      </c>
      <c r="H18" s="8"/>
      <c r="I18" s="8"/>
      <c r="J18" s="8"/>
      <c r="K18" s="8"/>
      <c r="L18" s="8"/>
    </row>
    <row r="19" spans="1:12" x14ac:dyDescent="0.25">
      <c r="A19" s="6" t="s">
        <v>25</v>
      </c>
      <c r="B19" s="6">
        <v>0</v>
      </c>
      <c r="C19" s="6">
        <v>3.9309430000000001</v>
      </c>
      <c r="D19" s="6">
        <v>100</v>
      </c>
      <c r="E19" s="6">
        <v>10965</v>
      </c>
      <c r="F19" s="6">
        <f>B$4+B19*C$4+C19*D$4+D19*E$4+E19*F$4</f>
        <v>11072.500589636209</v>
      </c>
      <c r="H19" s="11"/>
      <c r="I19" s="11"/>
      <c r="J19" s="11"/>
      <c r="K19" s="11"/>
      <c r="L19" s="11"/>
    </row>
    <row r="20" spans="1:12" x14ac:dyDescent="0.25">
      <c r="A20" s="22" t="s">
        <v>29</v>
      </c>
      <c r="B20" s="22">
        <v>0</v>
      </c>
      <c r="C20" s="22">
        <v>7.46</v>
      </c>
      <c r="D20" s="22">
        <v>100</v>
      </c>
      <c r="E20" s="22">
        <v>10965</v>
      </c>
      <c r="F20" s="24">
        <f>EXP(B$3+B20*C$3+C20*D$3+D20*E$3+E20*F$3)</f>
        <v>13.021061084954049</v>
      </c>
      <c r="G20" s="6" t="s">
        <v>32</v>
      </c>
    </row>
  </sheetData>
  <mergeCells count="5">
    <mergeCell ref="A10:E10"/>
    <mergeCell ref="G10:K10"/>
    <mergeCell ref="I11:K11"/>
    <mergeCell ref="B1:F1"/>
    <mergeCell ref="B11:E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PIWA</vt:lpstr>
      <vt:lpstr>YBFL</vt:lpstr>
      <vt:lpstr>OVEN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2015-05-27T16:05:12Z</dcterms:created>
  <dcterms:modified xsi:type="dcterms:W3CDTF">2015-06-12T15:28:30Z</dcterms:modified>
</cp:coreProperties>
</file>