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28"/>
  <workbookPr defaultThemeVersion="166925"/>
  <mc:AlternateContent xmlns:mc="http://schemas.openxmlformats.org/markup-compatibility/2006">
    <mc:Choice Requires="x15">
      <x15ac:absPath xmlns:x15ac="http://schemas.microsoft.com/office/spreadsheetml/2010/11/ac" url="D:\pendrive2\GPI_LOG\"/>
    </mc:Choice>
  </mc:AlternateContent>
  <xr:revisionPtr revIDLastSave="21" documentId="8_{3E67F889-8F72-4D9E-BA3B-0F5DDC94FBCE}" xr6:coauthVersionLast="47" xr6:coauthVersionMax="47" xr10:uidLastSave="{58EC34F5-7E3C-46D4-8F48-64B9BBB046B3}"/>
  <bookViews>
    <workbookView xWindow="0" yWindow="0" windowWidth="28800" windowHeight="12105" activeTab="2"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2" l="1"/>
  <c r="D24" i="2"/>
  <c r="D25" i="2"/>
  <c r="D26" i="2"/>
  <c r="D27" i="2"/>
  <c r="D28" i="2"/>
  <c r="D29" i="2"/>
  <c r="D30" i="2"/>
  <c r="D31" i="2"/>
  <c r="D32" i="2"/>
  <c r="D33" i="2"/>
  <c r="D34" i="2"/>
  <c r="D35" i="2"/>
  <c r="D36" i="2"/>
  <c r="D37" i="2"/>
  <c r="D38" i="2"/>
  <c r="D39" i="2"/>
  <c r="D40" i="2"/>
  <c r="D41" i="2"/>
  <c r="D42" i="2"/>
  <c r="C24" i="2"/>
  <c r="C25" i="2"/>
  <c r="C26" i="2"/>
  <c r="C27" i="2"/>
  <c r="C28" i="2"/>
  <c r="C29" i="2"/>
  <c r="C30" i="2"/>
  <c r="C31" i="2"/>
  <c r="C32" i="2"/>
  <c r="C33" i="2"/>
  <c r="C34" i="2"/>
  <c r="C35" i="2"/>
  <c r="C36" i="2"/>
  <c r="C37" i="2"/>
  <c r="C38" i="2"/>
  <c r="C39" i="2"/>
  <c r="C40" i="2"/>
  <c r="C41" i="2"/>
  <c r="C42" i="2"/>
  <c r="B24" i="2"/>
  <c r="B25" i="2"/>
  <c r="B26" i="2"/>
  <c r="B27" i="2"/>
  <c r="B28" i="2"/>
  <c r="B29" i="2"/>
  <c r="B30" i="2"/>
  <c r="B31" i="2"/>
  <c r="B32" i="2"/>
  <c r="B33" i="2"/>
  <c r="B34" i="2"/>
  <c r="B35" i="2"/>
  <c r="B36" i="2"/>
  <c r="B37" i="2"/>
  <c r="B38" i="2"/>
  <c r="B39" i="2"/>
  <c r="B40" i="2"/>
  <c r="B41" i="2"/>
  <c r="B42" i="2"/>
  <c r="D23" i="2"/>
  <c r="C23" i="2"/>
  <c r="M19" i="6"/>
  <c r="M20" i="6"/>
  <c r="M21" i="6"/>
  <c r="M22" i="6"/>
  <c r="M23" i="6"/>
  <c r="M24" i="6"/>
  <c r="M25" i="6"/>
  <c r="M26" i="6"/>
  <c r="L19" i="6"/>
  <c r="L20" i="6"/>
  <c r="L21" i="6"/>
  <c r="L22" i="6"/>
  <c r="L23" i="6"/>
  <c r="L24" i="6"/>
  <c r="L25" i="6"/>
  <c r="L26" i="6"/>
  <c r="L18" i="6"/>
  <c r="M18" i="6"/>
  <c r="K19" i="6"/>
  <c r="K20" i="6"/>
  <c r="K21" i="6"/>
  <c r="K22" i="6"/>
  <c r="K23" i="6"/>
  <c r="K24" i="6"/>
  <c r="K25" i="6"/>
  <c r="K26" i="6"/>
  <c r="K18" i="6"/>
  <c r="M4" i="6"/>
  <c r="M5" i="6"/>
  <c r="M6" i="6"/>
  <c r="M7" i="6"/>
  <c r="M8" i="6"/>
  <c r="M9" i="6"/>
  <c r="K4" i="6"/>
  <c r="K5" i="6"/>
  <c r="K6" i="6"/>
  <c r="K7" i="6"/>
  <c r="K8" i="6"/>
  <c r="K9" i="6"/>
  <c r="K3" i="6"/>
  <c r="M3" i="6"/>
  <c r="L4" i="6"/>
  <c r="L5" i="6"/>
  <c r="L6" i="6"/>
  <c r="L7" i="6"/>
  <c r="L8" i="6"/>
  <c r="L9" i="6"/>
  <c r="L3" i="6"/>
  <c r="M11" i="6"/>
  <c r="J14" i="6"/>
  <c r="J11" i="6"/>
  <c r="B20" i="2"/>
  <c r="B19" i="2"/>
  <c r="B18" i="2"/>
  <c r="B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7" authorId="0" shapeId="0" xr:uid="{5A7A1FE9-CD6B-4D49-868A-F21DCCA8B536}">
      <text>
        <t>[Threaded comment]
Your version of Excel allows you to read this threaded comment; however, any edits to it will get removed if the file is opened in a newer version of Excel. Learn more: https://go.microsoft.com/fwlink/?linkid=870924
Comment:
    Insira fórmulas para completar a coluna B</t>
      </text>
    </comment>
    <comment ref="E22" authorId="1" shapeId="0" xr:uid="{06DD7964-9615-4853-9F0B-882D398DD50C}">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text>
    </comment>
    <comment ref="N17" authorId="1" shapeId="0" xr:uid="{3F57C2CD-5926-47C7-ABDE-E55D3F364E80}">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sharedStrings.xml><?xml version="1.0" encoding="utf-8"?>
<sst xmlns="http://schemas.openxmlformats.org/spreadsheetml/2006/main" count="50" uniqueCount="36">
  <si>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</si>
  <si>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</si>
  <si>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</si>
  <si>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</si>
  <si>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</si>
  <si>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</si>
  <si>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</si>
  <si>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</si>
  <si>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</si>
  <si>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</si>
  <si>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</si>
  <si>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</si>
  <si>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</si>
  <si>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</si>
  <si>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</si>
  <si>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</si>
  <si>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</si>
  <si>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</si>
  <si>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</si>
  <si>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</si>
  <si>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</si>
  <si>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</si>
  <si>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</si>
  <si>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Custo Variavel</t>
  </si>
  <si>
    <t>Produto A</t>
  </si>
  <si>
    <t>Qtde</t>
  </si>
  <si>
    <t>Custo de Fabricação</t>
  </si>
  <si>
    <t>custo variável de A</t>
  </si>
  <si>
    <t>custo variável de B</t>
  </si>
  <si>
    <t>Produto B</t>
  </si>
  <si>
    <t>Quantidade de sorvetes por mês</t>
  </si>
  <si>
    <t>Preço de venda por unidade</t>
  </si>
  <si>
    <t>Margem de lucro por unidade</t>
  </si>
  <si>
    <t>1,25</t>
  </si>
  <si>
    <t>Qtde. de sorvete por mês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</si>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</sst>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quot;R$&quot;\ * #,##0.00_-;\-&quot;R$&quot;\ * #,##0.00_-;_-&quot;R$&quot;\ * &quot;-&quot;??_-;_-@_-"/>
    <numFmt numFmtId="165" formatCode="_-&quot;R$&quot;* #,##0.00_-;\-&quot;R$&quot;* #,##0.00_-;_-&quot;R$&quot;* &quot;-&quot;??_-;_-@_-"/>
    <numFmt numFmtId="166" formatCode="&quot;R$&quot;\ #,##0.00"/>
    <numFmt numFmtId="167" formatCode="_-[$R$-416]* #,##0.00_-;\-[$R$-416]* #,##0.00_-;_-[$R$-416]* &quot;-&quot;??_-;_-@_-"/>
    <numFmt numFmtId="168" formatCode="&quot;R$&quot;#,##0.00"/>
    <numFmt numFmtId="169" formatCode="[$R$-416]\ #,##0.00"/>
    <numFmt numFmtId="170" formatCode="_-[$R$-416]* #,##0_-;\-[$R$-416]* #,##0_-;_-[$R$-416]* &quot;-&quot;??_-;_-@_-"/>
    <numFmt numFmtId="171" formatCode="_-[$R$-416]\ * #,##0.00_-;\-[$R$-416]\ * #,##0.00_-;_-[$R$-416]\ * &quot;-&quot;??_-;_-@_-"/>
  </numFmts>
  <fonts count="7">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47">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0" fontId="2" fillId="0" borderId="1" xfId="0" applyFont="1" applyBorder="1" applyAlignment="1">
      <alignment horizontal="left" vertical="center"/>
    </xf>
    <xf numFmtId="166" fontId="2" fillId="0" borderId="0" xfId="1" applyNumberFormat="1" applyFont="1" applyAlignment="1">
      <alignment horizontal="left" vertical="center"/>
    </xf>
    <xf numFmtId="0" fontId="2" fillId="0" borderId="0" xfId="0" applyFont="1" applyAlignment="1">
      <alignment horizontal="left" vertical="center"/>
    </xf>
    <xf numFmtId="166"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7" fontId="2" fillId="3" borderId="1" xfId="0" applyNumberFormat="1" applyFont="1" applyFill="1" applyBorder="1" applyAlignment="1">
      <alignment wrapText="1"/>
    </xf>
    <xf numFmtId="167" fontId="2" fillId="3" borderId="1" xfId="0" applyNumberFormat="1" applyFont="1" applyFill="1" applyBorder="1" applyAlignment="1">
      <alignment horizontal="center" vertical="center" wrapText="1"/>
    </xf>
    <xf numFmtId="167" fontId="2" fillId="0" borderId="1" xfId="0" applyNumberFormat="1" applyFont="1" applyBorder="1" applyAlignment="1">
      <alignment horizontal="center"/>
    </xf>
    <xf numFmtId="168" fontId="2" fillId="0" borderId="1" xfId="0" applyNumberFormat="1" applyFont="1" applyBorder="1" applyAlignment="1">
      <alignment horizontal="center"/>
    </xf>
    <xf numFmtId="167" fontId="0" fillId="0" borderId="1" xfId="0" applyNumberFormat="1" applyBorder="1"/>
    <xf numFmtId="167" fontId="0" fillId="0" borderId="0" xfId="0" applyNumberFormat="1"/>
    <xf numFmtId="167" fontId="0" fillId="0" borderId="1" xfId="0" applyNumberFormat="1" applyBorder="1" applyAlignment="1">
      <alignment horizontal="center"/>
    </xf>
    <xf numFmtId="9" fontId="0" fillId="0" borderId="0" xfId="0" applyNumberFormat="1"/>
    <xf numFmtId="165" fontId="2" fillId="0" borderId="1" xfId="0" applyNumberFormat="1" applyFont="1" applyBorder="1" applyAlignment="1">
      <alignment horizontal="center"/>
    </xf>
    <xf numFmtId="0" fontId="2" fillId="0" borderId="1" xfId="0" applyFont="1" applyBorder="1"/>
    <xf numFmtId="169" fontId="2" fillId="0" borderId="1" xfId="1" applyNumberFormat="1" applyFont="1" applyBorder="1" applyAlignment="1">
      <alignment horizontal="left" vertical="center"/>
    </xf>
    <xf numFmtId="169" fontId="2" fillId="0" borderId="8" xfId="1" applyNumberFormat="1" applyFont="1" applyBorder="1" applyAlignment="1">
      <alignment horizontal="left" vertical="center"/>
    </xf>
    <xf numFmtId="170" fontId="0" fillId="0" borderId="1" xfId="0" applyNumberFormat="1" applyBorder="1" applyAlignment="1">
      <alignment horizont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xf numFmtId="171" fontId="0" fillId="0" borderId="0" xfId="0" applyNumberFormat="1"/>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PRODUTO 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Produtos!$K$2</c:f>
              <c:strCache>
                <c:ptCount val="1"/>
                <c:pt idx="0">
                  <c:v>Custo de Fabricação</c:v>
                </c:pt>
              </c:strCache>
            </c:strRef>
          </c:tx>
          <c:spPr>
            <a:ln w="19050" cap="rnd">
              <a:solidFill>
                <a:schemeClr val="accent1"/>
              </a:solidFill>
              <a:round/>
            </a:ln>
            <a:effectLst/>
          </c:spPr>
          <c:marker>
            <c:symbol val="none"/>
          </c:marker>
          <c:cat>
            <c:numRef>
              <c:f>Produtos!$J$3:$J$9</c:f>
              <c:numCache>
                <c:formatCode>General</c:formatCode>
                <c:ptCount val="7"/>
                <c:pt idx="0">
                  <c:v>0</c:v>
                </c:pt>
                <c:pt idx="1">
                  <c:v>1000</c:v>
                </c:pt>
                <c:pt idx="2">
                  <c:v>2000</c:v>
                </c:pt>
                <c:pt idx="3">
                  <c:v>3000</c:v>
                </c:pt>
                <c:pt idx="4">
                  <c:v>4000</c:v>
                </c:pt>
                <c:pt idx="5">
                  <c:v>5000</c:v>
                </c:pt>
                <c:pt idx="6">
                  <c:v>6000</c:v>
                </c:pt>
              </c:numCache>
            </c:numRef>
          </c:cat>
          <c:val>
            <c:numRef>
              <c:f>Produtos!$K$3:$K$9</c:f>
              <c:numCache>
                <c:formatCode>_-[$R$-416]* #,##0.00_-;\-[$R$-416]* #,##0.00_-;_-[$R$-416]* "-"??_-;_-@_-</c:formatCode>
                <c:ptCount val="7"/>
                <c:pt idx="0">
                  <c:v>132000</c:v>
                </c:pt>
                <c:pt idx="1">
                  <c:v>192000</c:v>
                </c:pt>
                <c:pt idx="2">
                  <c:v>252000</c:v>
                </c:pt>
                <c:pt idx="3">
                  <c:v>312000</c:v>
                </c:pt>
                <c:pt idx="4">
                  <c:v>372000</c:v>
                </c:pt>
                <c:pt idx="5">
                  <c:v>432000</c:v>
                </c:pt>
                <c:pt idx="6">
                  <c:v>492000</c:v>
                </c:pt>
              </c:numCache>
            </c:numRef>
          </c:val>
          <c:smooth val="0"/>
          <c:extLst>
            <c:ext xmlns:c16="http://schemas.microsoft.com/office/drawing/2014/chart" uri="{C3380CC4-5D6E-409C-BE32-E72D297353CC}">
              <c16:uniqueId val="{00000001-B376-4D15-B819-4E9BB05362A1}"/>
            </c:ext>
          </c:extLst>
        </c:ser>
        <c:ser>
          <c:idx val="1"/>
          <c:order val="1"/>
          <c:tx>
            <c:strRef>
              <c:f>Produtos!$L$2</c:f>
              <c:strCache>
                <c:ptCount val="1"/>
                <c:pt idx="0">
                  <c:v>Receita</c:v>
                </c:pt>
              </c:strCache>
            </c:strRef>
          </c:tx>
          <c:spPr>
            <a:ln w="19050" cap="rnd">
              <a:solidFill>
                <a:schemeClr val="accent2"/>
              </a:solidFill>
              <a:round/>
            </a:ln>
            <a:effectLst/>
          </c:spPr>
          <c:marker>
            <c:symbol val="none"/>
          </c:marker>
          <c:cat>
            <c:numRef>
              <c:f>Produtos!$J$3:$J$9</c:f>
              <c:numCache>
                <c:formatCode>General</c:formatCode>
                <c:ptCount val="7"/>
                <c:pt idx="0">
                  <c:v>0</c:v>
                </c:pt>
                <c:pt idx="1">
                  <c:v>1000</c:v>
                </c:pt>
                <c:pt idx="2">
                  <c:v>2000</c:v>
                </c:pt>
                <c:pt idx="3">
                  <c:v>3000</c:v>
                </c:pt>
                <c:pt idx="4">
                  <c:v>4000</c:v>
                </c:pt>
                <c:pt idx="5">
                  <c:v>5000</c:v>
                </c:pt>
                <c:pt idx="6">
                  <c:v>6000</c:v>
                </c:pt>
              </c:numCache>
            </c:numRef>
          </c:cat>
          <c:val>
            <c:numRef>
              <c:f>Produtos!$L$3:$L$9</c:f>
              <c:numCache>
                <c:formatCode>_-[$R$-416]* #,##0.00_-;\-[$R$-416]* #,##0.00_-;_-[$R$-416]* "-"??_-;_-@_-</c:formatCode>
                <c:ptCount val="7"/>
                <c:pt idx="0">
                  <c:v>0</c:v>
                </c:pt>
                <c:pt idx="1">
                  <c:v>120000</c:v>
                </c:pt>
                <c:pt idx="2">
                  <c:v>240000</c:v>
                </c:pt>
                <c:pt idx="3">
                  <c:v>360000</c:v>
                </c:pt>
                <c:pt idx="4">
                  <c:v>480000</c:v>
                </c:pt>
                <c:pt idx="5">
                  <c:v>600000</c:v>
                </c:pt>
                <c:pt idx="6">
                  <c:v>720000</c:v>
                </c:pt>
              </c:numCache>
            </c:numRef>
          </c:val>
          <c:smooth val="0"/>
          <c:extLst>
            <c:ext xmlns:c16="http://schemas.microsoft.com/office/drawing/2014/chart" uri="{C3380CC4-5D6E-409C-BE32-E72D297353CC}">
              <c16:uniqueId val="{00000003-B376-4D15-B819-4E9BB05362A1}"/>
            </c:ext>
          </c:extLst>
        </c:ser>
        <c:ser>
          <c:idx val="2"/>
          <c:order val="2"/>
          <c:tx>
            <c:strRef>
              <c:f>Produtos!$M$2</c:f>
              <c:strCache>
                <c:ptCount val="1"/>
                <c:pt idx="0">
                  <c:v>Lucro</c:v>
                </c:pt>
              </c:strCache>
            </c:strRef>
          </c:tx>
          <c:spPr>
            <a:ln w="19050" cap="rnd">
              <a:solidFill>
                <a:schemeClr val="accent3"/>
              </a:solidFill>
              <a:round/>
            </a:ln>
            <a:effectLst/>
          </c:spPr>
          <c:marker>
            <c:symbol val="none"/>
          </c:marker>
          <c:cat>
            <c:numRef>
              <c:f>Produtos!$J$3:$J$9</c:f>
              <c:numCache>
                <c:formatCode>General</c:formatCode>
                <c:ptCount val="7"/>
                <c:pt idx="0">
                  <c:v>0</c:v>
                </c:pt>
                <c:pt idx="1">
                  <c:v>1000</c:v>
                </c:pt>
                <c:pt idx="2">
                  <c:v>2000</c:v>
                </c:pt>
                <c:pt idx="3">
                  <c:v>3000</c:v>
                </c:pt>
                <c:pt idx="4">
                  <c:v>4000</c:v>
                </c:pt>
                <c:pt idx="5">
                  <c:v>5000</c:v>
                </c:pt>
                <c:pt idx="6">
                  <c:v>6000</c:v>
                </c:pt>
              </c:numCache>
            </c:numRef>
          </c:cat>
          <c:val>
            <c:numRef>
              <c:f>Produtos!$M$3:$M$9</c:f>
              <c:numCache>
                <c:formatCode>_-[$R$-416]* #,##0.00_-;\-[$R$-416]* #,##0.00_-;_-[$R$-416]* "-"??_-;_-@_-</c:formatCode>
                <c:ptCount val="7"/>
                <c:pt idx="0">
                  <c:v>-132000</c:v>
                </c:pt>
                <c:pt idx="1">
                  <c:v>-72000</c:v>
                </c:pt>
                <c:pt idx="2">
                  <c:v>-12000</c:v>
                </c:pt>
                <c:pt idx="3">
                  <c:v>48000</c:v>
                </c:pt>
                <c:pt idx="4">
                  <c:v>108000</c:v>
                </c:pt>
                <c:pt idx="5">
                  <c:v>168000</c:v>
                </c:pt>
                <c:pt idx="6">
                  <c:v>228000</c:v>
                </c:pt>
              </c:numCache>
            </c:numRef>
          </c:val>
          <c:smooth val="0"/>
          <c:extLst>
            <c:ext xmlns:c16="http://schemas.microsoft.com/office/drawing/2014/chart" uri="{C3380CC4-5D6E-409C-BE32-E72D297353CC}">
              <c16:uniqueId val="{00000005-B376-4D15-B819-4E9BB05362A1}"/>
            </c:ext>
          </c:extLst>
        </c:ser>
        <c:dLbls>
          <c:showLegendKey val="0"/>
          <c:showVal val="0"/>
          <c:showCatName val="0"/>
          <c:showSerName val="0"/>
          <c:showPercent val="0"/>
          <c:showBubbleSize val="0"/>
        </c:dLbls>
        <c:smooth val="0"/>
        <c:axId val="690072583"/>
        <c:axId val="690078727"/>
      </c:lineChart>
      <c:catAx>
        <c:axId val="690072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078727"/>
        <c:crosses val="autoZero"/>
        <c:auto val="1"/>
        <c:lblAlgn val="ctr"/>
        <c:lblOffset val="100"/>
        <c:noMultiLvlLbl val="0"/>
      </c:catAx>
      <c:valAx>
        <c:axId val="690078727"/>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072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PRODUTO B</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Produtos!$K$17</c:f>
              <c:strCache>
                <c:ptCount val="1"/>
                <c:pt idx="0">
                  <c:v>Custo de Fabricação</c:v>
                </c:pt>
              </c:strCache>
            </c:strRef>
          </c:tx>
          <c:spPr>
            <a:ln w="19050" cap="rnd">
              <a:solidFill>
                <a:schemeClr val="accent1"/>
              </a:solidFill>
              <a:round/>
            </a:ln>
            <a:effectLst/>
          </c:spPr>
          <c:marker>
            <c:symbol val="none"/>
          </c:marker>
          <c:cat>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cat>
          <c:val>
            <c:numRef>
              <c:f>Produtos!$K$18:$K$26</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val>
          <c:smooth val="0"/>
          <c:extLst>
            <c:ext xmlns:c16="http://schemas.microsoft.com/office/drawing/2014/chart" uri="{C3380CC4-5D6E-409C-BE32-E72D297353CC}">
              <c16:uniqueId val="{00000001-37C6-40CF-9F99-F027778F9FD5}"/>
            </c:ext>
          </c:extLst>
        </c:ser>
        <c:ser>
          <c:idx val="1"/>
          <c:order val="1"/>
          <c:tx>
            <c:strRef>
              <c:f>Produtos!$L$17</c:f>
              <c:strCache>
                <c:ptCount val="1"/>
                <c:pt idx="0">
                  <c:v>Receita</c:v>
                </c:pt>
              </c:strCache>
            </c:strRef>
          </c:tx>
          <c:spPr>
            <a:ln w="19050" cap="rnd">
              <a:solidFill>
                <a:schemeClr val="accent2"/>
              </a:solidFill>
              <a:round/>
            </a:ln>
            <a:effectLst/>
          </c:spPr>
          <c:marker>
            <c:symbol val="none"/>
          </c:marker>
          <c:cat>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cat>
          <c:val>
            <c:numRef>
              <c:f>Produtos!$L$18:$L$26</c:f>
              <c:numCache>
                <c:formatCode>_-[$R$-416]* #,##0_-;\-[$R$-416]* #,##0_-;_-[$R$-416]* "-"??_-;_-@_-</c:formatCode>
                <c:ptCount val="9"/>
                <c:pt idx="0">
                  <c:v>0</c:v>
                </c:pt>
                <c:pt idx="1">
                  <c:v>25000</c:v>
                </c:pt>
                <c:pt idx="2">
                  <c:v>50000</c:v>
                </c:pt>
                <c:pt idx="3">
                  <c:v>75000</c:v>
                </c:pt>
                <c:pt idx="4">
                  <c:v>100000</c:v>
                </c:pt>
                <c:pt idx="5">
                  <c:v>125000</c:v>
                </c:pt>
                <c:pt idx="6">
                  <c:v>150000</c:v>
                </c:pt>
                <c:pt idx="7">
                  <c:v>175000</c:v>
                </c:pt>
                <c:pt idx="8">
                  <c:v>200000</c:v>
                </c:pt>
              </c:numCache>
            </c:numRef>
          </c:val>
          <c:smooth val="0"/>
          <c:extLst>
            <c:ext xmlns:c16="http://schemas.microsoft.com/office/drawing/2014/chart" uri="{C3380CC4-5D6E-409C-BE32-E72D297353CC}">
              <c16:uniqueId val="{00000003-37C6-40CF-9F99-F027778F9FD5}"/>
            </c:ext>
          </c:extLst>
        </c:ser>
        <c:ser>
          <c:idx val="2"/>
          <c:order val="2"/>
          <c:tx>
            <c:strRef>
              <c:f>Produtos!$M$17</c:f>
              <c:strCache>
                <c:ptCount val="1"/>
                <c:pt idx="0">
                  <c:v>Lucro</c:v>
                </c:pt>
              </c:strCache>
            </c:strRef>
          </c:tx>
          <c:spPr>
            <a:ln w="19050" cap="rnd">
              <a:solidFill>
                <a:schemeClr val="accent3"/>
              </a:solidFill>
              <a:round/>
            </a:ln>
            <a:effectLst/>
          </c:spPr>
          <c:marker>
            <c:symbol val="none"/>
          </c:marker>
          <c:cat>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cat>
          <c: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val>
          <c:smooth val="0"/>
          <c:extLst>
            <c:ext xmlns:c16="http://schemas.microsoft.com/office/drawing/2014/chart" uri="{C3380CC4-5D6E-409C-BE32-E72D297353CC}">
              <c16:uniqueId val="{00000005-37C6-40CF-9F99-F027778F9FD5}"/>
            </c:ext>
          </c:extLst>
        </c:ser>
        <c:dLbls>
          <c:showLegendKey val="0"/>
          <c:showVal val="0"/>
          <c:showCatName val="0"/>
          <c:showSerName val="0"/>
          <c:showPercent val="0"/>
          <c:showBubbleSize val="0"/>
        </c:dLbls>
        <c:smooth val="0"/>
        <c:axId val="14870023"/>
        <c:axId val="14872583"/>
      </c:lineChart>
      <c:catAx>
        <c:axId val="14870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2583"/>
        <c:crosses val="autoZero"/>
        <c:auto val="1"/>
        <c:lblAlgn val="ctr"/>
        <c:lblOffset val="100"/>
        <c:noMultiLvlLbl val="0"/>
      </c:catAx>
      <c:valAx>
        <c:axId val="14872583"/>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0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17145</xdr:colOff>
      <xdr:row>1</xdr:row>
      <xdr:rowOff>285750</xdr:rowOff>
    </xdr:from>
    <xdr:to>
      <xdr:col>8</xdr:col>
      <xdr:colOff>85725</xdr:colOff>
      <xdr:row>25</xdr:row>
      <xdr:rowOff>171450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626745" y="514350"/>
          <a:ext cx="4335780" cy="5029200"/>
        </a:xfrm>
        <a:prstGeom prst="rect">
          <a:avLst/>
        </a:prstGeom>
      </xdr:spPr>
    </xdr:pic>
    <xdr:clientData/>
  </xdr:twoCellAnchor>
  <xdr:twoCellAnchor>
    <xdr:from>
      <xdr:col>15</xdr:col>
      <xdr:colOff>190500</xdr:colOff>
      <xdr:row>0</xdr:row>
      <xdr:rowOff>76200</xdr:rowOff>
    </xdr:from>
    <xdr:to>
      <xdr:col>23</xdr:col>
      <xdr:colOff>0</xdr:colOff>
      <xdr:row>13</xdr:row>
      <xdr:rowOff>114300</xdr:rowOff>
    </xdr:to>
    <xdr:graphicFrame macro="">
      <xdr:nvGraphicFramePr>
        <xdr:cNvPr id="2" name="Gráfico 1">
          <a:extLst>
            <a:ext uri="{FF2B5EF4-FFF2-40B4-BE49-F238E27FC236}">
              <a16:creationId xmlns:a16="http://schemas.microsoft.com/office/drawing/2014/main" id="{591BC508-B04F-401A-3553-514D7BAC9586}"/>
            </a:ext>
            <a:ext uri="{147F2762-F138-4A5C-976F-8EAC2B608ADB}">
              <a16:predDERef xmlns:a16="http://schemas.microsoft.com/office/drawing/2014/main" pred="{D19037B6-8497-4DB0-B891-300AF7657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323850</xdr:colOff>
      <xdr:row>3</xdr:row>
      <xdr:rowOff>152400</xdr:rowOff>
    </xdr:from>
    <xdr:to>
      <xdr:col>15</xdr:col>
      <xdr:colOff>123825</xdr:colOff>
      <xdr:row>6</xdr:row>
      <xdr:rowOff>85725</xdr:rowOff>
    </xdr:to>
    <xdr:sp macro="" textlink="">
      <xdr:nvSpPr>
        <xdr:cNvPr id="3" name="Seta para a Direita 2">
          <a:extLst>
            <a:ext uri="{FF2B5EF4-FFF2-40B4-BE49-F238E27FC236}">
              <a16:creationId xmlns:a16="http://schemas.microsoft.com/office/drawing/2014/main" id="{3B45D8AD-1755-BE93-4128-8B776C75DC90}"/>
            </a:ext>
            <a:ext uri="{147F2762-F138-4A5C-976F-8EAC2B608ADB}">
              <a16:predDERef xmlns:a16="http://schemas.microsoft.com/office/drawing/2014/main" pred="{591BC508-B04F-401A-3553-514D7BAC9586}"/>
            </a:ext>
          </a:extLst>
        </xdr:cNvPr>
        <xdr:cNvSpPr/>
      </xdr:nvSpPr>
      <xdr:spPr>
        <a:xfrm>
          <a:off x="9401175" y="1028700"/>
          <a:ext cx="1019175" cy="50482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13</xdr:col>
      <xdr:colOff>161925</xdr:colOff>
      <xdr:row>19</xdr:row>
      <xdr:rowOff>19050</xdr:rowOff>
    </xdr:from>
    <xdr:to>
      <xdr:col>14</xdr:col>
      <xdr:colOff>571500</xdr:colOff>
      <xdr:row>21</xdr:row>
      <xdr:rowOff>142875</xdr:rowOff>
    </xdr:to>
    <xdr:sp macro="" textlink="">
      <xdr:nvSpPr>
        <xdr:cNvPr id="5" name="Seta para a Direita 4">
          <a:extLst>
            <a:ext uri="{FF2B5EF4-FFF2-40B4-BE49-F238E27FC236}">
              <a16:creationId xmlns:a16="http://schemas.microsoft.com/office/drawing/2014/main" id="{B8A37FDD-8270-47FF-BC7C-6A6BA05FF146}"/>
            </a:ext>
            <a:ext uri="{147F2762-F138-4A5C-976F-8EAC2B608ADB}">
              <a16:predDERef xmlns:a16="http://schemas.microsoft.com/office/drawing/2014/main" pred="{3B45D8AD-1755-BE93-4128-8B776C75DC90}"/>
            </a:ext>
          </a:extLst>
        </xdr:cNvPr>
        <xdr:cNvSpPr/>
      </xdr:nvSpPr>
      <xdr:spPr>
        <a:xfrm>
          <a:off x="9239250" y="4248150"/>
          <a:ext cx="1019175" cy="504825"/>
        </a:xfrm>
        <a:prstGeom prst="rightArrow">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rgbClr val="FF0000"/>
            </a:solidFill>
            <a:latin typeface="+mn-lt"/>
            <a:ea typeface="+mn-lt"/>
            <a:cs typeface="+mn-lt"/>
          </a:endParaRPr>
        </a:p>
      </xdr:txBody>
    </xdr:sp>
    <xdr:clientData/>
  </xdr:twoCellAnchor>
  <xdr:twoCellAnchor>
    <xdr:from>
      <xdr:col>15</xdr:col>
      <xdr:colOff>180975</xdr:colOff>
      <xdr:row>14</xdr:row>
      <xdr:rowOff>104775</xdr:rowOff>
    </xdr:from>
    <xdr:to>
      <xdr:col>22</xdr:col>
      <xdr:colOff>581025</xdr:colOff>
      <xdr:row>27</xdr:row>
      <xdr:rowOff>123825</xdr:rowOff>
    </xdr:to>
    <xdr:graphicFrame macro="">
      <xdr:nvGraphicFramePr>
        <xdr:cNvPr id="6" name="Gráfico 5">
          <a:extLst>
            <a:ext uri="{FF2B5EF4-FFF2-40B4-BE49-F238E27FC236}">
              <a16:creationId xmlns:a16="http://schemas.microsoft.com/office/drawing/2014/main" id="{39F68CD0-C872-AD4A-48B7-0A920475144E}"/>
            </a:ext>
            <a:ext uri="{147F2762-F138-4A5C-976F-8EAC2B608ADB}">
              <a16:predDERef xmlns:a16="http://schemas.microsoft.com/office/drawing/2014/main" pred="{B8A37FDD-8270-47FF-BC7C-6A6BA05FF1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19-09-15T00:53:28.43" personId="{EE583F45-CC94-4CDC-ABB7-A3AFEA7C20DD}" id="{5A7A1FE9-CD6B-4D49-868A-F21DCCA8B536}">
    <text>Insira fórmulas para completar a coluna B</text>
  </threadedComment>
  <threadedComment ref="E22"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3"/>
  <sheetViews>
    <sheetView topLeftCell="A8" workbookViewId="0">
      <selection activeCell="C23" sqref="C23"/>
    </sheetView>
  </sheetViews>
  <sheetFormatPr defaultRowHeight="15"/>
  <cols>
    <col min="1" max="1" width="34.7109375" customWidth="1"/>
    <col min="2" max="2" width="27.42578125" customWidth="1"/>
    <col min="3" max="3" width="23.7109375" customWidth="1"/>
    <col min="4" max="4" width="20" customWidth="1"/>
  </cols>
  <sheetData>
    <row r="1" spans="1:3" ht="14.45" customHeight="1">
      <c r="A1" s="39" t="s">
        <v>0</v>
      </c>
      <c r="B1" s="40"/>
      <c r="C1" s="41"/>
    </row>
    <row r="2" spans="1:3" ht="14.45" customHeight="1">
      <c r="A2" s="42"/>
      <c r="B2" s="43"/>
      <c r="C2" s="44"/>
    </row>
    <row r="3" spans="1:3" ht="14.45" customHeight="1">
      <c r="A3" s="42"/>
      <c r="B3" s="43"/>
      <c r="C3" s="44"/>
    </row>
    <row r="4" spans="1:3" ht="14.45" customHeight="1">
      <c r="A4" s="42"/>
      <c r="B4" s="43"/>
      <c r="C4" s="44"/>
    </row>
    <row r="5" spans="1:3" ht="326.45" customHeight="1" thickBot="1">
      <c r="A5" s="42"/>
      <c r="B5" s="43"/>
      <c r="C5" s="44"/>
    </row>
    <row r="6" spans="1:3" s="3" customFormat="1" ht="54.75" thickBot="1">
      <c r="A6" s="11" t="s">
        <v>1</v>
      </c>
      <c r="B6" s="12" t="s">
        <v>2</v>
      </c>
      <c r="C6" s="13" t="s">
        <v>3</v>
      </c>
    </row>
    <row r="7" spans="1:3" s="3" customFormat="1" ht="54">
      <c r="A7" s="8" t="s">
        <v>4</v>
      </c>
      <c r="B7" s="36">
        <v>15</v>
      </c>
      <c r="C7" s="4" t="s">
        <v>5</v>
      </c>
    </row>
    <row r="8" spans="1:3" s="3" customFormat="1" ht="36">
      <c r="A8" s="8" t="s">
        <v>6</v>
      </c>
      <c r="B8" s="36">
        <v>15000</v>
      </c>
      <c r="C8" s="4" t="s">
        <v>7</v>
      </c>
    </row>
    <row r="9" spans="1:3" s="3" customFormat="1" ht="36">
      <c r="A9" s="8" t="s">
        <v>8</v>
      </c>
      <c r="B9" s="36">
        <v>25000</v>
      </c>
      <c r="C9" s="4" t="s">
        <v>7</v>
      </c>
    </row>
    <row r="10" spans="1:3" s="3" customFormat="1" ht="36">
      <c r="A10" s="8" t="s">
        <v>9</v>
      </c>
      <c r="B10" s="36">
        <v>10</v>
      </c>
      <c r="C10" s="4" t="s">
        <v>5</v>
      </c>
    </row>
    <row r="11" spans="1:3" s="3" customFormat="1" ht="18.75">
      <c r="A11" s="9" t="s">
        <v>10</v>
      </c>
      <c r="B11" s="37">
        <v>40000</v>
      </c>
      <c r="C11" s="10" t="s">
        <v>7</v>
      </c>
    </row>
    <row r="12" spans="1:3" s="3" customFormat="1" ht="54">
      <c r="A12" s="8" t="s">
        <v>11</v>
      </c>
      <c r="B12" s="36">
        <v>15</v>
      </c>
      <c r="C12" s="4" t="s">
        <v>5</v>
      </c>
    </row>
    <row r="13" spans="1:3" s="3" customFormat="1" ht="18.75">
      <c r="A13" s="8" t="s">
        <v>12</v>
      </c>
      <c r="B13" s="36">
        <v>20000</v>
      </c>
      <c r="C13" s="4" t="s">
        <v>7</v>
      </c>
    </row>
    <row r="14" spans="1:3" s="3" customFormat="1" ht="18.75">
      <c r="A14" s="8" t="s">
        <v>13</v>
      </c>
      <c r="B14" s="36">
        <v>10</v>
      </c>
      <c r="C14" s="4" t="s">
        <v>5</v>
      </c>
    </row>
    <row r="15" spans="1:3" s="3" customFormat="1" ht="18.75">
      <c r="A15" s="2"/>
      <c r="B15" s="5"/>
      <c r="C15" s="6"/>
    </row>
    <row r="16" spans="1:3" s="3" customFormat="1" ht="36">
      <c r="A16" s="22" t="s">
        <v>14</v>
      </c>
      <c r="B16" s="7">
        <v>75</v>
      </c>
      <c r="C16" s="6"/>
    </row>
    <row r="17" spans="1:7" s="15" customFormat="1" ht="36">
      <c r="A17" s="8" t="s">
        <v>15</v>
      </c>
      <c r="B17" s="17">
        <f>COUNTIF($C$7:C$14,"mensal")</f>
        <v>4</v>
      </c>
      <c r="C17" s="14"/>
    </row>
    <row r="18" spans="1:7" s="15" customFormat="1" ht="36">
      <c r="A18" s="8" t="s">
        <v>16</v>
      </c>
      <c r="B18" s="17">
        <f>COUNTIF($C$7:C$14,"por unidade")</f>
        <v>4</v>
      </c>
    </row>
    <row r="19" spans="1:7" s="15" customFormat="1" ht="18.75">
      <c r="A19" s="16" t="s">
        <v>17</v>
      </c>
      <c r="B19" s="26">
        <f>SUMIF($C$7:$C$14,"mensal",$B$7:$B$14)</f>
        <v>100000</v>
      </c>
    </row>
    <row r="20" spans="1:7" s="15" customFormat="1" ht="36">
      <c r="A20" s="25" t="s">
        <v>18</v>
      </c>
      <c r="B20" s="27">
        <f>SUMIF($C$7:$C$14,"por unidade",$B$7:$B$14)</f>
        <v>50</v>
      </c>
    </row>
    <row r="21" spans="1:7" s="3" customFormat="1" ht="18.75">
      <c r="A21" s="1"/>
    </row>
    <row r="22" spans="1:7" s="3" customFormat="1" ht="18.75">
      <c r="A22" s="19" t="s">
        <v>19</v>
      </c>
      <c r="B22" s="20" t="s">
        <v>20</v>
      </c>
      <c r="C22" s="20" t="s">
        <v>21</v>
      </c>
      <c r="D22" s="20" t="s">
        <v>22</v>
      </c>
      <c r="G22" s="3" t="s">
        <v>23</v>
      </c>
    </row>
    <row r="23" spans="1:7" s="3" customFormat="1" ht="18.75">
      <c r="A23" s="21">
        <v>0</v>
      </c>
      <c r="B23" s="28">
        <f>$B$19+$B$20*A23</f>
        <v>100000</v>
      </c>
      <c r="C23" s="29">
        <f>$B$16*A23</f>
        <v>0</v>
      </c>
      <c r="D23" s="34">
        <f>C23-B23</f>
        <v>-100000</v>
      </c>
    </row>
    <row r="24" spans="1:7" s="3" customFormat="1" ht="18.75">
      <c r="A24" s="21">
        <v>500</v>
      </c>
      <c r="B24" s="28">
        <f t="shared" ref="B24:B42" si="0">$B$19+$B$20*A24</f>
        <v>125000</v>
      </c>
      <c r="C24" s="29">
        <f t="shared" ref="C24:C42" si="1">$B$16*A24</f>
        <v>37500</v>
      </c>
      <c r="D24" s="34">
        <f t="shared" ref="D24:D42" si="2">C24-B24</f>
        <v>-87500</v>
      </c>
    </row>
    <row r="25" spans="1:7" s="3" customFormat="1" ht="18.75">
      <c r="A25" s="21">
        <v>1000</v>
      </c>
      <c r="B25" s="28">
        <f t="shared" si="0"/>
        <v>150000</v>
      </c>
      <c r="C25" s="29">
        <f t="shared" si="1"/>
        <v>75000</v>
      </c>
      <c r="D25" s="34">
        <f t="shared" si="2"/>
        <v>-75000</v>
      </c>
    </row>
    <row r="26" spans="1:7" s="3" customFormat="1" ht="18.75">
      <c r="A26" s="21">
        <v>1500</v>
      </c>
      <c r="B26" s="28">
        <f t="shared" si="0"/>
        <v>175000</v>
      </c>
      <c r="C26" s="29">
        <f t="shared" si="1"/>
        <v>112500</v>
      </c>
      <c r="D26" s="34">
        <f t="shared" si="2"/>
        <v>-62500</v>
      </c>
    </row>
    <row r="27" spans="1:7" s="3" customFormat="1" ht="18.75">
      <c r="A27" s="21">
        <v>2000</v>
      </c>
      <c r="B27" s="28">
        <f t="shared" si="0"/>
        <v>200000</v>
      </c>
      <c r="C27" s="29">
        <f t="shared" si="1"/>
        <v>150000</v>
      </c>
      <c r="D27" s="34">
        <f t="shared" si="2"/>
        <v>-50000</v>
      </c>
    </row>
    <row r="28" spans="1:7" s="3" customFormat="1" ht="18.75">
      <c r="A28" s="21">
        <v>2500</v>
      </c>
      <c r="B28" s="28">
        <f t="shared" si="0"/>
        <v>225000</v>
      </c>
      <c r="C28" s="29">
        <f t="shared" si="1"/>
        <v>187500</v>
      </c>
      <c r="D28" s="34">
        <f t="shared" si="2"/>
        <v>-37500</v>
      </c>
    </row>
    <row r="29" spans="1:7" s="3" customFormat="1" ht="18.75">
      <c r="A29" s="21">
        <v>3000</v>
      </c>
      <c r="B29" s="28">
        <f t="shared" si="0"/>
        <v>250000</v>
      </c>
      <c r="C29" s="29">
        <f t="shared" si="1"/>
        <v>225000</v>
      </c>
      <c r="D29" s="34">
        <f t="shared" si="2"/>
        <v>-25000</v>
      </c>
    </row>
    <row r="30" spans="1:7" s="3" customFormat="1" ht="18.75">
      <c r="A30" s="21">
        <v>3500</v>
      </c>
      <c r="B30" s="28">
        <f t="shared" si="0"/>
        <v>275000</v>
      </c>
      <c r="C30" s="29">
        <f t="shared" si="1"/>
        <v>262500</v>
      </c>
      <c r="D30" s="34">
        <f t="shared" si="2"/>
        <v>-12500</v>
      </c>
    </row>
    <row r="31" spans="1:7" s="3" customFormat="1" ht="18.75">
      <c r="A31" s="21">
        <v>4000</v>
      </c>
      <c r="B31" s="28">
        <f t="shared" si="0"/>
        <v>300000</v>
      </c>
      <c r="C31" s="29">
        <f t="shared" si="1"/>
        <v>300000</v>
      </c>
      <c r="D31" s="34">
        <f t="shared" si="2"/>
        <v>0</v>
      </c>
    </row>
    <row r="32" spans="1:7" s="3" customFormat="1" ht="18.75">
      <c r="A32" s="21">
        <v>4500</v>
      </c>
      <c r="B32" s="28">
        <f t="shared" si="0"/>
        <v>325000</v>
      </c>
      <c r="C32" s="29">
        <f t="shared" si="1"/>
        <v>337500</v>
      </c>
      <c r="D32" s="34">
        <f t="shared" si="2"/>
        <v>12500</v>
      </c>
    </row>
    <row r="33" spans="1:4" s="3" customFormat="1" ht="18.75">
      <c r="A33" s="21">
        <v>5000</v>
      </c>
      <c r="B33" s="28">
        <f t="shared" si="0"/>
        <v>350000</v>
      </c>
      <c r="C33" s="29">
        <f t="shared" si="1"/>
        <v>375000</v>
      </c>
      <c r="D33" s="34">
        <f t="shared" si="2"/>
        <v>25000</v>
      </c>
    </row>
    <row r="34" spans="1:4" s="3" customFormat="1" ht="18.75">
      <c r="A34" s="21">
        <v>5500</v>
      </c>
      <c r="B34" s="28">
        <f t="shared" si="0"/>
        <v>375000</v>
      </c>
      <c r="C34" s="29">
        <f t="shared" si="1"/>
        <v>412500</v>
      </c>
      <c r="D34" s="34">
        <f t="shared" si="2"/>
        <v>37500</v>
      </c>
    </row>
    <row r="35" spans="1:4" s="3" customFormat="1" ht="18.75">
      <c r="A35" s="21">
        <v>6000</v>
      </c>
      <c r="B35" s="28">
        <f t="shared" si="0"/>
        <v>400000</v>
      </c>
      <c r="C35" s="29">
        <f t="shared" si="1"/>
        <v>450000</v>
      </c>
      <c r="D35" s="34">
        <f t="shared" si="2"/>
        <v>50000</v>
      </c>
    </row>
    <row r="36" spans="1:4" s="3" customFormat="1" ht="18.75">
      <c r="A36" s="21">
        <v>6500</v>
      </c>
      <c r="B36" s="28">
        <f t="shared" si="0"/>
        <v>425000</v>
      </c>
      <c r="C36" s="29">
        <f t="shared" si="1"/>
        <v>487500</v>
      </c>
      <c r="D36" s="34">
        <f t="shared" si="2"/>
        <v>62500</v>
      </c>
    </row>
    <row r="37" spans="1:4" s="3" customFormat="1" ht="18.75">
      <c r="A37" s="21">
        <v>7000</v>
      </c>
      <c r="B37" s="28">
        <f t="shared" si="0"/>
        <v>450000</v>
      </c>
      <c r="C37" s="29">
        <f t="shared" si="1"/>
        <v>525000</v>
      </c>
      <c r="D37" s="34">
        <f t="shared" si="2"/>
        <v>75000</v>
      </c>
    </row>
    <row r="38" spans="1:4" s="3" customFormat="1" ht="18.75">
      <c r="A38" s="21">
        <v>7500</v>
      </c>
      <c r="B38" s="28">
        <f t="shared" si="0"/>
        <v>475000</v>
      </c>
      <c r="C38" s="29">
        <f t="shared" si="1"/>
        <v>562500</v>
      </c>
      <c r="D38" s="34">
        <f t="shared" si="2"/>
        <v>87500</v>
      </c>
    </row>
    <row r="39" spans="1:4" s="3" customFormat="1" ht="18.75">
      <c r="A39" s="21">
        <v>8000</v>
      </c>
      <c r="B39" s="28">
        <f t="shared" si="0"/>
        <v>500000</v>
      </c>
      <c r="C39" s="29">
        <f t="shared" si="1"/>
        <v>600000</v>
      </c>
      <c r="D39" s="34">
        <f t="shared" si="2"/>
        <v>100000</v>
      </c>
    </row>
    <row r="40" spans="1:4" s="3" customFormat="1" ht="18.75">
      <c r="A40" s="21">
        <v>8500</v>
      </c>
      <c r="B40" s="28">
        <f t="shared" si="0"/>
        <v>525000</v>
      </c>
      <c r="C40" s="29">
        <f t="shared" si="1"/>
        <v>637500</v>
      </c>
      <c r="D40" s="34">
        <f t="shared" si="2"/>
        <v>112500</v>
      </c>
    </row>
    <row r="41" spans="1:4" s="3" customFormat="1" ht="18.75">
      <c r="A41" s="21">
        <v>9000</v>
      </c>
      <c r="B41" s="28">
        <f t="shared" si="0"/>
        <v>550000</v>
      </c>
      <c r="C41" s="29">
        <f t="shared" si="1"/>
        <v>675000</v>
      </c>
      <c r="D41" s="34">
        <f t="shared" si="2"/>
        <v>125000</v>
      </c>
    </row>
    <row r="42" spans="1:4" s="3" customFormat="1" ht="18.75">
      <c r="A42" s="21">
        <v>9500</v>
      </c>
      <c r="B42" s="28">
        <f t="shared" si="0"/>
        <v>575000</v>
      </c>
      <c r="C42" s="29">
        <f t="shared" si="1"/>
        <v>712500</v>
      </c>
      <c r="D42" s="34">
        <f t="shared" si="2"/>
        <v>137500</v>
      </c>
    </row>
    <row r="43" spans="1:4" s="3" customFormat="1" ht="18.75">
      <c r="A43" s="21"/>
      <c r="B43" s="35"/>
      <c r="C43" s="35"/>
      <c r="D43" s="35"/>
    </row>
  </sheetData>
  <mergeCells count="1">
    <mergeCell ref="A1:C5"/>
  </mergeCells>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N26"/>
  <sheetViews>
    <sheetView workbookViewId="0">
      <selection activeCell="L23" sqref="L23"/>
    </sheetView>
  </sheetViews>
  <sheetFormatPr defaultRowHeight="15"/>
  <cols>
    <col min="11" max="11" width="15.28515625" customWidth="1"/>
    <col min="12" max="12" width="14.28515625" bestFit="1" customWidth="1"/>
    <col min="13" max="13" width="15.140625" customWidth="1"/>
  </cols>
  <sheetData>
    <row r="1" spans="10:14" ht="18">
      <c r="J1" s="45" t="s">
        <v>24</v>
      </c>
      <c r="K1" s="45"/>
      <c r="L1" s="45"/>
      <c r="M1" s="45"/>
    </row>
    <row r="2" spans="10:14" ht="36">
      <c r="J2" s="24" t="s">
        <v>25</v>
      </c>
      <c r="K2" s="19" t="s">
        <v>26</v>
      </c>
      <c r="L2" s="19" t="s">
        <v>21</v>
      </c>
      <c r="M2" s="19" t="s">
        <v>22</v>
      </c>
    </row>
    <row r="3" spans="10:14">
      <c r="J3" s="23">
        <v>0</v>
      </c>
      <c r="K3" s="32">
        <f>$J$11*J3+132000</f>
        <v>132000</v>
      </c>
      <c r="L3" s="32">
        <f>120*J3</f>
        <v>0</v>
      </c>
      <c r="M3" s="32">
        <f>L3-K3</f>
        <v>-132000</v>
      </c>
    </row>
    <row r="4" spans="10:14">
      <c r="J4" s="23">
        <v>1000</v>
      </c>
      <c r="K4" s="32">
        <f t="shared" ref="K4:K9" si="0">$J$11*J4+132000</f>
        <v>192000</v>
      </c>
      <c r="L4" s="32">
        <f t="shared" ref="L4:L9" si="1">120*J4</f>
        <v>120000</v>
      </c>
      <c r="M4" s="32">
        <f t="shared" ref="M4:M9" si="2">L4-K4</f>
        <v>-72000</v>
      </c>
    </row>
    <row r="5" spans="10:14">
      <c r="J5" s="23">
        <v>2000</v>
      </c>
      <c r="K5" s="32">
        <f t="shared" si="0"/>
        <v>252000</v>
      </c>
      <c r="L5" s="32">
        <f t="shared" si="1"/>
        <v>240000</v>
      </c>
      <c r="M5" s="32">
        <f t="shared" si="2"/>
        <v>-12000</v>
      </c>
    </row>
    <row r="6" spans="10:14">
      <c r="J6" s="23">
        <v>3000</v>
      </c>
      <c r="K6" s="32">
        <f t="shared" si="0"/>
        <v>312000</v>
      </c>
      <c r="L6" s="32">
        <f t="shared" si="1"/>
        <v>360000</v>
      </c>
      <c r="M6" s="32">
        <f t="shared" si="2"/>
        <v>48000</v>
      </c>
    </row>
    <row r="7" spans="10:14">
      <c r="J7" s="23">
        <v>4000</v>
      </c>
      <c r="K7" s="32">
        <f t="shared" si="0"/>
        <v>372000</v>
      </c>
      <c r="L7" s="32">
        <f t="shared" si="1"/>
        <v>480000</v>
      </c>
      <c r="M7" s="32">
        <f t="shared" si="2"/>
        <v>108000</v>
      </c>
    </row>
    <row r="8" spans="10:14">
      <c r="J8" s="23">
        <v>5000</v>
      </c>
      <c r="K8" s="32">
        <f t="shared" si="0"/>
        <v>432000</v>
      </c>
      <c r="L8" s="32">
        <f t="shared" si="1"/>
        <v>600000</v>
      </c>
      <c r="M8" s="32">
        <f t="shared" si="2"/>
        <v>168000</v>
      </c>
    </row>
    <row r="9" spans="10:14">
      <c r="J9" s="23">
        <v>6000</v>
      </c>
      <c r="K9" s="32">
        <f t="shared" si="0"/>
        <v>492000</v>
      </c>
      <c r="L9" s="32">
        <f t="shared" si="1"/>
        <v>720000</v>
      </c>
      <c r="M9" s="32">
        <f t="shared" si="2"/>
        <v>228000</v>
      </c>
    </row>
    <row r="11" spans="10:14">
      <c r="J11" s="31">
        <f>(300000+60000)/6000</f>
        <v>60</v>
      </c>
      <c r="K11" t="s">
        <v>27</v>
      </c>
      <c r="M11" s="33">
        <f>(M6/L6)</f>
        <v>0.13333333333333333</v>
      </c>
    </row>
    <row r="14" spans="10:14">
      <c r="J14" s="31">
        <f>(80000+40000)/2000</f>
        <v>60</v>
      </c>
      <c r="K14" t="s">
        <v>28</v>
      </c>
    </row>
    <row r="16" spans="10:14" ht="18">
      <c r="J16" s="45" t="s">
        <v>29</v>
      </c>
      <c r="K16" s="45"/>
      <c r="L16" s="45"/>
      <c r="M16" s="45"/>
    </row>
    <row r="17" spans="10:14" ht="36">
      <c r="J17" s="24" t="s">
        <v>25</v>
      </c>
      <c r="K17" s="19" t="s">
        <v>26</v>
      </c>
      <c r="L17" s="19" t="s">
        <v>21</v>
      </c>
      <c r="M17" s="19" t="s">
        <v>22</v>
      </c>
    </row>
    <row r="18" spans="10:14">
      <c r="J18" s="23">
        <v>0</v>
      </c>
      <c r="K18" s="32">
        <f>$J$14*J18+44000</f>
        <v>44000</v>
      </c>
      <c r="L18" s="38">
        <f>100*J18</f>
        <v>0</v>
      </c>
      <c r="M18" s="32">
        <f>L18-K18</f>
        <v>-44000</v>
      </c>
    </row>
    <row r="19" spans="10:14">
      <c r="J19" s="23">
        <v>250</v>
      </c>
      <c r="K19" s="32">
        <f t="shared" ref="K19:K26" si="3">$J$14*J19+44000</f>
        <v>59000</v>
      </c>
      <c r="L19" s="38">
        <f t="shared" ref="L19:L26" si="4">100*J19</f>
        <v>25000</v>
      </c>
      <c r="M19" s="32">
        <f t="shared" ref="M19:M26" si="5">L19-K19</f>
        <v>-34000</v>
      </c>
    </row>
    <row r="20" spans="10:14">
      <c r="J20" s="23">
        <v>500</v>
      </c>
      <c r="K20" s="32">
        <f t="shared" si="3"/>
        <v>74000</v>
      </c>
      <c r="L20" s="38">
        <f t="shared" si="4"/>
        <v>50000</v>
      </c>
      <c r="M20" s="32">
        <f t="shared" si="5"/>
        <v>-24000</v>
      </c>
    </row>
    <row r="21" spans="10:14">
      <c r="J21" s="23">
        <v>750</v>
      </c>
      <c r="K21" s="32">
        <f t="shared" si="3"/>
        <v>89000</v>
      </c>
      <c r="L21" s="38">
        <f t="shared" si="4"/>
        <v>75000</v>
      </c>
      <c r="M21" s="32">
        <f t="shared" si="5"/>
        <v>-14000</v>
      </c>
    </row>
    <row r="22" spans="10:14">
      <c r="J22" s="23">
        <v>1000</v>
      </c>
      <c r="K22" s="32">
        <f t="shared" si="3"/>
        <v>104000</v>
      </c>
      <c r="L22" s="38">
        <f t="shared" si="4"/>
        <v>100000</v>
      </c>
      <c r="M22" s="32">
        <f t="shared" si="5"/>
        <v>-4000</v>
      </c>
    </row>
    <row r="23" spans="10:14">
      <c r="J23" s="23">
        <v>1250</v>
      </c>
      <c r="K23" s="32">
        <f t="shared" si="3"/>
        <v>119000</v>
      </c>
      <c r="L23" s="38">
        <f t="shared" si="4"/>
        <v>125000</v>
      </c>
      <c r="M23" s="32">
        <f t="shared" si="5"/>
        <v>6000</v>
      </c>
    </row>
    <row r="24" spans="10:14">
      <c r="J24" s="23">
        <v>1500</v>
      </c>
      <c r="K24" s="32">
        <f t="shared" si="3"/>
        <v>134000</v>
      </c>
      <c r="L24" s="38">
        <f t="shared" si="4"/>
        <v>150000</v>
      </c>
      <c r="M24" s="32">
        <f t="shared" si="5"/>
        <v>16000</v>
      </c>
    </row>
    <row r="25" spans="10:14">
      <c r="J25" s="23">
        <v>1750</v>
      </c>
      <c r="K25" s="32">
        <f t="shared" si="3"/>
        <v>149000</v>
      </c>
      <c r="L25" s="38">
        <f t="shared" si="4"/>
        <v>175000</v>
      </c>
      <c r="M25" s="32">
        <f t="shared" si="5"/>
        <v>26000</v>
      </c>
    </row>
    <row r="26" spans="10:14">
      <c r="J26" s="23">
        <v>2000</v>
      </c>
      <c r="K26" s="32">
        <f t="shared" si="3"/>
        <v>164000</v>
      </c>
      <c r="L26" s="38">
        <f t="shared" si="4"/>
        <v>200000</v>
      </c>
      <c r="M26" s="32">
        <f t="shared" si="5"/>
        <v>36000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3:D27"/>
  <sheetViews>
    <sheetView tabSelected="1" workbookViewId="0">
      <selection activeCell="B15" sqref="B15"/>
    </sheetView>
  </sheetViews>
  <sheetFormatPr defaultRowHeight="15"/>
  <cols>
    <col min="1" max="1" width="21.140625" customWidth="1"/>
    <col min="2" max="2" width="28.140625" customWidth="1"/>
    <col min="3" max="3" width="21.7109375" customWidth="1"/>
  </cols>
  <sheetData>
    <row r="13" spans="1:4">
      <c r="A13" t="s">
        <v>30</v>
      </c>
      <c r="B13">
        <v>1000</v>
      </c>
    </row>
    <row r="14" spans="1:4">
      <c r="A14" t="s">
        <v>31</v>
      </c>
      <c r="B14" s="46">
        <v>3</v>
      </c>
    </row>
    <row r="15" spans="1:4">
      <c r="A15" t="s">
        <v>32</v>
      </c>
      <c r="B15" s="46" t="s">
        <v>33</v>
      </c>
    </row>
    <row r="16" spans="1:4" ht="54">
      <c r="A16" s="18" t="s">
        <v>34</v>
      </c>
      <c r="B16" s="18" t="s">
        <v>21</v>
      </c>
      <c r="C16" s="18" t="s">
        <v>22</v>
      </c>
    </row>
    <row r="17" spans="1:3">
      <c r="A17" s="23">
        <v>0</v>
      </c>
      <c r="B17" s="30" t="s">
        <v>35</v>
      </c>
      <c r="C17" s="30"/>
    </row>
    <row r="18" spans="1:3">
      <c r="A18" s="23">
        <v>500</v>
      </c>
      <c r="B18" s="30"/>
      <c r="C18" s="30"/>
    </row>
    <row r="19" spans="1:3">
      <c r="A19" s="23">
        <v>1000</v>
      </c>
      <c r="B19" s="30"/>
      <c r="C19" s="30"/>
    </row>
    <row r="20" spans="1:3">
      <c r="A20" s="23">
        <v>1500</v>
      </c>
      <c r="B20" s="30"/>
      <c r="C20" s="30"/>
    </row>
    <row r="21" spans="1:3">
      <c r="A21" s="23">
        <v>2000</v>
      </c>
      <c r="B21" s="30"/>
      <c r="C21" s="30"/>
    </row>
    <row r="22" spans="1:3">
      <c r="A22" s="23">
        <v>2500</v>
      </c>
      <c r="B22" s="30"/>
      <c r="C22" s="30"/>
    </row>
    <row r="23" spans="1:3">
      <c r="A23" s="23">
        <v>3000</v>
      </c>
      <c r="B23" s="30"/>
      <c r="C23" s="30"/>
    </row>
    <row r="24" spans="1:3">
      <c r="A24" s="23">
        <v>3500</v>
      </c>
      <c r="B24" s="30"/>
      <c r="C24" s="30"/>
    </row>
    <row r="25" spans="1:3">
      <c r="A25" s="23">
        <v>4000</v>
      </c>
      <c r="B25" s="30"/>
      <c r="C25" s="30"/>
    </row>
    <row r="26" spans="1:3">
      <c r="A26" s="23">
        <v>4500</v>
      </c>
      <c r="B26" s="30"/>
      <c r="C26" s="30"/>
    </row>
    <row r="27" spans="1:3">
      <c r="A27" s="23">
        <v>5000</v>
      </c>
      <c r="B27" s="30"/>
      <c r="C27" s="30"/>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47d0666-76ba-4200-8b5a-827151b9f692" xsi:nil="true"/>
    <lcf76f155ced4ddcb4097134ff3c332f xmlns="eb25a17a-cb6f-44ff-8927-81626539596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4ED6D8427F20BF4C82911DF85838C059" ma:contentTypeVersion="11" ma:contentTypeDescription="Crie um novo documento." ma:contentTypeScope="" ma:versionID="9cccf68977a117ddef6fffec5f51dfb4">
  <xsd:schema xmlns:xsd="http://www.w3.org/2001/XMLSchema" xmlns:xs="http://www.w3.org/2001/XMLSchema" xmlns:p="http://schemas.microsoft.com/office/2006/metadata/properties" xmlns:ns2="eb25a17a-cb6f-44ff-8927-816265395966" xmlns:ns3="d47d0666-76ba-4200-8b5a-827151b9f692" targetNamespace="http://schemas.microsoft.com/office/2006/metadata/properties" ma:root="true" ma:fieldsID="ffbbef5e3ef6412887f920ffc76f1e79" ns2:_="" ns3:_="">
    <xsd:import namespace="eb25a17a-cb6f-44ff-8927-816265395966"/>
    <xsd:import namespace="d47d0666-76ba-4200-8b5a-827151b9f69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25a17a-cb6f-44ff-8927-8162653959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Marcações de imagem" ma:readOnly="false" ma:fieldId="{5cf76f15-5ced-4ddc-b409-7134ff3c332f}" ma:taxonomyMulti="true" ma:sspId="0ef6089c-5148-4909-88ac-65974e5b7eb0"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7d0666-76ba-4200-8b5a-827151b9f69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1a4b5bb-c362-40bb-b6c7-8fa94558d746}" ma:internalName="TaxCatchAll" ma:showField="CatchAllData" ma:web="d47d0666-76ba-4200-8b5a-827151b9f6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C10457-FDC5-4164-8990-905B53C3772D}"/>
</file>

<file path=customXml/itemProps2.xml><?xml version="1.0" encoding="utf-8"?>
<ds:datastoreItem xmlns:ds="http://schemas.openxmlformats.org/officeDocument/2006/customXml" ds:itemID="{ECA5E77E-BF7F-4FBF-B270-F627B226C2A8}"/>
</file>

<file path=customXml/itemProps3.xml><?xml version="1.0" encoding="utf-8"?>
<ds:datastoreItem xmlns:ds="http://schemas.openxmlformats.org/officeDocument/2006/customXml" ds:itemID="{99EE5EDF-7BF7-49C7-AAEE-BCE9273B2D0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LEANDRO ALVES DA SILVA</cp:lastModifiedBy>
  <cp:revision/>
  <dcterms:created xsi:type="dcterms:W3CDTF">2019-09-11T19:52:07Z</dcterms:created>
  <dcterms:modified xsi:type="dcterms:W3CDTF">2024-04-01T22:08:45Z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0x0101004ED6D8427F20BF4C82911DF85838C059</vt:lpwstr>
  </property>
</Properties>
</file>