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E00AFD4AB614E7/Documentos/CAIXA/CURSOS/EXCEL/"/>
    </mc:Choice>
  </mc:AlternateContent>
  <xr:revisionPtr revIDLastSave="462" documentId="8_{7F54A010-F51C-434D-9C92-44C23F34C249}" xr6:coauthVersionLast="47" xr6:coauthVersionMax="47" xr10:uidLastSave="{E1655657-1FC5-4056-8C08-BA18126A9F10}"/>
  <bookViews>
    <workbookView xWindow="-110" yWindow="-110" windowWidth="19420" windowHeight="10300" xr2:uid="{A6FE0465-9C96-4E9F-ACFA-43CDAD93A7BC}"/>
  </bookViews>
  <sheets>
    <sheet name="Planilha1" sheetId="1" r:id="rId1"/>
    <sheet name="Planilha2" sheetId="2" r:id="rId2"/>
  </sheets>
  <definedNames>
    <definedName name="Aporte">Planilha1!$D$17</definedName>
    <definedName name="Dividendo">Planilha1!$D$21</definedName>
    <definedName name="Pat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  <definedName name="Taxa_Rendimento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3" i="1"/>
  <c r="D14" i="1"/>
  <c r="D20" i="1"/>
  <c r="D21" i="1" s="1"/>
  <c r="C28" i="1"/>
  <c r="D28" i="1" s="1"/>
  <c r="C27" i="1"/>
  <c r="D27" i="1" s="1"/>
  <c r="C26" i="1"/>
  <c r="D26" i="1" s="1"/>
  <c r="C25" i="1"/>
  <c r="D25" i="1" s="1"/>
  <c r="C24" i="1"/>
  <c r="D24" i="1" s="1"/>
  <c r="D37" i="1" l="1"/>
  <c r="D42" i="1"/>
  <c r="D38" i="1"/>
  <c r="D41" i="1"/>
  <c r="D40" i="1"/>
  <c r="D39" i="1"/>
  <c r="D43" i="1" l="1"/>
</calcChain>
</file>

<file path=xl/sharedStrings.xml><?xml version="1.0" encoding="utf-8"?>
<sst xmlns="http://schemas.openxmlformats.org/spreadsheetml/2006/main" count="87" uniqueCount="33">
  <si>
    <t>Quanto investir por mês?</t>
  </si>
  <si>
    <t>Por quantos Anos?</t>
  </si>
  <si>
    <t>Taxa de rendimento mensal?</t>
  </si>
  <si>
    <t>Quanto de patrimônio acumulado terei?</t>
  </si>
  <si>
    <t>Quanto é os dividendos mensais?</t>
  </si>
  <si>
    <t>Quanto eu teria em 2 anos?</t>
  </si>
  <si>
    <t>Quanto eu teria em 5 anos?</t>
  </si>
  <si>
    <t>Quanto eu teria em 10 anos?</t>
  </si>
  <si>
    <t>Quanto eu teria em 20 anos?</t>
  </si>
  <si>
    <t>Quanto eu teria em 30 anos?</t>
  </si>
  <si>
    <t>INVESTIMENTO MENSAL</t>
  </si>
  <si>
    <t>Dividendos</t>
  </si>
  <si>
    <t>Rendimento carteira</t>
  </si>
  <si>
    <t>Salário</t>
  </si>
  <si>
    <t>CONFIGURAÇÕES</t>
  </si>
  <si>
    <t>CENÁRIOS</t>
  </si>
  <si>
    <t>PERFIL</t>
  </si>
  <si>
    <t>Agressivo</t>
  </si>
  <si>
    <t>VALOR A SER INVESTIDO POR MÊS</t>
  </si>
  <si>
    <t>TIPO DE FII</t>
  </si>
  <si>
    <t>Valores</t>
  </si>
  <si>
    <t>Percentual Sugerido</t>
  </si>
  <si>
    <t>PAPEL</t>
  </si>
  <si>
    <t>TIJOLO</t>
  </si>
  <si>
    <t>HIBRIDO</t>
  </si>
  <si>
    <t>FOFS</t>
  </si>
  <si>
    <t>DESENVOLVIMENTO</t>
  </si>
  <si>
    <t>HOTELARIA</t>
  </si>
  <si>
    <t>Conservador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</si>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</sst>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2"/>
      <color theme="0"/>
      <name val="Segoe UI Semibold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b/>
      <sz val="12"/>
      <color rgb="FF9C5700"/>
      <name val="Segoe UI Semibold"/>
      <family val="2"/>
    </font>
    <font>
      <b/>
      <sz val="12"/>
      <color theme="1"/>
      <name val="Segoe UI Semibold"/>
      <family val="2"/>
    </font>
    <font>
      <sz val="12"/>
      <color theme="1"/>
      <name val="Segoe UI Semibold"/>
      <family val="2"/>
    </font>
    <font>
      <b/>
      <sz val="11"/>
      <color theme="0" tint="-0.34998626667073579"/>
      <name val="Segoe UI"/>
      <family val="2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4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left" vertical="center" indent="4"/>
    </xf>
    <xf numFmtId="0" fontId="7" fillId="4" borderId="3" xfId="0" applyFont="1" applyFill="1" applyBorder="1" applyAlignment="1">
      <alignment horizontal="left" vertical="center" indent="4"/>
    </xf>
    <xf numFmtId="0" fontId="7" fillId="2" borderId="2" xfId="0" applyFont="1" applyFill="1" applyBorder="1" applyAlignment="1">
      <alignment horizontal="left" vertical="center" indent="4"/>
    </xf>
    <xf numFmtId="0" fontId="7" fillId="2" borderId="3" xfId="0" applyFont="1" applyFill="1" applyBorder="1" applyAlignment="1">
      <alignment horizontal="left" vertical="center" indent="4"/>
    </xf>
    <xf numFmtId="10" fontId="8" fillId="0" borderId="7" xfId="2" applyNumberFormat="1" applyFont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indent="4"/>
    </xf>
    <xf numFmtId="0" fontId="8" fillId="0" borderId="6" xfId="0" applyFont="1" applyBorder="1" applyAlignment="1">
      <alignment horizontal="left" indent="4"/>
    </xf>
    <xf numFmtId="0" fontId="8" fillId="5" borderId="5" xfId="0" applyFont="1" applyFill="1" applyBorder="1" applyAlignment="1">
      <alignment horizontal="left" vertical="center" indent="4"/>
    </xf>
    <xf numFmtId="0" fontId="8" fillId="5" borderId="6" xfId="0" applyFont="1" applyFill="1" applyBorder="1" applyAlignment="1">
      <alignment horizontal="left" vertical="center" indent="4"/>
    </xf>
    <xf numFmtId="164" fontId="8" fillId="5" borderId="7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indent="4"/>
    </xf>
    <xf numFmtId="0" fontId="8" fillId="5" borderId="6" xfId="0" applyFont="1" applyFill="1" applyBorder="1" applyAlignment="1">
      <alignment horizontal="left" indent="4"/>
    </xf>
    <xf numFmtId="10" fontId="8" fillId="5" borderId="7" xfId="2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indent="4"/>
    </xf>
    <xf numFmtId="0" fontId="8" fillId="5" borderId="9" xfId="0" applyFont="1" applyFill="1" applyBorder="1" applyAlignment="1">
      <alignment horizontal="left" indent="4"/>
    </xf>
    <xf numFmtId="164" fontId="8" fillId="5" borderId="10" xfId="0" applyNumberFormat="1" applyFont="1" applyFill="1" applyBorder="1" applyAlignment="1">
      <alignment horizontal="center" vertical="center"/>
    </xf>
    <xf numFmtId="8" fontId="8" fillId="5" borderId="7" xfId="0" applyNumberFormat="1" applyFont="1" applyFill="1" applyBorder="1" applyAlignment="1">
      <alignment horizontal="center" vertical="center"/>
    </xf>
    <xf numFmtId="8" fontId="8" fillId="5" borderId="10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indent="4"/>
    </xf>
    <xf numFmtId="8" fontId="8" fillId="5" borderId="6" xfId="0" applyNumberFormat="1" applyFont="1" applyFill="1" applyBorder="1" applyAlignment="1">
      <alignment horizontal="left" indent="4"/>
    </xf>
    <xf numFmtId="8" fontId="8" fillId="5" borderId="7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left" indent="4"/>
    </xf>
    <xf numFmtId="8" fontId="8" fillId="5" borderId="9" xfId="0" applyNumberFormat="1" applyFont="1" applyFill="1" applyBorder="1" applyAlignment="1">
      <alignment horizontal="left" indent="4"/>
    </xf>
    <xf numFmtId="8" fontId="8" fillId="5" borderId="10" xfId="0" applyNumberFormat="1" applyFont="1" applyFill="1" applyBorder="1" applyAlignment="1">
      <alignment horizontal="center"/>
    </xf>
    <xf numFmtId="0" fontId="10" fillId="3" borderId="0" xfId="3" applyFont="1" applyAlignment="1">
      <alignment horizontal="center"/>
    </xf>
    <xf numFmtId="0" fontId="13" fillId="0" borderId="0" xfId="0" applyFont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14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/>
    </xf>
    <xf numFmtId="164" fontId="14" fillId="5" borderId="0" xfId="0" applyNumberFormat="1" applyFont="1" applyFill="1" applyAlignment="1">
      <alignment horizontal="center"/>
    </xf>
    <xf numFmtId="164" fontId="12" fillId="5" borderId="0" xfId="0" applyNumberFormat="1" applyFont="1" applyFill="1"/>
    <xf numFmtId="0" fontId="12" fillId="5" borderId="0" xfId="0" applyFont="1" applyFill="1"/>
    <xf numFmtId="9" fontId="12" fillId="5" borderId="0" xfId="0" applyNumberFormat="1" applyFont="1" applyFill="1"/>
    <xf numFmtId="0" fontId="8" fillId="0" borderId="1" xfId="0" applyFont="1" applyBorder="1" applyAlignment="1">
      <alignment horizontal="center"/>
    </xf>
    <xf numFmtId="9" fontId="1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9" fontId="14" fillId="0" borderId="0" xfId="0" applyNumberFormat="1" applyFont="1" applyFill="1" applyBorder="1" applyAlignment="1">
      <alignment horizontal="center" vertical="center"/>
    </xf>
    <xf numFmtId="9" fontId="14" fillId="0" borderId="0" xfId="2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7-435F-A2BE-4B3C58C5EE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596900</xdr:colOff>
      <xdr:row>0</xdr:row>
      <xdr:rowOff>0</xdr:rowOff>
    </xdr:from>
    <xdr:to>
      <xdr:col>3</xdr:col>
      <xdr:colOff>1288142</xdr:colOff>
      <xdr:row>9</xdr:row>
      <xdr:rowOff>18932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AA8F796-DE4D-0EF7-67AB-D303746E8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0"/>
          <a:ext cx="5829300" cy="1676282"/>
        </a:xfrm>
        <a:prstGeom prst="rect">
          <a:avLst/>
        </a:prstGeom>
      </xdr:spPr>
    </xdr:pic>
    <xdr:clientData/>
  </xdr:twoCellAnchor>
  <xdr:twoCellAnchor>
    <xdr:from>
      <xdr:col>1</xdr:col>
      <xdr:colOff>689429</xdr:colOff>
      <xdr:row>44</xdr:row>
      <xdr:rowOff>75293</xdr:rowOff>
    </xdr:from>
    <xdr:to>
      <xdr:col>3</xdr:col>
      <xdr:colOff>843644</xdr:colOff>
      <xdr:row>59</xdr:row>
      <xdr:rowOff>97064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B59710-F2F3-3043-7E91-9B21FA5F7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23DB-C767-4EA8-B70E-F83CFB366593}">
  <dimension ref="A10:G73"/>
  <sheetViews>
    <sheetView showGridLines="0" tabSelected="1" topLeftCell="A30" zoomScale="70" zoomScaleNormal="70" workbookViewId="0">
      <selection activeCell="C32" sqref="C32"/>
    </sheetView>
  </sheetViews>
  <sheetFormatPr defaultColWidth="0" defaultRowHeight="14.5" x14ac:dyDescent="0.35"/>
  <cols>
    <col min="1" max="1" width="8.7265625" customWidth="1"/>
    <col min="2" max="2" width="40.6328125" bestFit="1" customWidth="1"/>
    <col min="3" max="3" width="24.08984375" bestFit="1" customWidth="1"/>
    <col min="4" max="4" width="20" customWidth="1"/>
    <col min="5" max="5" width="7.81640625" customWidth="1"/>
    <col min="6" max="6" width="4.08984375" customWidth="1"/>
    <col min="7" max="7" width="6.26953125" customWidth="1"/>
    <col min="8" max="11" width="0" hidden="1" customWidth="1"/>
  </cols>
  <sheetData>
    <row r="10" spans="2:4" ht="15" thickBot="1" x14ac:dyDescent="0.4"/>
    <row r="11" spans="2:4" ht="32.5" x14ac:dyDescent="0.35">
      <c r="B11" s="6" t="s">
        <v>14</v>
      </c>
      <c r="C11" s="7"/>
      <c r="D11" s="4"/>
    </row>
    <row r="12" spans="2:4" ht="17.5" x14ac:dyDescent="0.35">
      <c r="B12" s="16" t="s">
        <v>13</v>
      </c>
      <c r="C12" s="17"/>
      <c r="D12" s="18">
        <v>8048</v>
      </c>
    </row>
    <row r="13" spans="2:4" ht="17.5" x14ac:dyDescent="0.45">
      <c r="B13" s="19" t="s">
        <v>12</v>
      </c>
      <c r="C13" s="20"/>
      <c r="D13" s="21">
        <v>6.0000000000000001E-3</v>
      </c>
    </row>
    <row r="14" spans="2:4" ht="18" thickBot="1" x14ac:dyDescent="0.5">
      <c r="B14" s="22" t="s">
        <v>32</v>
      </c>
      <c r="C14" s="23"/>
      <c r="D14" s="24">
        <f>D12*30%</f>
        <v>2414.4</v>
      </c>
    </row>
    <row r="15" spans="2:4" ht="15" thickBot="1" x14ac:dyDescent="0.4"/>
    <row r="16" spans="2:4" ht="36" customHeight="1" x14ac:dyDescent="0.35">
      <c r="B16" s="8" t="s">
        <v>10</v>
      </c>
      <c r="C16" s="9"/>
      <c r="D16" s="5"/>
    </row>
    <row r="17" spans="1:6" ht="17.5" x14ac:dyDescent="0.45">
      <c r="B17" s="14" t="s">
        <v>0</v>
      </c>
      <c r="C17" s="15"/>
      <c r="D17" s="11">
        <v>2414.4</v>
      </c>
    </row>
    <row r="18" spans="1:6" ht="17.5" x14ac:dyDescent="0.45">
      <c r="B18" s="14" t="s">
        <v>1</v>
      </c>
      <c r="C18" s="15"/>
      <c r="D18" s="12">
        <v>10</v>
      </c>
    </row>
    <row r="19" spans="1:6" ht="17.5" x14ac:dyDescent="0.45">
      <c r="B19" s="14" t="s">
        <v>2</v>
      </c>
      <c r="C19" s="15"/>
      <c r="D19" s="10">
        <v>1.2500000000000001E-2</v>
      </c>
    </row>
    <row r="20" spans="1:6" ht="17.5" x14ac:dyDescent="0.45">
      <c r="B20" s="19" t="s">
        <v>3</v>
      </c>
      <c r="C20" s="20"/>
      <c r="D20" s="25">
        <f>FV(Taxa_Mensal,Qtd_Anos*12,Aporte*-1)</f>
        <v>664484.06559607165</v>
      </c>
    </row>
    <row r="21" spans="1:6" ht="18" thickBot="1" x14ac:dyDescent="0.5">
      <c r="B21" s="22" t="s">
        <v>4</v>
      </c>
      <c r="C21" s="23"/>
      <c r="D21" s="26">
        <f>Patimonio*Rendimento_Carteira</f>
        <v>3986.9043935764298</v>
      </c>
    </row>
    <row r="22" spans="1:6" ht="15" thickBot="1" x14ac:dyDescent="0.4"/>
    <row r="23" spans="1:6" ht="32.5" x14ac:dyDescent="0.35">
      <c r="B23" s="8" t="s">
        <v>15</v>
      </c>
      <c r="C23" s="9"/>
      <c r="D23" s="13" t="s">
        <v>11</v>
      </c>
    </row>
    <row r="24" spans="1:6" ht="17.5" x14ac:dyDescent="0.45">
      <c r="A24" s="1">
        <v>2</v>
      </c>
      <c r="B24" s="27" t="s">
        <v>5</v>
      </c>
      <c r="C24" s="28">
        <f>FV(Taxa_Mensal,A$24*12,Aporte*-1)</f>
        <v>67091.550089632699</v>
      </c>
      <c r="D24" s="29">
        <f>C24*Rendimento_Carteira</f>
        <v>402.54930053779623</v>
      </c>
    </row>
    <row r="25" spans="1:6" ht="17.5" x14ac:dyDescent="0.45">
      <c r="A25" s="1">
        <v>5</v>
      </c>
      <c r="B25" s="27" t="s">
        <v>6</v>
      </c>
      <c r="C25" s="28">
        <f>FV(Taxa_Mensal,A$25*12,Aporte*-1)</f>
        <v>213854.29152632575</v>
      </c>
      <c r="D25" s="29">
        <f>C25*Rendimento_Carteira</f>
        <v>1283.1257491579545</v>
      </c>
    </row>
    <row r="26" spans="1:6" ht="17.5" x14ac:dyDescent="0.45">
      <c r="A26" s="1">
        <v>10</v>
      </c>
      <c r="B26" s="27" t="s">
        <v>7</v>
      </c>
      <c r="C26" s="28">
        <f>FV(Taxa_Mensal,A$26*12,Aporte*-1)</f>
        <v>664484.06559607165</v>
      </c>
      <c r="D26" s="29">
        <f>C26*Rendimento_Carteira</f>
        <v>3986.9043935764298</v>
      </c>
      <c r="F26" s="3"/>
    </row>
    <row r="27" spans="1:6" ht="17.5" x14ac:dyDescent="0.45">
      <c r="A27" s="1">
        <v>20</v>
      </c>
      <c r="B27" s="27" t="s">
        <v>8</v>
      </c>
      <c r="C27" s="28">
        <f>FV(Taxa_Mensal,A$27*12,Aporte*-1)</f>
        <v>3614935.0040750788</v>
      </c>
      <c r="D27" s="29">
        <f>C27*Rendimento_Carteira</f>
        <v>21689.610024450474</v>
      </c>
    </row>
    <row r="28" spans="1:6" ht="18" thickBot="1" x14ac:dyDescent="0.5">
      <c r="A28" s="1">
        <v>30</v>
      </c>
      <c r="B28" s="30" t="s">
        <v>9</v>
      </c>
      <c r="C28" s="31">
        <f>FV(Taxa_Mensal,A$28*12,Aporte*-1)</f>
        <v>16715566.292445755</v>
      </c>
      <c r="D28" s="32">
        <f>C28*Rendimento_Carteira</f>
        <v>100293.39775467453</v>
      </c>
    </row>
    <row r="32" spans="1:6" ht="17.5" x14ac:dyDescent="0.45">
      <c r="B32" s="33" t="s">
        <v>16</v>
      </c>
      <c r="C32" s="33" t="s">
        <v>28</v>
      </c>
      <c r="D32" s="33"/>
    </row>
    <row r="33" spans="2:5" ht="16.5" x14ac:dyDescent="0.45">
      <c r="B33" s="34" t="s">
        <v>18</v>
      </c>
      <c r="C33" s="35">
        <f>Aporte</f>
        <v>2414.4</v>
      </c>
      <c r="D33" s="36"/>
    </row>
    <row r="36" spans="2:5" ht="17.5" x14ac:dyDescent="0.45">
      <c r="B36" s="39" t="s">
        <v>19</v>
      </c>
      <c r="C36" s="39" t="s">
        <v>21</v>
      </c>
      <c r="D36" s="39" t="s">
        <v>20</v>
      </c>
    </row>
    <row r="37" spans="2:5" ht="17.5" x14ac:dyDescent="0.45">
      <c r="B37" s="37" t="s">
        <v>22</v>
      </c>
      <c r="C37" s="38">
        <f>VLOOKUP($C$32&amp;"-"&amp;B37,Planilha2!$A:$D, 4, FALSE)</f>
        <v>0.3</v>
      </c>
      <c r="D37" s="40">
        <f>C37*$C$33</f>
        <v>724.32</v>
      </c>
      <c r="E37" s="2"/>
    </row>
    <row r="38" spans="2:5" ht="17.5" x14ac:dyDescent="0.45">
      <c r="B38" s="37" t="s">
        <v>23</v>
      </c>
      <c r="C38" s="38">
        <f>VLOOKUP($C$32&amp;"-"&amp;B38,Planilha2!$A:$D, 4, FALSE)</f>
        <v>0.5</v>
      </c>
      <c r="D38" s="40">
        <f t="shared" ref="D38:D42" si="0">C38*$C$33</f>
        <v>1207.2</v>
      </c>
      <c r="E38" s="2"/>
    </row>
    <row r="39" spans="2:5" ht="17.5" x14ac:dyDescent="0.45">
      <c r="B39" s="37" t="s">
        <v>24</v>
      </c>
      <c r="C39" s="38">
        <f>VLOOKUP($C$32&amp;"-"&amp;B39,Planilha2!$A:$D, 4, FALSE)</f>
        <v>0.1</v>
      </c>
      <c r="D39" s="40">
        <f t="shared" si="0"/>
        <v>241.44000000000003</v>
      </c>
      <c r="E39" s="2"/>
    </row>
    <row r="40" spans="2:5" ht="17.5" x14ac:dyDescent="0.45">
      <c r="B40" s="37" t="s">
        <v>25</v>
      </c>
      <c r="C40" s="38">
        <f>VLOOKUP($C$32&amp;"-"&amp;B40,Planilha2!$A:$D, 4, FALSE)</f>
        <v>0.1</v>
      </c>
      <c r="D40" s="40">
        <f t="shared" si="0"/>
        <v>241.44000000000003</v>
      </c>
      <c r="E40" s="2"/>
    </row>
    <row r="41" spans="2:5" ht="17.5" x14ac:dyDescent="0.45">
      <c r="B41" s="37" t="s">
        <v>26</v>
      </c>
      <c r="C41" s="38">
        <f>VLOOKUP($C$32&amp;"-"&amp;B41,Planilha2!$A:$D, 4, FALSE)</f>
        <v>0</v>
      </c>
      <c r="D41" s="40">
        <f t="shared" si="0"/>
        <v>0</v>
      </c>
      <c r="E41" s="2"/>
    </row>
    <row r="42" spans="2:5" ht="17.5" x14ac:dyDescent="0.45">
      <c r="B42" s="37" t="s">
        <v>27</v>
      </c>
      <c r="C42" s="38">
        <f>VLOOKUP($C$32&amp;"-"&amp;B42,Planilha2!$A:$D, 4, FALSE)</f>
        <v>0</v>
      </c>
      <c r="D42" s="40">
        <f t="shared" si="0"/>
        <v>0</v>
      </c>
      <c r="E42" s="2"/>
    </row>
    <row r="43" spans="2:5" ht="17.5" x14ac:dyDescent="0.45">
      <c r="B43" s="42"/>
      <c r="C43" s="43"/>
      <c r="D43" s="41">
        <f>SUM(D37:D42)</f>
        <v>2414.4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</sheetData>
  <mergeCells count="11">
    <mergeCell ref="B11:C11"/>
    <mergeCell ref="B12:C12"/>
    <mergeCell ref="B13:C13"/>
    <mergeCell ref="B14:C14"/>
    <mergeCell ref="B17:C17"/>
    <mergeCell ref="B16:C16"/>
    <mergeCell ref="B23:C23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5AD54F13-2DE5-4B0F-890F-5A9CFA944693}">
      <formula1>"Agressivo, Moderado, 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A38E-A2A9-4A3B-958F-68E81C18419E}">
  <dimension ref="A2:D20"/>
  <sheetViews>
    <sheetView topLeftCell="B6" workbookViewId="0">
      <selection activeCell="F19" sqref="F19"/>
    </sheetView>
  </sheetViews>
  <sheetFormatPr defaultRowHeight="14.5" x14ac:dyDescent="0.35"/>
  <cols>
    <col min="1" max="1" width="39.6328125" customWidth="1"/>
    <col min="2" max="2" width="14.26953125" bestFit="1" customWidth="1"/>
    <col min="3" max="3" width="22.453125" bestFit="1" customWidth="1"/>
    <col min="4" max="4" width="9.1796875" bestFit="1" customWidth="1"/>
  </cols>
  <sheetData>
    <row r="2" spans="1:4" ht="17.5" x14ac:dyDescent="0.45">
      <c r="A2" s="46" t="s">
        <v>30</v>
      </c>
      <c r="B2" s="37" t="s">
        <v>16</v>
      </c>
      <c r="C2" s="37" t="s">
        <v>19</v>
      </c>
      <c r="D2" s="37" t="s">
        <v>29</v>
      </c>
    </row>
    <row r="3" spans="1:4" ht="17.5" x14ac:dyDescent="0.45">
      <c r="A3" s="46" t="str">
        <f>B3&amp;"-"&amp;C3</f>
        <v>Conservador-PAPEL</v>
      </c>
      <c r="B3" s="37" t="s">
        <v>28</v>
      </c>
      <c r="C3" s="37" t="s">
        <v>22</v>
      </c>
      <c r="D3" s="38">
        <v>0.3</v>
      </c>
    </row>
    <row r="4" spans="1:4" ht="17.5" x14ac:dyDescent="0.45">
      <c r="A4" s="46" t="str">
        <f t="shared" ref="A4:A20" si="0">B4&amp;"-"&amp;C4</f>
        <v>Conservador-TIJOLO</v>
      </c>
      <c r="B4" s="37" t="s">
        <v>28</v>
      </c>
      <c r="C4" s="37" t="s">
        <v>23</v>
      </c>
      <c r="D4" s="38">
        <v>0.5</v>
      </c>
    </row>
    <row r="5" spans="1:4" ht="17.5" x14ac:dyDescent="0.45">
      <c r="A5" s="46" t="str">
        <f t="shared" si="0"/>
        <v>Conservador-HIBRIDO</v>
      </c>
      <c r="B5" s="37" t="s">
        <v>28</v>
      </c>
      <c r="C5" s="37" t="s">
        <v>24</v>
      </c>
      <c r="D5" s="38">
        <v>0.1</v>
      </c>
    </row>
    <row r="6" spans="1:4" ht="17.5" x14ac:dyDescent="0.45">
      <c r="A6" s="46" t="str">
        <f t="shared" si="0"/>
        <v>Conservador-FOFS</v>
      </c>
      <c r="B6" s="37" t="s">
        <v>28</v>
      </c>
      <c r="C6" s="37" t="s">
        <v>25</v>
      </c>
      <c r="D6" s="38">
        <v>0.1</v>
      </c>
    </row>
    <row r="7" spans="1:4" ht="17.5" x14ac:dyDescent="0.45">
      <c r="A7" s="46" t="str">
        <f t="shared" si="0"/>
        <v>Conservador-DESENVOLVIMENTO</v>
      </c>
      <c r="B7" s="37" t="s">
        <v>28</v>
      </c>
      <c r="C7" s="37" t="s">
        <v>26</v>
      </c>
      <c r="D7" s="38">
        <v>0</v>
      </c>
    </row>
    <row r="8" spans="1:4" ht="18" thickBot="1" x14ac:dyDescent="0.5">
      <c r="A8" s="46" t="str">
        <f t="shared" si="0"/>
        <v>Conservador-HOTELARIA</v>
      </c>
      <c r="B8" s="44" t="s">
        <v>28</v>
      </c>
      <c r="C8" s="44" t="s">
        <v>27</v>
      </c>
      <c r="D8" s="45">
        <v>0</v>
      </c>
    </row>
    <row r="9" spans="1:4" ht="17.5" x14ac:dyDescent="0.45">
      <c r="A9" s="46" t="str">
        <f t="shared" si="0"/>
        <v>Moderado-PAPEL</v>
      </c>
      <c r="B9" s="37" t="s">
        <v>31</v>
      </c>
      <c r="C9" s="37" t="s">
        <v>22</v>
      </c>
      <c r="D9" s="47">
        <v>0.32</v>
      </c>
    </row>
    <row r="10" spans="1:4" ht="17.5" x14ac:dyDescent="0.45">
      <c r="A10" s="46" t="str">
        <f t="shared" si="0"/>
        <v>Moderado-TIJOLO</v>
      </c>
      <c r="B10" s="37" t="s">
        <v>31</v>
      </c>
      <c r="C10" s="37" t="s">
        <v>23</v>
      </c>
      <c r="D10" s="47">
        <v>0.3</v>
      </c>
    </row>
    <row r="11" spans="1:4" ht="17.5" x14ac:dyDescent="0.45">
      <c r="A11" s="46" t="str">
        <f t="shared" si="0"/>
        <v>Moderado-HIBRIDO</v>
      </c>
      <c r="B11" s="37" t="s">
        <v>31</v>
      </c>
      <c r="C11" s="37" t="s">
        <v>24</v>
      </c>
      <c r="D11" s="47">
        <v>0.08</v>
      </c>
    </row>
    <row r="12" spans="1:4" ht="17.5" x14ac:dyDescent="0.45">
      <c r="A12" s="46" t="str">
        <f t="shared" si="0"/>
        <v>Moderado-FOFS</v>
      </c>
      <c r="B12" s="37" t="s">
        <v>31</v>
      </c>
      <c r="C12" s="37" t="s">
        <v>25</v>
      </c>
      <c r="D12" s="47">
        <v>0.1</v>
      </c>
    </row>
    <row r="13" spans="1:4" ht="17.5" x14ac:dyDescent="0.45">
      <c r="A13" s="46" t="str">
        <f t="shared" si="0"/>
        <v>Moderado-DESENVOLVIMENTO</v>
      </c>
      <c r="B13" s="37" t="s">
        <v>31</v>
      </c>
      <c r="C13" s="37" t="s">
        <v>26</v>
      </c>
      <c r="D13" s="47">
        <v>0.1</v>
      </c>
    </row>
    <row r="14" spans="1:4" ht="18" thickBot="1" x14ac:dyDescent="0.5">
      <c r="A14" s="46" t="str">
        <f t="shared" si="0"/>
        <v>Moderado-HOTELARIA</v>
      </c>
      <c r="B14" s="44" t="s">
        <v>31</v>
      </c>
      <c r="C14" s="44" t="s">
        <v>27</v>
      </c>
      <c r="D14" s="48">
        <v>0.1</v>
      </c>
    </row>
    <row r="15" spans="1:4" ht="17.5" x14ac:dyDescent="0.45">
      <c r="A15" s="46" t="str">
        <f t="shared" si="0"/>
        <v>Agressivo-PAPEL</v>
      </c>
      <c r="B15" s="37" t="s">
        <v>17</v>
      </c>
      <c r="C15" s="37" t="s">
        <v>22</v>
      </c>
      <c r="D15" s="48">
        <v>0.6</v>
      </c>
    </row>
    <row r="16" spans="1:4" ht="17.5" x14ac:dyDescent="0.45">
      <c r="A16" s="46" t="str">
        <f t="shared" si="0"/>
        <v>Agressivo-TIJOLO</v>
      </c>
      <c r="B16" s="37" t="s">
        <v>17</v>
      </c>
      <c r="C16" s="37" t="s">
        <v>23</v>
      </c>
      <c r="D16" s="48">
        <v>0.05</v>
      </c>
    </row>
    <row r="17" spans="1:4" ht="17.5" x14ac:dyDescent="0.45">
      <c r="A17" s="46" t="str">
        <f t="shared" si="0"/>
        <v>Agressivo-HIBRIDO</v>
      </c>
      <c r="B17" s="37" t="s">
        <v>17</v>
      </c>
      <c r="C17" s="37" t="s">
        <v>24</v>
      </c>
      <c r="D17" s="48">
        <v>0.05</v>
      </c>
    </row>
    <row r="18" spans="1:4" ht="17.5" x14ac:dyDescent="0.45">
      <c r="A18" s="46" t="str">
        <f t="shared" si="0"/>
        <v>Agressivo-FOFS</v>
      </c>
      <c r="B18" s="37" t="s">
        <v>17</v>
      </c>
      <c r="C18" s="37" t="s">
        <v>25</v>
      </c>
      <c r="D18" s="48">
        <v>0.05</v>
      </c>
    </row>
    <row r="19" spans="1:4" ht="17.5" x14ac:dyDescent="0.45">
      <c r="A19" s="46" t="str">
        <f t="shared" si="0"/>
        <v>Agressivo-DESENVOLVIMENTO</v>
      </c>
      <c r="B19" s="37" t="s">
        <v>17</v>
      </c>
      <c r="C19" s="37" t="s">
        <v>26</v>
      </c>
      <c r="D19" s="48">
        <v>0.2</v>
      </c>
    </row>
    <row r="20" spans="1:4" ht="17.5" x14ac:dyDescent="0.45">
      <c r="A20" s="46" t="str">
        <f t="shared" si="0"/>
        <v>Agressivo-HOTELARIA</v>
      </c>
      <c r="B20" s="37" t="s">
        <v>17</v>
      </c>
      <c r="C20" s="37" t="s">
        <v>27</v>
      </c>
      <c r="D20" s="48">
        <v>0.05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Dividendo</vt:lpstr>
      <vt:lpstr>Patimonio</vt:lpstr>
      <vt:lpstr>Qtd_Anos</vt:lpstr>
      <vt:lpstr>Rendimento_Carteira</vt:lpstr>
      <vt:lpstr>Salario</vt:lpstr>
      <vt:lpstr>Sugestao_Investimento</vt:lpstr>
      <vt:lpstr>Taxa_Mensal</vt:lpstr>
      <vt:lpstr>Taxa_Rendimento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ALBERTO MANGABEIRA</dc:creator>
  <cp:lastModifiedBy>LUIZ ALBERTO MANGABEIRA</cp:lastModifiedBy>
  <dcterms:created xsi:type="dcterms:W3CDTF">2025-06-22T00:02:52Z</dcterms:created>
  <dcterms:modified xsi:type="dcterms:W3CDTF">2025-06-22T19:04:03Z</dcterms:modified>
</cp:coreProperties>
</file>