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Gyorgy Szaloki\Papers\Cavity calculations\Benchmarking\Structures for benchmarking\QUANTITATIVE ANALYSIS\"/>
    </mc:Choice>
  </mc:AlternateContent>
  <xr:revisionPtr revIDLastSave="0" documentId="8_{F864CA71-932A-4633-B7BB-4346757AD65F}" xr6:coauthVersionLast="47" xr6:coauthVersionMax="47" xr10:uidLastSave="{00000000-0000-0000-0000-000000000000}"/>
  <bookViews>
    <workbookView xWindow="0" yWindow="0" windowWidth="21600" windowHeight="9630" tabRatio="500" firstSheet="1" activeTab="1" xr2:uid="{00000000-000D-0000-FFFF-FFFF00000000}"/>
  </bookViews>
  <sheets>
    <sheet name="Summary" sheetId="2" r:id="rId1"/>
    <sheet name="Calculation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D2" i="1" l="1"/>
  <c r="D2" i="2" s="1"/>
  <c r="D3" i="1"/>
  <c r="D4" i="1"/>
  <c r="D5" i="1"/>
  <c r="D6" i="1"/>
  <c r="D6" i="2" s="1"/>
  <c r="D7" i="1"/>
  <c r="D7" i="2" s="1"/>
  <c r="D8" i="1"/>
  <c r="D8" i="2" s="1"/>
  <c r="D9" i="1"/>
  <c r="D9" i="2" s="1"/>
  <c r="D10" i="1"/>
  <c r="D10" i="2" s="1"/>
  <c r="D11" i="1"/>
  <c r="D11" i="2" s="1"/>
  <c r="D12" i="1"/>
  <c r="D12" i="2" s="1"/>
  <c r="D13" i="1"/>
  <c r="D13" i="2" s="1"/>
  <c r="D14" i="1"/>
  <c r="D14" i="2" s="1"/>
  <c r="D15" i="1"/>
  <c r="D15" i="2" s="1"/>
  <c r="H5" i="1" l="1"/>
  <c r="F5" i="2" s="1"/>
  <c r="D5" i="2"/>
  <c r="H4" i="1"/>
  <c r="F4" i="2" s="1"/>
  <c r="D4" i="2"/>
  <c r="H3" i="1"/>
  <c r="F3" i="2" s="1"/>
  <c r="D3" i="2"/>
  <c r="F15" i="1"/>
  <c r="E15" i="2" s="1"/>
  <c r="H15" i="1"/>
  <c r="F15" i="2" s="1"/>
  <c r="T15" i="1"/>
  <c r="L15" i="2" s="1"/>
  <c r="R15" i="1"/>
  <c r="K15" i="2" s="1"/>
  <c r="P15" i="1"/>
  <c r="J15" i="2" s="1"/>
  <c r="N15" i="1"/>
  <c r="I15" i="2" s="1"/>
  <c r="J15" i="1"/>
  <c r="G15" i="2" s="1"/>
  <c r="L15" i="1"/>
  <c r="H15" i="2" s="1"/>
  <c r="F14" i="1"/>
  <c r="E14" i="2" s="1"/>
  <c r="H14" i="1"/>
  <c r="F14" i="2" s="1"/>
  <c r="T14" i="1"/>
  <c r="L14" i="2" s="1"/>
  <c r="R14" i="1"/>
  <c r="K14" i="2" s="1"/>
  <c r="P14" i="1"/>
  <c r="J14" i="2" s="1"/>
  <c r="N14" i="1"/>
  <c r="I14" i="2" s="1"/>
  <c r="J14" i="1"/>
  <c r="G14" i="2" s="1"/>
  <c r="L14" i="1"/>
  <c r="H14" i="2" s="1"/>
  <c r="F13" i="1"/>
  <c r="E13" i="2" s="1"/>
  <c r="H13" i="1"/>
  <c r="F13" i="2" s="1"/>
  <c r="T13" i="1"/>
  <c r="L13" i="2" s="1"/>
  <c r="R13" i="1"/>
  <c r="K13" i="2" s="1"/>
  <c r="P13" i="1"/>
  <c r="J13" i="2" s="1"/>
  <c r="N13" i="1"/>
  <c r="I13" i="2" s="1"/>
  <c r="J13" i="1"/>
  <c r="G13" i="2" s="1"/>
  <c r="L13" i="1"/>
  <c r="H13" i="2" s="1"/>
  <c r="F12" i="1"/>
  <c r="E12" i="2" s="1"/>
  <c r="H12" i="1"/>
  <c r="F12" i="2" s="1"/>
  <c r="T12" i="1"/>
  <c r="L12" i="2" s="1"/>
  <c r="R12" i="1"/>
  <c r="K12" i="2" s="1"/>
  <c r="P12" i="1"/>
  <c r="J12" i="2" s="1"/>
  <c r="N12" i="1"/>
  <c r="I12" i="2" s="1"/>
  <c r="J12" i="1"/>
  <c r="G12" i="2" s="1"/>
  <c r="L12" i="1"/>
  <c r="H12" i="2" s="1"/>
  <c r="F11" i="1"/>
  <c r="E11" i="2" s="1"/>
  <c r="H11" i="1"/>
  <c r="F11" i="2" s="1"/>
  <c r="T11" i="1"/>
  <c r="L11" i="2" s="1"/>
  <c r="R11" i="1"/>
  <c r="K11" i="2" s="1"/>
  <c r="P11" i="1"/>
  <c r="J11" i="2" s="1"/>
  <c r="N11" i="1"/>
  <c r="I11" i="2" s="1"/>
  <c r="J11" i="1"/>
  <c r="G11" i="2" s="1"/>
  <c r="L11" i="1"/>
  <c r="H11" i="2" s="1"/>
  <c r="F10" i="1"/>
  <c r="E10" i="2" s="1"/>
  <c r="H10" i="1"/>
  <c r="F10" i="2" s="1"/>
  <c r="T10" i="1"/>
  <c r="L10" i="2" s="1"/>
  <c r="R10" i="1"/>
  <c r="K10" i="2" s="1"/>
  <c r="P10" i="1"/>
  <c r="J10" i="2" s="1"/>
  <c r="N10" i="1"/>
  <c r="I10" i="2" s="1"/>
  <c r="J10" i="1"/>
  <c r="G10" i="2" s="1"/>
  <c r="L10" i="1"/>
  <c r="H10" i="2" s="1"/>
  <c r="F9" i="1"/>
  <c r="E9" i="2" s="1"/>
  <c r="H9" i="1"/>
  <c r="F9" i="2" s="1"/>
  <c r="T9" i="1"/>
  <c r="L9" i="2" s="1"/>
  <c r="R9" i="1"/>
  <c r="K9" i="2" s="1"/>
  <c r="P9" i="1"/>
  <c r="J9" i="2" s="1"/>
  <c r="N9" i="1"/>
  <c r="I9" i="2" s="1"/>
  <c r="J9" i="1"/>
  <c r="G9" i="2" s="1"/>
  <c r="L9" i="1"/>
  <c r="H9" i="2" s="1"/>
  <c r="F8" i="1"/>
  <c r="E8" i="2" s="1"/>
  <c r="H8" i="1"/>
  <c r="F8" i="2" s="1"/>
  <c r="T8" i="1"/>
  <c r="L8" i="2" s="1"/>
  <c r="R8" i="1"/>
  <c r="K8" i="2" s="1"/>
  <c r="P8" i="1"/>
  <c r="J8" i="2" s="1"/>
  <c r="N8" i="1"/>
  <c r="I8" i="2" s="1"/>
  <c r="J8" i="1"/>
  <c r="G8" i="2" s="1"/>
  <c r="L8" i="1"/>
  <c r="H8" i="2" s="1"/>
  <c r="F7" i="1"/>
  <c r="E7" i="2" s="1"/>
  <c r="H7" i="1"/>
  <c r="F7" i="2" s="1"/>
  <c r="T7" i="1"/>
  <c r="L7" i="2" s="1"/>
  <c r="R7" i="1"/>
  <c r="K7" i="2" s="1"/>
  <c r="P7" i="1"/>
  <c r="J7" i="2" s="1"/>
  <c r="N7" i="1"/>
  <c r="I7" i="2" s="1"/>
  <c r="J7" i="1"/>
  <c r="G7" i="2" s="1"/>
  <c r="L7" i="1"/>
  <c r="H7" i="2" s="1"/>
  <c r="F6" i="1"/>
  <c r="E6" i="2" s="1"/>
  <c r="H6" i="1"/>
  <c r="F6" i="2" s="1"/>
  <c r="T6" i="1"/>
  <c r="L6" i="2" s="1"/>
  <c r="R6" i="1"/>
  <c r="K6" i="2" s="1"/>
  <c r="P6" i="1"/>
  <c r="J6" i="2" s="1"/>
  <c r="N6" i="1"/>
  <c r="I6" i="2" s="1"/>
  <c r="J6" i="1"/>
  <c r="G6" i="2" s="1"/>
  <c r="L6" i="1"/>
  <c r="H6" i="2" s="1"/>
  <c r="H2" i="1"/>
  <c r="F2" i="2" s="1"/>
  <c r="T5" i="1"/>
  <c r="L5" i="2" s="1"/>
  <c r="R5" i="1"/>
  <c r="K5" i="2" s="1"/>
  <c r="P5" i="1"/>
  <c r="J5" i="2" s="1"/>
  <c r="N5" i="1"/>
  <c r="I5" i="2" s="1"/>
  <c r="L5" i="1"/>
  <c r="H5" i="2" s="1"/>
  <c r="J5" i="1"/>
  <c r="G5" i="2" s="1"/>
  <c r="F5" i="1"/>
  <c r="E5" i="2" s="1"/>
  <c r="T4" i="1"/>
  <c r="L4" i="2" s="1"/>
  <c r="R4" i="1"/>
  <c r="K4" i="2" s="1"/>
  <c r="P4" i="1"/>
  <c r="J4" i="2" s="1"/>
  <c r="N4" i="1"/>
  <c r="I4" i="2" s="1"/>
  <c r="L4" i="1"/>
  <c r="H4" i="2" s="1"/>
  <c r="J4" i="1"/>
  <c r="G4" i="2" s="1"/>
  <c r="F4" i="1"/>
  <c r="E4" i="2" s="1"/>
  <c r="T3" i="1"/>
  <c r="L3" i="2" s="1"/>
  <c r="R3" i="1"/>
  <c r="K3" i="2" s="1"/>
  <c r="P3" i="1"/>
  <c r="J3" i="2" s="1"/>
  <c r="N3" i="1"/>
  <c r="I3" i="2" s="1"/>
  <c r="L3" i="1"/>
  <c r="H3" i="2" s="1"/>
  <c r="J3" i="1"/>
  <c r="G3" i="2" s="1"/>
  <c r="F3" i="1"/>
  <c r="E3" i="2" s="1"/>
  <c r="T2" i="1"/>
  <c r="L2" i="2" s="1"/>
  <c r="R2" i="1"/>
  <c r="K2" i="2" s="1"/>
  <c r="P2" i="1"/>
  <c r="J2" i="2" s="1"/>
  <c r="N2" i="1"/>
  <c r="I2" i="2" s="1"/>
  <c r="L2" i="1"/>
  <c r="H2" i="2" s="1"/>
  <c r="J2" i="1"/>
  <c r="G2" i="2" s="1"/>
  <c r="J17" i="1" l="1" a="1"/>
  <c r="J17" i="1" s="1"/>
  <c r="G17" i="2" s="1"/>
  <c r="J16" i="1"/>
  <c r="G16" i="2" s="1"/>
  <c r="L17" i="1" a="1"/>
  <c r="L17" i="1" s="1"/>
  <c r="H17" i="2" s="1"/>
  <c r="L16" i="1"/>
  <c r="H16" i="2" s="1"/>
  <c r="N17" i="1" a="1"/>
  <c r="N17" i="1" s="1"/>
  <c r="I17" i="2" s="1"/>
  <c r="N16" i="1"/>
  <c r="I16" i="2" s="1"/>
  <c r="P17" i="1" a="1"/>
  <c r="P17" i="1" s="1"/>
  <c r="J17" i="2" s="1"/>
  <c r="P16" i="1"/>
  <c r="J16" i="2" s="1"/>
  <c r="R17" i="1" a="1"/>
  <c r="R17" i="1" s="1"/>
  <c r="K17" i="2" s="1"/>
  <c r="R16" i="1"/>
  <c r="K16" i="2" s="1"/>
  <c r="T17" i="1" a="1"/>
  <c r="T17" i="1" s="1"/>
  <c r="L17" i="2" s="1"/>
  <c r="T16" i="1"/>
  <c r="L16" i="2" s="1"/>
  <c r="H17" i="1" a="1"/>
  <c r="H17" i="1" s="1"/>
  <c r="F17" i="2" s="1"/>
  <c r="H16" i="1"/>
  <c r="F16" i="2" s="1"/>
  <c r="F2" i="1"/>
  <c r="F16" i="1"/>
  <c r="E16" i="2" s="1"/>
  <c r="F17" i="1" l="1" a="1"/>
  <c r="F17" i="1" s="1"/>
  <c r="E17" i="2" s="1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tc={8EC31598-C4CC-4B3C-93DD-FE73925F9B3E}</author>
  </authors>
  <commentList>
    <comment ref="K1" authorId="0" shapeId="0" xr:uid="{8EC31598-C4CC-4B3C-93DD-FE73925F9B3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zero, cavities that are not correctly identified.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<sst xmlns="http://schemas.openxmlformats.org/spreadsheetml/2006/main" count="103" uniqueCount="53">
  <si>
    <t>Cage</t>
  </si>
  <si>
    <t>Guest</t>
  </si>
  <si>
    <t>Guests’ vdW volume</t>
  </si>
  <si>
    <t>Estimated cavity volume</t>
  </si>
  <si>
    <t xml:space="preserve"> pyKVFinder</t>
  </si>
  <si>
    <t>parKVFinder</t>
  </si>
  <si>
    <t>Molovol</t>
  </si>
  <si>
    <t>fpocket</t>
  </si>
  <si>
    <t>GHECOM</t>
  </si>
  <si>
    <t>pywindow</t>
  </si>
  <si>
    <t>POVME</t>
  </si>
  <si>
    <t>CAVER</t>
  </si>
  <si>
    <t>B1</t>
  </si>
  <si>
    <t>NEt4</t>
  </si>
  <si>
    <t>B2</t>
  </si>
  <si>
    <t>BnNMe3</t>
  </si>
  <si>
    <t>B3</t>
  </si>
  <si>
    <t>CoCp2</t>
  </si>
  <si>
    <t>B4</t>
  </si>
  <si>
    <t>CoCp*2</t>
  </si>
  <si>
    <t>B5</t>
  </si>
  <si>
    <t>BF4</t>
  </si>
  <si>
    <t>B6</t>
  </si>
  <si>
    <t>ClO4</t>
  </si>
  <si>
    <t>B7</t>
  </si>
  <si>
    <t>C60</t>
  </si>
  <si>
    <t>B8</t>
  </si>
  <si>
    <t>B9</t>
  </si>
  <si>
    <t>ADD</t>
  </si>
  <si>
    <t>B10</t>
  </si>
  <si>
    <t>B11</t>
  </si>
  <si>
    <t>DAQ</t>
  </si>
  <si>
    <t>B12</t>
  </si>
  <si>
    <t>2 guests</t>
  </si>
  <si>
    <t>B13</t>
  </si>
  <si>
    <t>B14</t>
  </si>
  <si>
    <t>C70</t>
  </si>
  <si>
    <t>ME</t>
  </si>
  <si>
    <t>-</t>
  </si>
  <si>
    <t>MAE</t>
  </si>
  <si>
    <t>Legend</t>
  </si>
  <si>
    <t>Mean Error</t>
  </si>
  <si>
    <t>Mean Absolute Error</t>
  </si>
  <si>
    <t>Guests’ vdW volume (pyKVFinder)</t>
  </si>
  <si>
    <t>Error  (pyKVFinder)</t>
  </si>
  <si>
    <t>Error  (Molovol)</t>
  </si>
  <si>
    <t>Error  (fpocket)</t>
  </si>
  <si>
    <t>Error  (GHECOM)</t>
  </si>
  <si>
    <t>Error  (pywindow)</t>
  </si>
  <si>
    <t>Error  (POVME)</t>
  </si>
  <si>
    <t>Error  (CAVER)</t>
  </si>
  <si>
    <t>ME (%)</t>
  </si>
  <si>
    <t>MAE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</si>
</sst>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u/>
      <sz val="10"/>
      <name val="Arial"/>
      <family val="2"/>
    </font>
    <font>
      <sz val="10"/>
      <name val="Liberation Sans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/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/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/>
    <xf numFmtId="1" fontId="2" fillId="0" borderId="22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0" fontId="4" fillId="0" borderId="0" xfId="0" applyFont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o Victor da Silva Guerra" id="{4DD5140E-78F7-49B0-AE19-E070E1B60570}" userId="S::joao.guerra@lnbio.cnpem.br::91164191-2688-4968-9fd1-2c2a5854d7c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1-16T12:24:36.97" personId="{4DD5140E-78F7-49B0-AE19-E070E1B60570}" id="{8EC31598-C4CC-4B3C-93DD-FE73925F9B3E}">
    <text>Change to zero, cavities that are not correctly identified.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7FD2-9A4F-496C-BFF9-32ED9AC29E44}">
  <dimension ref="A1:L34"/>
  <sheetViews>
    <sheetView workbookViewId="0">
      <selection activeCell="E7" sqref="E7"/>
    </sheetView>
  </sheetViews>
  <sheetFormatPr defaultRowHeight="12.75"/>
  <cols>
    <col min="3" max="4" width="12.42578125" customWidth="1"/>
    <col min="5" max="12" width="14" customWidth="1"/>
  </cols>
  <sheetData>
    <row r="1" spans="1:12" ht="24">
      <c r="A1" s="66" t="s">
        <v>0</v>
      </c>
      <c r="B1" s="67" t="s">
        <v>1</v>
      </c>
      <c r="C1" s="68" t="s">
        <v>2</v>
      </c>
      <c r="D1" s="69" t="s">
        <v>3</v>
      </c>
      <c r="E1" s="70" t="s">
        <v>4</v>
      </c>
      <c r="F1" s="71" t="s">
        <v>5</v>
      </c>
      <c r="G1" s="72" t="s">
        <v>6</v>
      </c>
      <c r="H1" s="73" t="s">
        <v>7</v>
      </c>
      <c r="I1" s="74" t="s">
        <v>8</v>
      </c>
      <c r="J1" s="75" t="s">
        <v>9</v>
      </c>
      <c r="K1" s="76" t="s">
        <v>10</v>
      </c>
      <c r="L1" s="77" t="s">
        <v>11</v>
      </c>
    </row>
    <row r="2" spans="1:12">
      <c r="A2" s="78" t="s">
        <v>12</v>
      </c>
      <c r="B2" s="79" t="s">
        <v>13</v>
      </c>
      <c r="C2" s="80">
        <f>Calculations!C2</f>
        <v>137.38999999999999</v>
      </c>
      <c r="D2" s="80">
        <f>Calculations!D2</f>
        <v>249.79999999999995</v>
      </c>
      <c r="E2" s="81" t="str">
        <f>ROUND(Calculations!E2,0)&amp;" ("&amp;ROUND(Calculations!F2,1)&amp;"%)"</f>
        <v>284 (12.1%)</v>
      </c>
      <c r="F2" s="58" t="str">
        <f>ROUND(Calculations!G2,0)&amp;" ("&amp;ROUND(Calculations!H2,1)&amp;"%)"</f>
        <v>282 (11.5%)</v>
      </c>
      <c r="G2" s="58" t="str">
        <f>ROUND(Calculations!I2,0)&amp;" ("&amp;ROUND(Calculations!J2,1)&amp;"%)"</f>
        <v>261 (4.3%)</v>
      </c>
      <c r="H2" s="58" t="str">
        <f>ROUND(Calculations!K2,0)&amp;" ("&amp;ROUND(Calculations!L2,1)&amp;"%)"</f>
        <v>247 (-1%)</v>
      </c>
      <c r="I2" s="58" t="str">
        <f>ROUND(Calculations!M2,0)&amp;" ("&amp;ROUND(Calculations!N2,1)&amp;"%)"</f>
        <v>175 (-42.7%)</v>
      </c>
      <c r="J2" s="58" t="str">
        <f>ROUND(Calculations!O2,0)&amp;" ("&amp;ROUND(Calculations!P2,1)&amp;"%)"</f>
        <v>133 (-87.9%)</v>
      </c>
      <c r="K2" s="58" t="str">
        <f>ROUND(Calculations!Q2,0)&amp;" ("&amp;ROUND(Calculations!R2,1)&amp;"%)"</f>
        <v>109 (-129.2%)</v>
      </c>
      <c r="L2" s="59" t="str">
        <f>ROUND(Calculations!S2,0)&amp;" ("&amp;ROUND(Calculations!T2,1)&amp;"%)"</f>
        <v>396 (36.9%)</v>
      </c>
    </row>
    <row r="3" spans="1:12">
      <c r="A3" s="64" t="s">
        <v>14</v>
      </c>
      <c r="B3" s="61" t="s">
        <v>15</v>
      </c>
      <c r="C3" s="80">
        <f>Calculations!C3</f>
        <v>146.03</v>
      </c>
      <c r="D3" s="80">
        <f>Calculations!D3</f>
        <v>265.5090909090909</v>
      </c>
      <c r="E3" s="81" t="str">
        <f>ROUND(Calculations!E3,0)&amp;" ("&amp;ROUND(Calculations!F3,1)&amp;"%)"</f>
        <v>261 (-1.7%)</v>
      </c>
      <c r="F3" s="58" t="str">
        <f>ROUND(Calculations!G3,0)&amp;" ("&amp;ROUND(Calculations!H3,1)&amp;"%)"</f>
        <v>261 (-1.6%)</v>
      </c>
      <c r="G3" s="58" t="str">
        <f>ROUND(Calculations!I3,0)&amp;" ("&amp;ROUND(Calculations!J3,1)&amp;"%)"</f>
        <v>241 (-10.2%)</v>
      </c>
      <c r="H3" s="58" t="str">
        <f>ROUND(Calculations!K3,0)&amp;" ("&amp;ROUND(Calculations!L3,1)&amp;"%)"</f>
        <v>246 (-7.8%)</v>
      </c>
      <c r="I3" s="58" t="str">
        <f>ROUND(Calculations!M3,0)&amp;" ("&amp;ROUND(Calculations!N3,1)&amp;"%)"</f>
        <v>180 (-47.8%)</v>
      </c>
      <c r="J3" s="58" t="str">
        <f>ROUND(Calculations!O3,0)&amp;" ("&amp;ROUND(Calculations!P3,1)&amp;"%)"</f>
        <v>90 (-196.4%)</v>
      </c>
      <c r="K3" s="58" t="str">
        <f>ROUND(Calculations!Q3,0)&amp;" ("&amp;ROUND(Calculations!R3,1)&amp;"%)"</f>
        <v>92 (-188.6%)</v>
      </c>
      <c r="L3" s="59" t="str">
        <f>ROUND(Calculations!S3,0)&amp;" ("&amp;ROUND(Calculations!T3,1)&amp;"%)"</f>
        <v>267 (0.6%)</v>
      </c>
    </row>
    <row r="4" spans="1:12">
      <c r="A4" s="64" t="s">
        <v>16</v>
      </c>
      <c r="B4" s="61" t="s">
        <v>17</v>
      </c>
      <c r="C4" s="80">
        <f>Calculations!C4</f>
        <v>129.1</v>
      </c>
      <c r="D4" s="80">
        <f>Calculations!D4</f>
        <v>234.72727272727269</v>
      </c>
      <c r="E4" s="81" t="str">
        <f>ROUND(Calculations!E4,0)&amp;" ("&amp;ROUND(Calculations!F4,1)&amp;"%)"</f>
        <v>270 (13.2%)</v>
      </c>
      <c r="F4" s="58" t="str">
        <f>ROUND(Calculations!G4,0)&amp;" ("&amp;ROUND(Calculations!H4,1)&amp;"%)"</f>
        <v>270 (13.2%)</v>
      </c>
      <c r="G4" s="58" t="str">
        <f>ROUND(Calculations!I4,0)&amp;" ("&amp;ROUND(Calculations!J4,1)&amp;"%)"</f>
        <v>253 (7%)</v>
      </c>
      <c r="H4" s="58" t="str">
        <f>ROUND(Calculations!K4,0)&amp;" ("&amp;ROUND(Calculations!L4,1)&amp;"%)"</f>
        <v>277 (15.3%)</v>
      </c>
      <c r="I4" s="58" t="str">
        <f>ROUND(Calculations!M4,0)&amp;" ("&amp;ROUND(Calculations!N4,1)&amp;"%)"</f>
        <v>191 (-23.2%)</v>
      </c>
      <c r="J4" s="58" t="str">
        <f>ROUND(Calculations!O4,0)&amp;" ("&amp;ROUND(Calculations!P4,1)&amp;"%)"</f>
        <v>113 (-108.1%)</v>
      </c>
      <c r="K4" s="58" t="str">
        <f>ROUND(Calculations!Q4,0)&amp;" ("&amp;ROUND(Calculations!R4,1)&amp;"%)"</f>
        <v>99 (-137.1%)</v>
      </c>
      <c r="L4" s="59" t="str">
        <f>ROUND(Calculations!S4,0)&amp;" ("&amp;ROUND(Calculations!T4,1)&amp;"%)"</f>
        <v>335 (29.9%)</v>
      </c>
    </row>
    <row r="5" spans="1:12">
      <c r="A5" s="64" t="s">
        <v>18</v>
      </c>
      <c r="B5" s="61" t="s">
        <v>19</v>
      </c>
      <c r="C5" s="80">
        <f>Calculations!C5</f>
        <v>271.23</v>
      </c>
      <c r="D5" s="80">
        <f>Calculations!D5</f>
        <v>493.14545454545453</v>
      </c>
      <c r="E5" s="81" t="str">
        <f>ROUND(Calculations!E5,0)&amp;" ("&amp;ROUND(Calculations!F5,1)&amp;"%)"</f>
        <v>413 (-19.4%)</v>
      </c>
      <c r="F5" s="58" t="str">
        <f>ROUND(Calculations!G5,0)&amp;" ("&amp;ROUND(Calculations!H5,1)&amp;"%)"</f>
        <v>413 (-19.5%)</v>
      </c>
      <c r="G5" s="58" t="str">
        <f>ROUND(Calculations!I5,0)&amp;" ("&amp;ROUND(Calculations!J5,1)&amp;"%)"</f>
        <v>410 (-20.2%)</v>
      </c>
      <c r="H5" s="58" t="str">
        <f>ROUND(Calculations!K5,0)&amp;" ("&amp;ROUND(Calculations!L5,1)&amp;"%)"</f>
        <v>434 (-13.5%)</v>
      </c>
      <c r="I5" s="58" t="str">
        <f>ROUND(Calculations!M5,0)&amp;" ("&amp;ROUND(Calculations!N5,1)&amp;"%)"</f>
        <v>343 (-43.8%)</v>
      </c>
      <c r="J5" s="58" t="str">
        <f>ROUND(Calculations!O5,0)&amp;" ("&amp;ROUND(Calculations!P5,1)&amp;"%)"</f>
        <v>251 (-96.7%)</v>
      </c>
      <c r="K5" s="58" t="str">
        <f>ROUND(Calculations!Q5,0)&amp;" ("&amp;ROUND(Calculations!R5,1)&amp;"%)"</f>
        <v>222 (-122.1%)</v>
      </c>
      <c r="L5" s="59" t="str">
        <f>ROUND(Calculations!S5,0)&amp;" ("&amp;ROUND(Calculations!T5,1)&amp;"%)"</f>
        <v>474 (-4%)</v>
      </c>
    </row>
    <row r="6" spans="1:12">
      <c r="A6" s="64" t="s">
        <v>20</v>
      </c>
      <c r="B6" s="61" t="s">
        <v>21</v>
      </c>
      <c r="C6" s="80">
        <f>Calculations!C6</f>
        <v>40.74</v>
      </c>
      <c r="D6" s="80">
        <f>Calculations!D6</f>
        <v>74.072727272727263</v>
      </c>
      <c r="E6" s="81" t="str">
        <f>ROUND(Calculations!E6,0)&amp;" ("&amp;ROUND(Calculations!F6,1)&amp;"%)"</f>
        <v>79 (5.8%)</v>
      </c>
      <c r="F6" s="58" t="str">
        <f>ROUND(Calculations!G6,0)&amp;" ("&amp;ROUND(Calculations!H6,1)&amp;"%)"</f>
        <v>78 (5.1%)</v>
      </c>
      <c r="G6" s="58" t="str">
        <f>ROUND(Calculations!I6,0)&amp;" ("&amp;ROUND(Calculations!J6,1)&amp;"%)"</f>
        <v>44 (-68.9%)</v>
      </c>
      <c r="H6" s="58" t="str">
        <f>ROUND(Calculations!K6,0)&amp;" ("&amp;ROUND(Calculations!L6,1)&amp;"%)"</f>
        <v>84 (12.2%)</v>
      </c>
      <c r="I6" s="58" t="str">
        <f>ROUND(Calculations!M6,0)&amp;" ("&amp;ROUND(Calculations!N6,1)&amp;"%)"</f>
        <v>29 (-153.7%)</v>
      </c>
      <c r="J6" s="58" t="str">
        <f>ROUND(Calculations!O6,0)&amp;" ("&amp;ROUND(Calculations!P6,1)&amp;"%)"</f>
        <v>37 (-101.4%)</v>
      </c>
      <c r="K6" s="58" t="str">
        <f>ROUND(Calculations!Q6,0)&amp;" ("&amp;ROUND(Calculations!R6,1)&amp;"%)"</f>
        <v>11 (-605.5%)</v>
      </c>
      <c r="L6" s="59" t="e">
        <f>ROUND(Calculations!S6,0)&amp;" ("&amp;ROUND(Calculations!T6,1)&amp;"%)"</f>
        <v>#DIV/0!</v>
      </c>
    </row>
    <row r="7" spans="1:12">
      <c r="A7" s="64" t="s">
        <v>22</v>
      </c>
      <c r="B7" s="61" t="s">
        <v>23</v>
      </c>
      <c r="C7" s="80">
        <f>Calculations!C7</f>
        <v>65.87</v>
      </c>
      <c r="D7" s="80">
        <f>Calculations!D7</f>
        <v>119.76363636363637</v>
      </c>
      <c r="E7" s="81" t="str">
        <f>ROUND(Calculations!E7,0)&amp;" ("&amp;ROUND(Calculations!F7,1)&amp;"%)"</f>
        <v>80 (-49.2%)</v>
      </c>
      <c r="F7" s="58" t="str">
        <f>ROUND(Calculations!G7,0)&amp;" ("&amp;ROUND(Calculations!H7,1)&amp;"%)"</f>
        <v>81 (-47.5%)</v>
      </c>
      <c r="G7" s="58" t="str">
        <f>ROUND(Calculations!I7,0)&amp;" ("&amp;ROUND(Calculations!J7,1)&amp;"%)"</f>
        <v>55 (-117.4%)</v>
      </c>
      <c r="H7" s="58" t="str">
        <f>ROUND(Calculations!K7,0)&amp;" ("&amp;ROUND(Calculations!L7,1)&amp;"%)"</f>
        <v>82 (-45.9%)</v>
      </c>
      <c r="I7" s="58" t="str">
        <f>ROUND(Calculations!M7,0)&amp;" ("&amp;ROUND(Calculations!N7,1)&amp;"%)"</f>
        <v>64 (-88.6%)</v>
      </c>
      <c r="J7" s="58" t="str">
        <f>ROUND(Calculations!O7,0)&amp;" ("&amp;ROUND(Calculations!P7,1)&amp;"%)"</f>
        <v>40 (-203.2%)</v>
      </c>
      <c r="K7" s="58" t="str">
        <f>ROUND(Calculations!Q7,0)&amp;" ("&amp;ROUND(Calculations!R7,1)&amp;"%)"</f>
        <v>11 (-1014.1%)</v>
      </c>
      <c r="L7" s="59" t="e">
        <f>ROUND(Calculations!S7,0)&amp;" ("&amp;ROUND(Calculations!T7,1)&amp;"%)"</f>
        <v>#DIV/0!</v>
      </c>
    </row>
    <row r="8" spans="1:12">
      <c r="A8" s="64" t="s">
        <v>24</v>
      </c>
      <c r="B8" s="61" t="s">
        <v>25</v>
      </c>
      <c r="C8" s="80">
        <f>Calculations!C8</f>
        <v>487.72</v>
      </c>
      <c r="D8" s="80">
        <f>Calculations!D8</f>
        <v>886.76363636363635</v>
      </c>
      <c r="E8" s="81" t="str">
        <f>ROUND(Calculations!E8,0)&amp;" ("&amp;ROUND(Calculations!F8,1)&amp;"%)"</f>
        <v>755 (-17.5%)</v>
      </c>
      <c r="F8" s="58" t="str">
        <f>ROUND(Calculations!G8,0)&amp;" ("&amp;ROUND(Calculations!H8,1)&amp;"%)"</f>
        <v>759 (-16.9%)</v>
      </c>
      <c r="G8" s="58" t="str">
        <f>ROUND(Calculations!I8,0)&amp;" ("&amp;ROUND(Calculations!J8,1)&amp;"%)"</f>
        <v>708 (-25.2%)</v>
      </c>
      <c r="H8" s="58" t="str">
        <f>ROUND(Calculations!K8,0)&amp;" ("&amp;ROUND(Calculations!L8,1)&amp;"%)"</f>
        <v>771 (-15%)</v>
      </c>
      <c r="I8" s="58" t="str">
        <f>ROUND(Calculations!M8,0)&amp;" ("&amp;ROUND(Calculations!N8,1)&amp;"%)"</f>
        <v>734 (-20.9%)</v>
      </c>
      <c r="J8" s="58" t="str">
        <f>ROUND(Calculations!O8,0)&amp;" ("&amp;ROUND(Calculations!P8,1)&amp;"%)"</f>
        <v>492 (-80.3%)</v>
      </c>
      <c r="K8" s="58" t="str">
        <f>ROUND(Calculations!Q8,0)&amp;" ("&amp;ROUND(Calculations!R8,1)&amp;"%)"</f>
        <v>385 (-130.3%)</v>
      </c>
      <c r="L8" s="59" t="e">
        <f>ROUND(Calculations!S8,0)&amp;" ("&amp;ROUND(Calculations!T8,1)&amp;"%)"</f>
        <v>#DIV/0!</v>
      </c>
    </row>
    <row r="9" spans="1:12">
      <c r="A9" s="64" t="s">
        <v>26</v>
      </c>
      <c r="B9" s="61" t="s">
        <v>25</v>
      </c>
      <c r="C9" s="80">
        <f>Calculations!C9</f>
        <v>480.87</v>
      </c>
      <c r="D9" s="80">
        <f>Calculations!D9</f>
        <v>874.30909090909086</v>
      </c>
      <c r="E9" s="81" t="str">
        <f>ROUND(Calculations!E9,0)&amp;" ("&amp;ROUND(Calculations!F9,1)&amp;"%)"</f>
        <v>730 (-19.8%)</v>
      </c>
      <c r="F9" s="58" t="str">
        <f>ROUND(Calculations!G9,0)&amp;" ("&amp;ROUND(Calculations!H9,1)&amp;"%)"</f>
        <v>730 (-19.7%)</v>
      </c>
      <c r="G9" s="58" t="str">
        <f>ROUND(Calculations!I9,0)&amp;" ("&amp;ROUND(Calculations!J9,1)&amp;"%)"</f>
        <v>747 (-17%)</v>
      </c>
      <c r="H9" s="58" t="str">
        <f>ROUND(Calculations!K9,0)&amp;" ("&amp;ROUND(Calculations!L9,1)&amp;"%)"</f>
        <v>805 (-8.7%)</v>
      </c>
      <c r="I9" s="58" t="str">
        <f>ROUND(Calculations!M9,0)&amp;" ("&amp;ROUND(Calculations!N9,1)&amp;"%)"</f>
        <v>704 (-24.2%)</v>
      </c>
      <c r="J9" s="58" t="str">
        <f>ROUND(Calculations!O9,0)&amp;" ("&amp;ROUND(Calculations!P9,1)&amp;"%)"</f>
        <v>517 (-69.1%)</v>
      </c>
      <c r="K9" s="58" t="str">
        <f>ROUND(Calculations!Q9,0)&amp;" ("&amp;ROUND(Calculations!R9,1)&amp;"%)"</f>
        <v>409 (-113.8%)</v>
      </c>
      <c r="L9" s="59" t="e">
        <f>ROUND(Calculations!S9,0)&amp;" ("&amp;ROUND(Calculations!T9,1)&amp;"%)"</f>
        <v>#DIV/0!</v>
      </c>
    </row>
    <row r="10" spans="1:12">
      <c r="A10" s="64" t="s">
        <v>27</v>
      </c>
      <c r="B10" s="61" t="s">
        <v>28</v>
      </c>
      <c r="C10" s="80">
        <f>Calculations!C10</f>
        <v>135.84</v>
      </c>
      <c r="D10" s="80">
        <f>Calculations!D10</f>
        <v>246.98181818181817</v>
      </c>
      <c r="E10" s="81" t="str">
        <f>ROUND(Calculations!E10,0)&amp;" ("&amp;ROUND(Calculations!F10,1)&amp;"%)"</f>
        <v>156 (-58.4%)</v>
      </c>
      <c r="F10" s="58" t="str">
        <f>ROUND(Calculations!G10,0)&amp;" ("&amp;ROUND(Calculations!H10,1)&amp;"%)"</f>
        <v>155 (-59.8%)</v>
      </c>
      <c r="G10" s="58" t="str">
        <f>ROUND(Calculations!I10,0)&amp;" ("&amp;ROUND(Calculations!J10,1)&amp;"%)"</f>
        <v>177 (-39.6%)</v>
      </c>
      <c r="H10" s="58" t="str">
        <f>ROUND(Calculations!K10,0)&amp;" ("&amp;ROUND(Calculations!L10,1)&amp;"%)"</f>
        <v>181 (-36.5%)</v>
      </c>
      <c r="I10" s="58" t="str">
        <f>ROUND(Calculations!M10,0)&amp;" ("&amp;ROUND(Calculations!N10,1)&amp;"%)"</f>
        <v>159 (-55.1%)</v>
      </c>
      <c r="J10" s="58" t="str">
        <f>ROUND(Calculations!O10,0)&amp;" ("&amp;ROUND(Calculations!P10,1)&amp;"%)"</f>
        <v>122 (-102.2%)</v>
      </c>
      <c r="K10" s="58" t="str">
        <f>ROUND(Calculations!Q10,0)&amp;" ("&amp;ROUND(Calculations!R10,1)&amp;"%)"</f>
        <v>62 (-298.4%)</v>
      </c>
      <c r="L10" s="59" t="e">
        <f>ROUND(Calculations!S10,0)&amp;" ("&amp;ROUND(Calculations!T10,1)&amp;"%)"</f>
        <v>#DIV/0!</v>
      </c>
    </row>
    <row r="11" spans="1:12">
      <c r="A11" s="64" t="s">
        <v>29</v>
      </c>
      <c r="B11" s="61" t="s">
        <v>13</v>
      </c>
      <c r="C11" s="80">
        <f>Calculations!C11</f>
        <v>130.58000000000001</v>
      </c>
      <c r="D11" s="80">
        <f>Calculations!D11</f>
        <v>237.41818181818184</v>
      </c>
      <c r="E11" s="81" t="str">
        <f>ROUND(Calculations!E11,0)&amp;" ("&amp;ROUND(Calculations!F11,1)&amp;"%)"</f>
        <v>246 (3.6%)</v>
      </c>
      <c r="F11" s="58" t="str">
        <f>ROUND(Calculations!G11,0)&amp;" ("&amp;ROUND(Calculations!H11,1)&amp;"%)"</f>
        <v>248 (4.2%)</v>
      </c>
      <c r="G11" s="58" t="str">
        <f>ROUND(Calculations!I11,0)&amp;" ("&amp;ROUND(Calculations!J11,1)&amp;"%)"</f>
        <v>225 (-5.4%)</v>
      </c>
      <c r="H11" s="58" t="str">
        <f>ROUND(Calculations!K11,0)&amp;" ("&amp;ROUND(Calculations!L11,1)&amp;"%)"</f>
        <v>225 (-5.4%)</v>
      </c>
      <c r="I11" s="58" t="str">
        <f>ROUND(Calculations!M11,0)&amp;" ("&amp;ROUND(Calculations!N11,1)&amp;"%)"</f>
        <v>161 (-47.2%)</v>
      </c>
      <c r="J11" s="58" t="str">
        <f>ROUND(Calculations!O11,0)&amp;" ("&amp;ROUND(Calculations!P11,1)&amp;"%)"</f>
        <v>125 (-90.5%)</v>
      </c>
      <c r="K11" s="58" t="str">
        <f>ROUND(Calculations!Q11,0)&amp;" ("&amp;ROUND(Calculations!R11,1)&amp;"%)"</f>
        <v>94 (-152.6%)</v>
      </c>
      <c r="L11" s="59" t="e">
        <f>ROUND(Calculations!S11,0)&amp;" ("&amp;ROUND(Calculations!T11,1)&amp;"%)"</f>
        <v>#DIV/0!</v>
      </c>
    </row>
    <row r="12" spans="1:12">
      <c r="A12" s="64" t="s">
        <v>30</v>
      </c>
      <c r="B12" s="61" t="s">
        <v>31</v>
      </c>
      <c r="C12" s="80">
        <f>Calculations!C12</f>
        <v>209.55</v>
      </c>
      <c r="D12" s="80">
        <f>Calculations!D12</f>
        <v>381</v>
      </c>
      <c r="E12" s="81" t="str">
        <f>ROUND(Calculations!E12,0)&amp;" ("&amp;ROUND(Calculations!F12,1)&amp;"%)"</f>
        <v>229 (-66.3%)</v>
      </c>
      <c r="F12" s="58" t="str">
        <f>ROUND(Calculations!G12,0)&amp;" ("&amp;ROUND(Calculations!H12,1)&amp;"%)"</f>
        <v>230 (-65.6%)</v>
      </c>
      <c r="G12" s="58" t="str">
        <f>ROUND(Calculations!I12,0)&amp;" ("&amp;ROUND(Calculations!J12,1)&amp;"%)"</f>
        <v>389 (2.1%)</v>
      </c>
      <c r="H12" s="58" t="str">
        <f>ROUND(Calculations!K12,0)&amp;" ("&amp;ROUND(Calculations!L12,1)&amp;"%)"</f>
        <v>652 (41.6%)</v>
      </c>
      <c r="I12" s="58" t="str">
        <f>ROUND(Calculations!M12,0)&amp;" ("&amp;ROUND(Calculations!N12,1)&amp;"%)"</f>
        <v>349 (-9.3%)</v>
      </c>
      <c r="J12" s="58" t="str">
        <f>ROUND(Calculations!O12,0)&amp;" ("&amp;ROUND(Calculations!P12,1)&amp;"%)"</f>
        <v>114 (-235.6%)</v>
      </c>
      <c r="K12" s="58" t="str">
        <f>ROUND(Calculations!Q12,0)&amp;" ("&amp;ROUND(Calculations!R12,1)&amp;"%)"</f>
        <v>164 (-132.3%)</v>
      </c>
      <c r="L12" s="59" t="e">
        <f>ROUND(Calculations!S12,0)&amp;" ("&amp;ROUND(Calculations!T12,1)&amp;"%)"</f>
        <v>#DIV/0!</v>
      </c>
    </row>
    <row r="13" spans="1:12">
      <c r="A13" s="64" t="s">
        <v>32</v>
      </c>
      <c r="B13" s="61" t="s">
        <v>33</v>
      </c>
      <c r="C13" s="80">
        <f>Calculations!C13</f>
        <v>285.27999999999997</v>
      </c>
      <c r="D13" s="80">
        <f>Calculations!D13</f>
        <v>518.69090909090903</v>
      </c>
      <c r="E13" s="81" t="str">
        <f>ROUND(Calculations!E13,0)&amp;" ("&amp;ROUND(Calculations!F13,1)&amp;"%)"</f>
        <v>494 (-5.1%)</v>
      </c>
      <c r="F13" s="58" t="str">
        <f>ROUND(Calculations!G13,0)&amp;" ("&amp;ROUND(Calculations!H13,1)&amp;"%)"</f>
        <v>498 (-4.3%)</v>
      </c>
      <c r="G13" s="58" t="str">
        <f>ROUND(Calculations!I13,0)&amp;" ("&amp;ROUND(Calculations!J13,1)&amp;"%)"</f>
        <v>435 (-19.3%)</v>
      </c>
      <c r="H13" s="58" t="str">
        <f>ROUND(Calculations!K13,0)&amp;" ("&amp;ROUND(Calculations!L13,1)&amp;"%)"</f>
        <v>482 (-7.7%)</v>
      </c>
      <c r="I13" s="58" t="str">
        <f>ROUND(Calculations!M13,0)&amp;" ("&amp;ROUND(Calculations!N13,1)&amp;"%)"</f>
        <v>401 (-29.4%)</v>
      </c>
      <c r="J13" s="58" t="str">
        <f>ROUND(Calculations!O13,0)&amp;" ("&amp;ROUND(Calculations!P13,1)&amp;"%)"</f>
        <v>265 (-95.6%)</v>
      </c>
      <c r="K13" s="58" t="str">
        <f>ROUND(Calculations!Q13,0)&amp;" ("&amp;ROUND(Calculations!R13,1)&amp;"%)"</f>
        <v>208 (-149.4%)</v>
      </c>
      <c r="L13" s="59" t="e">
        <f>ROUND(Calculations!S13,0)&amp;" ("&amp;ROUND(Calculations!T13,1)&amp;"%)"</f>
        <v>#DIV/0!</v>
      </c>
    </row>
    <row r="14" spans="1:12">
      <c r="A14" s="64" t="s">
        <v>34</v>
      </c>
      <c r="B14" s="61" t="s">
        <v>25</v>
      </c>
      <c r="C14" s="80">
        <f>Calculations!C14</f>
        <v>492.76</v>
      </c>
      <c r="D14" s="80">
        <f>Calculations!D14</f>
        <v>895.92727272727268</v>
      </c>
      <c r="E14" s="81" t="str">
        <f>ROUND(Calculations!E14,0)&amp;" ("&amp;ROUND(Calculations!F14,1)&amp;"%)"</f>
        <v>736 (-21.7%)</v>
      </c>
      <c r="F14" s="58" t="str">
        <f>ROUND(Calculations!G14,0)&amp;" ("&amp;ROUND(Calculations!H14,1)&amp;"%)"</f>
        <v>738 (-21.3%)</v>
      </c>
      <c r="G14" s="58" t="str">
        <f>ROUND(Calculations!I14,0)&amp;" ("&amp;ROUND(Calculations!J14,1)&amp;"%)"</f>
        <v>650 (-37.8%)</v>
      </c>
      <c r="H14" s="58" t="str">
        <f>ROUND(Calculations!K14,0)&amp;" ("&amp;ROUND(Calculations!L14,1)&amp;"%)"</f>
        <v>627 (-42.8%)</v>
      </c>
      <c r="I14" s="58" t="str">
        <f>ROUND(Calculations!M14,0)&amp;" ("&amp;ROUND(Calculations!N14,1)&amp;"%)"</f>
        <v>606 (-47.9%)</v>
      </c>
      <c r="J14" s="58" t="str">
        <f>ROUND(Calculations!O14,0)&amp;" ("&amp;ROUND(Calculations!P14,1)&amp;"%)"</f>
        <v>532 (-68.5%)</v>
      </c>
      <c r="K14" s="58" t="str">
        <f>ROUND(Calculations!Q14,0)&amp;" ("&amp;ROUND(Calculations!R14,1)&amp;"%)"</f>
        <v>319 (-180.9%)</v>
      </c>
      <c r="L14" s="59" t="e">
        <f>ROUND(Calculations!S14,0)&amp;" ("&amp;ROUND(Calculations!T14,1)&amp;"%)"</f>
        <v>#DIV/0!</v>
      </c>
    </row>
    <row r="15" spans="1:12">
      <c r="A15" s="65" t="s">
        <v>35</v>
      </c>
      <c r="B15" s="92" t="s">
        <v>36</v>
      </c>
      <c r="C15" s="80">
        <f>Calculations!C15</f>
        <v>581.73</v>
      </c>
      <c r="D15" s="80">
        <f>Calculations!D15</f>
        <v>1057.6909090909091</v>
      </c>
      <c r="E15" s="82" t="str">
        <f>ROUND(Calculations!E15,0)&amp;" ("&amp;ROUND(Calculations!F15,1)&amp;"%)"</f>
        <v>872 (-21.3%)</v>
      </c>
      <c r="F15" s="83" t="str">
        <f>ROUND(Calculations!G15,0)&amp;" ("&amp;ROUND(Calculations!H15,1)&amp;"%)"</f>
        <v>868 (-21.8%)</v>
      </c>
      <c r="G15" s="83" t="str">
        <f>ROUND(Calculations!I15,0)&amp;" ("&amp;ROUND(Calculations!J15,1)&amp;"%)"</f>
        <v>821 (-28.9%)</v>
      </c>
      <c r="H15" s="83" t="str">
        <f>ROUND(Calculations!K15,0)&amp;" ("&amp;ROUND(Calculations!L15,1)&amp;"%)"</f>
        <v>811 (-30.4%)</v>
      </c>
      <c r="I15" s="83" t="str">
        <f>ROUND(Calculations!M15,0)&amp;" ("&amp;ROUND(Calculations!N15,1)&amp;"%)"</f>
        <v>752 (-40.6%)</v>
      </c>
      <c r="J15" s="83" t="str">
        <f>ROUND(Calculations!O15,0)&amp;" ("&amp;ROUND(Calculations!P15,1)&amp;"%)"</f>
        <v>555 (-90.4%)</v>
      </c>
      <c r="K15" s="83" t="str">
        <f>ROUND(Calculations!Q15,0)&amp;" ("&amp;ROUND(Calculations!R15,1)&amp;"%)"</f>
        <v>450 (-135%)</v>
      </c>
      <c r="L15" s="84" t="e">
        <f>ROUND(Calculations!S15,0)&amp;" ("&amp;ROUND(Calculations!T15,1)&amp;"%)"</f>
        <v>#DIV/0!</v>
      </c>
    </row>
    <row r="16" spans="1:12">
      <c r="A16" s="90" t="s">
        <v>37</v>
      </c>
      <c r="B16" s="85" t="s">
        <v>38</v>
      </c>
      <c r="C16" s="93" t="s">
        <v>38</v>
      </c>
      <c r="D16" s="94" t="s">
        <v>38</v>
      </c>
      <c r="E16" s="96" t="str">
        <f>ROUND(Calculations!F16,1)&amp;"%"</f>
        <v>-17.6%</v>
      </c>
      <c r="F16" s="86" t="str">
        <f>ROUND(Calculations!H16,1)&amp;"%"</f>
        <v>-17.4%</v>
      </c>
      <c r="G16" s="97" t="str">
        <f>ROUND(Calculations!J16,1)&amp;"%"</f>
        <v>-26.9%</v>
      </c>
      <c r="H16" s="97" t="str">
        <f>ROUND(Calculations!L16,1)&amp;"%"</f>
        <v>-10.4%</v>
      </c>
      <c r="I16" s="97" t="str">
        <f>ROUND(Calculations!N16,1)&amp;"%"</f>
        <v>-48.2%</v>
      </c>
      <c r="J16" s="97" t="str">
        <f>ROUND(Calculations!P16,1)&amp;"%"</f>
        <v>-116.1%</v>
      </c>
      <c r="K16" s="97" t="str">
        <f>ROUND(Calculations!R16,1)&amp;"%"</f>
        <v>-249.2%</v>
      </c>
      <c r="L16" s="87" t="e">
        <f>ROUND(Calculations!T16,1)&amp;"%"</f>
        <v>#DIV/0!</v>
      </c>
    </row>
    <row r="17" spans="1:12">
      <c r="A17" s="91" t="s">
        <v>39</v>
      </c>
      <c r="B17" s="56" t="s">
        <v>38</v>
      </c>
      <c r="C17" s="62" t="s">
        <v>38</v>
      </c>
      <c r="D17" s="63" t="s">
        <v>38</v>
      </c>
      <c r="E17" s="98" t="str">
        <f>ROUND(Calculations!F17,1)&amp;"%"</f>
        <v>22.5%</v>
      </c>
      <c r="F17" s="88" t="str">
        <f>ROUND(Calculations!H17,1)&amp;"%"</f>
        <v>22.3%</v>
      </c>
      <c r="G17" s="99" t="str">
        <f>ROUND(Calculations!J17,1)&amp;"%"</f>
        <v>28.8%</v>
      </c>
      <c r="H17" s="99" t="str">
        <f>ROUND(Calculations!L17,1)&amp;"%"</f>
        <v>20.3%</v>
      </c>
      <c r="I17" s="99" t="str">
        <f>ROUND(Calculations!N17,1)&amp;"%"</f>
        <v>48.2%</v>
      </c>
      <c r="J17" s="99" t="str">
        <f>ROUND(Calculations!P17,1)&amp;"%"</f>
        <v>116.1%</v>
      </c>
      <c r="K17" s="99" t="str">
        <f>ROUND(Calculations!R17,1)&amp;"%"</f>
        <v>249.2%</v>
      </c>
      <c r="L17" s="89" t="e">
        <f>ROUND(Calculations!T17,1)&amp;"%"</f>
        <v>#DIV/0!</v>
      </c>
    </row>
    <row r="20" spans="1:12">
      <c r="A20" s="103" t="s">
        <v>40</v>
      </c>
      <c r="B20" s="104"/>
      <c r="C20" s="105"/>
    </row>
    <row r="21" spans="1:12">
      <c r="A21" s="57" t="s">
        <v>37</v>
      </c>
      <c r="B21" s="106" t="s">
        <v>41</v>
      </c>
      <c r="C21" s="107"/>
    </row>
    <row r="22" spans="1:12">
      <c r="A22" s="56" t="s">
        <v>39</v>
      </c>
      <c r="B22" s="101" t="s">
        <v>42</v>
      </c>
      <c r="C22" s="102"/>
    </row>
    <row r="27" spans="1:12">
      <c r="D27" s="95"/>
    </row>
    <row r="34" spans="7:7">
      <c r="G34" s="95"/>
    </row>
  </sheetData>
  <mergeCells count="3">
    <mergeCell ref="B22:C22"/>
    <mergeCell ref="A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C32" sqref="C19:C32"/>
    </sheetView>
  </sheetViews>
  <sheetFormatPr defaultColWidth="11.5703125" defaultRowHeight="12.75"/>
  <cols>
    <col min="1" max="1" width="7.5703125" style="1" customWidth="1"/>
    <col min="2" max="2" width="9.28515625" style="1" customWidth="1"/>
    <col min="3" max="3" width="12.7109375" style="1" customWidth="1"/>
    <col min="4" max="4" width="9.85546875" style="1" customWidth="1"/>
    <col min="5" max="20" width="11.5703125" style="1" customWidth="1"/>
    <col min="21" max="22" width="11.5703125" style="1"/>
    <col min="23" max="23" width="18.42578125" style="1" bestFit="1" customWidth="1"/>
    <col min="24" max="16384" width="11.5703125" style="1"/>
  </cols>
  <sheetData>
    <row r="1" spans="1:20" ht="49.5" customHeight="1">
      <c r="A1" s="2" t="s">
        <v>0</v>
      </c>
      <c r="B1" s="3" t="s">
        <v>1</v>
      </c>
      <c r="C1" s="20" t="s">
        <v>43</v>
      </c>
      <c r="D1" s="21" t="s">
        <v>3</v>
      </c>
      <c r="E1" s="22" t="s">
        <v>4</v>
      </c>
      <c r="F1" s="22" t="s">
        <v>44</v>
      </c>
      <c r="G1" s="23" t="s">
        <v>5</v>
      </c>
      <c r="H1" s="23" t="s">
        <v>44</v>
      </c>
      <c r="I1" s="24" t="s">
        <v>6</v>
      </c>
      <c r="J1" s="25" t="s">
        <v>45</v>
      </c>
      <c r="K1" s="26" t="s">
        <v>7</v>
      </c>
      <c r="L1" s="27" t="s">
        <v>46</v>
      </c>
      <c r="M1" s="28" t="s">
        <v>8</v>
      </c>
      <c r="N1" s="29" t="s">
        <v>47</v>
      </c>
      <c r="O1" s="30" t="s">
        <v>9</v>
      </c>
      <c r="P1" s="31" t="s">
        <v>48</v>
      </c>
      <c r="Q1" s="32" t="s">
        <v>10</v>
      </c>
      <c r="R1" s="33" t="s">
        <v>49</v>
      </c>
      <c r="S1" s="34" t="s">
        <v>11</v>
      </c>
      <c r="T1" s="35" t="s">
        <v>50</v>
      </c>
    </row>
    <row r="2" spans="1:20">
      <c r="A2" s="3" t="s">
        <v>12</v>
      </c>
      <c r="B2" s="3" t="s">
        <v>13</v>
      </c>
      <c r="C2" s="36">
        <v>137.38999999999999</v>
      </c>
      <c r="D2" s="8">
        <f t="shared" ref="D2:D15" si="0">C2/0.55</f>
        <v>249.79999999999995</v>
      </c>
      <c r="E2" s="46">
        <v>284.02999999999997</v>
      </c>
      <c r="F2" s="9">
        <f>(E2-D2)/E2*100</f>
        <v>12.051543851001663</v>
      </c>
      <c r="G2" s="48">
        <v>282.27999999999997</v>
      </c>
      <c r="H2" s="10">
        <f>(G2-D2)/G2*100</f>
        <v>11.506305795663888</v>
      </c>
      <c r="I2" s="11">
        <v>261.14400000000001</v>
      </c>
      <c r="J2" s="11">
        <f>(I2-D2)/I2*100</f>
        <v>4.3439634837484498</v>
      </c>
      <c r="K2" s="12">
        <v>247.298</v>
      </c>
      <c r="L2" s="12">
        <f>(K2-D2)/K2*100</f>
        <v>-1.0117348300430868</v>
      </c>
      <c r="M2" s="4">
        <v>175.1</v>
      </c>
      <c r="N2" s="13">
        <f>(M2-D2)/M2*100</f>
        <v>-42.661336379211853</v>
      </c>
      <c r="O2" s="5">
        <v>132.96</v>
      </c>
      <c r="P2" s="14">
        <f>(O2-D2)/O2*100</f>
        <v>-87.876052948255065</v>
      </c>
      <c r="Q2" s="6">
        <v>109</v>
      </c>
      <c r="R2" s="15">
        <f>(Q2-D2)/Q2*100</f>
        <v>-129.17431192660547</v>
      </c>
      <c r="S2" s="7">
        <v>396</v>
      </c>
      <c r="T2" s="44">
        <f>(S2-D2)/S2*100</f>
        <v>36.919191919191931</v>
      </c>
    </row>
    <row r="3" spans="1:20">
      <c r="A3" s="3" t="s">
        <v>14</v>
      </c>
      <c r="B3" s="3" t="s">
        <v>15</v>
      </c>
      <c r="C3" s="36">
        <v>146.03</v>
      </c>
      <c r="D3" s="8">
        <f t="shared" si="0"/>
        <v>265.5090909090909</v>
      </c>
      <c r="E3" s="46">
        <v>261.19</v>
      </c>
      <c r="F3" s="9">
        <f t="shared" ref="F3:F15" si="1">(E3-D3)/E3*100</f>
        <v>-1.6536203181939979</v>
      </c>
      <c r="G3" s="48">
        <v>261.44</v>
      </c>
      <c r="H3" s="10">
        <f t="shared" ref="H3:H15" si="2">(G3-D3)/G3*100</f>
        <v>-1.556414821408699</v>
      </c>
      <c r="I3" s="11">
        <v>240.84</v>
      </c>
      <c r="J3" s="11">
        <f t="shared" ref="J3:J15" si="3">(I3-D3)/I3*100</f>
        <v>-10.242937597197683</v>
      </c>
      <c r="K3" s="12">
        <v>246.30699999999999</v>
      </c>
      <c r="L3" s="12">
        <f t="shared" ref="L3:L15" si="4">(K3-D3)/K3*100</f>
        <v>-7.795998858778237</v>
      </c>
      <c r="M3" s="4">
        <v>179.7</v>
      </c>
      <c r="N3" s="13">
        <f t="shared" ref="N3:N15" si="5">(M3-D3)/M3*100</f>
        <v>-47.751302676177474</v>
      </c>
      <c r="O3" s="5">
        <v>89.58</v>
      </c>
      <c r="P3" s="14">
        <f t="shared" ref="P3:P15" si="6">(O3-D3)/O3*100</f>
        <v>-196.39326960157504</v>
      </c>
      <c r="Q3" s="6">
        <v>92</v>
      </c>
      <c r="R3" s="15">
        <f t="shared" ref="R3:R15" si="7">(Q3-D3)/Q3*100</f>
        <v>-188.59683794466403</v>
      </c>
      <c r="S3" s="7">
        <v>267</v>
      </c>
      <c r="T3" s="44">
        <f t="shared" ref="T3:T15" si="8">(S3-D3)/S3*100</f>
        <v>0.55839291794348289</v>
      </c>
    </row>
    <row r="4" spans="1:20">
      <c r="A4" s="3" t="s">
        <v>16</v>
      </c>
      <c r="B4" s="3" t="s">
        <v>17</v>
      </c>
      <c r="C4" s="36">
        <v>129.1</v>
      </c>
      <c r="D4" s="8">
        <f t="shared" si="0"/>
        <v>234.72727272727269</v>
      </c>
      <c r="E4" s="46">
        <v>270.38</v>
      </c>
      <c r="F4" s="9">
        <f t="shared" si="1"/>
        <v>13.186155511771325</v>
      </c>
      <c r="G4" s="48">
        <v>270.31</v>
      </c>
      <c r="H4" s="10">
        <f t="shared" si="2"/>
        <v>13.163674030826575</v>
      </c>
      <c r="I4" s="11">
        <v>252.50399999999999</v>
      </c>
      <c r="J4" s="11">
        <f t="shared" si="3"/>
        <v>7.0401765012543569</v>
      </c>
      <c r="K4" s="12">
        <v>277.21300000000002</v>
      </c>
      <c r="L4" s="12">
        <f t="shared" si="4"/>
        <v>15.326022687510083</v>
      </c>
      <c r="M4" s="4">
        <v>190.5</v>
      </c>
      <c r="N4" s="13">
        <f t="shared" si="5"/>
        <v>-23.216416129801935</v>
      </c>
      <c r="O4" s="5">
        <v>112.77</v>
      </c>
      <c r="P4" s="14">
        <f t="shared" si="6"/>
        <v>-108.14691205752655</v>
      </c>
      <c r="Q4" s="6">
        <v>99</v>
      </c>
      <c r="R4" s="15">
        <f t="shared" si="7"/>
        <v>-137.09825528007343</v>
      </c>
      <c r="S4" s="7">
        <v>335</v>
      </c>
      <c r="T4" s="44">
        <f t="shared" si="8"/>
        <v>29.932157394843973</v>
      </c>
    </row>
    <row r="5" spans="1:20">
      <c r="A5" s="3" t="s">
        <v>18</v>
      </c>
      <c r="B5" s="3" t="s">
        <v>19</v>
      </c>
      <c r="C5" s="36">
        <v>271.23</v>
      </c>
      <c r="D5" s="8">
        <f t="shared" si="0"/>
        <v>493.14545454545453</v>
      </c>
      <c r="E5" s="46">
        <v>412.91</v>
      </c>
      <c r="F5" s="9">
        <f t="shared" si="1"/>
        <v>-19.431705346311425</v>
      </c>
      <c r="G5" s="48">
        <v>412.67</v>
      </c>
      <c r="H5" s="10">
        <f t="shared" si="2"/>
        <v>-19.501164258476386</v>
      </c>
      <c r="I5" s="11">
        <v>410.4</v>
      </c>
      <c r="J5" s="11">
        <f t="shared" si="3"/>
        <v>-20.162147793726742</v>
      </c>
      <c r="K5" s="12">
        <v>434.423</v>
      </c>
      <c r="L5" s="12">
        <f t="shared" si="4"/>
        <v>-13.51734474129006</v>
      </c>
      <c r="M5" s="4">
        <v>343</v>
      </c>
      <c r="N5" s="13">
        <f t="shared" si="5"/>
        <v>-43.774184998674784</v>
      </c>
      <c r="O5" s="5">
        <v>250.72</v>
      </c>
      <c r="P5" s="14">
        <f t="shared" si="6"/>
        <v>-96.691709694262343</v>
      </c>
      <c r="Q5" s="6">
        <v>222</v>
      </c>
      <c r="R5" s="15">
        <f t="shared" si="7"/>
        <v>-122.13759213759212</v>
      </c>
      <c r="S5" s="7">
        <v>474</v>
      </c>
      <c r="T5" s="44">
        <f t="shared" si="8"/>
        <v>-4.0391254315304908</v>
      </c>
    </row>
    <row r="6" spans="1:20">
      <c r="A6" s="3" t="s">
        <v>20</v>
      </c>
      <c r="B6" s="3" t="s">
        <v>21</v>
      </c>
      <c r="C6" s="36">
        <v>40.74</v>
      </c>
      <c r="D6" s="8">
        <f t="shared" si="0"/>
        <v>74.072727272727263</v>
      </c>
      <c r="E6" s="46">
        <v>78.66</v>
      </c>
      <c r="F6" s="9">
        <f t="shared" si="1"/>
        <v>5.8317731086609887</v>
      </c>
      <c r="G6" s="48">
        <v>78.03</v>
      </c>
      <c r="H6" s="10">
        <f t="shared" si="2"/>
        <v>5.071476005732074</v>
      </c>
      <c r="I6" s="11">
        <v>43.847999999999999</v>
      </c>
      <c r="J6" s="11">
        <f t="shared" si="3"/>
        <v>-68.930686172065464</v>
      </c>
      <c r="K6" s="12">
        <v>84.33</v>
      </c>
      <c r="L6" s="12">
        <f t="shared" si="4"/>
        <v>12.163254745965535</v>
      </c>
      <c r="M6" s="4">
        <v>29.2</v>
      </c>
      <c r="N6" s="13">
        <f t="shared" si="5"/>
        <v>-153.67372353673721</v>
      </c>
      <c r="O6" s="5">
        <v>36.770000000000003</v>
      </c>
      <c r="P6" s="14">
        <f t="shared" si="6"/>
        <v>-101.44880955324247</v>
      </c>
      <c r="Q6" s="6">
        <v>10.5</v>
      </c>
      <c r="R6" s="15">
        <f t="shared" si="7"/>
        <v>-605.45454545454538</v>
      </c>
      <c r="S6" s="7"/>
      <c r="T6" s="44" t="e">
        <f t="shared" si="8"/>
        <v>#DIV/0!</v>
      </c>
    </row>
    <row r="7" spans="1:20">
      <c r="A7" s="3" t="s">
        <v>22</v>
      </c>
      <c r="B7" s="3" t="s">
        <v>23</v>
      </c>
      <c r="C7" s="36">
        <v>65.87</v>
      </c>
      <c r="D7" s="8">
        <f t="shared" si="0"/>
        <v>119.76363636363637</v>
      </c>
      <c r="E7" s="46">
        <v>80.25</v>
      </c>
      <c r="F7" s="9">
        <f t="shared" si="1"/>
        <v>-49.238176154064007</v>
      </c>
      <c r="G7" s="48">
        <v>81.17</v>
      </c>
      <c r="H7" s="10">
        <f t="shared" si="2"/>
        <v>-47.546675327875278</v>
      </c>
      <c r="I7" s="11">
        <v>55.08</v>
      </c>
      <c r="J7" s="11">
        <f t="shared" si="3"/>
        <v>-117.43579586716844</v>
      </c>
      <c r="K7" s="12">
        <v>82.099000000000004</v>
      </c>
      <c r="L7" s="12">
        <f t="shared" si="4"/>
        <v>-45.877095170021995</v>
      </c>
      <c r="M7" s="4">
        <v>63.5</v>
      </c>
      <c r="N7" s="13">
        <f t="shared" si="5"/>
        <v>-88.60415175375806</v>
      </c>
      <c r="O7" s="5">
        <v>39.5</v>
      </c>
      <c r="P7" s="14">
        <f t="shared" si="6"/>
        <v>-203.19907940161107</v>
      </c>
      <c r="Q7" s="6">
        <v>10.75</v>
      </c>
      <c r="R7" s="15">
        <f t="shared" si="7"/>
        <v>-1014.0803382663847</v>
      </c>
      <c r="S7" s="7"/>
      <c r="T7" s="44" t="e">
        <f t="shared" si="8"/>
        <v>#DIV/0!</v>
      </c>
    </row>
    <row r="8" spans="1:20" s="3" customFormat="1">
      <c r="A8" s="3" t="s">
        <v>24</v>
      </c>
      <c r="B8" s="3" t="s">
        <v>25</v>
      </c>
      <c r="C8" s="36">
        <v>487.72</v>
      </c>
      <c r="D8" s="8">
        <f t="shared" si="0"/>
        <v>886.76363636363635</v>
      </c>
      <c r="E8" s="46">
        <v>754.91</v>
      </c>
      <c r="F8" s="9">
        <f t="shared" si="1"/>
        <v>-17.466139852914438</v>
      </c>
      <c r="G8" s="48">
        <v>758.8</v>
      </c>
      <c r="H8" s="10">
        <f t="shared" si="2"/>
        <v>-16.863947860257827</v>
      </c>
      <c r="I8" s="50">
        <v>708.048</v>
      </c>
      <c r="J8" s="11">
        <f t="shared" si="3"/>
        <v>-25.240610292471182</v>
      </c>
      <c r="K8" s="12">
        <v>770.98</v>
      </c>
      <c r="L8" s="12">
        <f t="shared" si="4"/>
        <v>-15.017722426474919</v>
      </c>
      <c r="M8" s="16">
        <v>733.7</v>
      </c>
      <c r="N8" s="13">
        <f t="shared" si="5"/>
        <v>-20.86188310803275</v>
      </c>
      <c r="O8" s="17">
        <v>491.73</v>
      </c>
      <c r="P8" s="14">
        <f t="shared" si="6"/>
        <v>-80.335476046536982</v>
      </c>
      <c r="Q8" s="18">
        <v>385</v>
      </c>
      <c r="R8" s="15">
        <f t="shared" si="7"/>
        <v>-130.32821723730814</v>
      </c>
      <c r="S8" s="19"/>
      <c r="T8" s="44" t="e">
        <f t="shared" si="8"/>
        <v>#DIV/0!</v>
      </c>
    </row>
    <row r="9" spans="1:20">
      <c r="A9" s="3" t="s">
        <v>26</v>
      </c>
      <c r="B9" s="3" t="s">
        <v>25</v>
      </c>
      <c r="C9" s="36">
        <v>480.87</v>
      </c>
      <c r="D9" s="8">
        <f t="shared" si="0"/>
        <v>874.30909090909086</v>
      </c>
      <c r="E9" s="46">
        <v>729.69</v>
      </c>
      <c r="F9" s="9">
        <f t="shared" si="1"/>
        <v>-19.819250765268919</v>
      </c>
      <c r="G9" s="48">
        <v>730.2</v>
      </c>
      <c r="H9" s="10">
        <f t="shared" si="2"/>
        <v>-19.73556435347724</v>
      </c>
      <c r="I9" s="11">
        <v>747.36</v>
      </c>
      <c r="J9" s="11">
        <f t="shared" si="3"/>
        <v>-16.986337362059896</v>
      </c>
      <c r="K9" s="12">
        <v>804.54399999999998</v>
      </c>
      <c r="L9" s="12">
        <f t="shared" si="4"/>
        <v>-8.6713829087148593</v>
      </c>
      <c r="M9" s="4">
        <v>704</v>
      </c>
      <c r="N9" s="13">
        <f t="shared" si="5"/>
        <v>-24.191632231404949</v>
      </c>
      <c r="O9" s="5">
        <v>517.11</v>
      </c>
      <c r="P9" s="14">
        <f t="shared" si="6"/>
        <v>-69.076036222291364</v>
      </c>
      <c r="Q9" s="6">
        <v>409</v>
      </c>
      <c r="R9" s="15">
        <f t="shared" si="7"/>
        <v>-113.76750388975327</v>
      </c>
      <c r="S9" s="7"/>
      <c r="T9" s="44" t="e">
        <f t="shared" si="8"/>
        <v>#DIV/0!</v>
      </c>
    </row>
    <row r="10" spans="1:20">
      <c r="A10" s="3" t="s">
        <v>27</v>
      </c>
      <c r="B10" s="3" t="s">
        <v>28</v>
      </c>
      <c r="C10" s="36">
        <v>135.84</v>
      </c>
      <c r="D10" s="8">
        <f t="shared" si="0"/>
        <v>246.98181818181817</v>
      </c>
      <c r="E10" s="46">
        <v>155.91999999999999</v>
      </c>
      <c r="F10" s="9">
        <f t="shared" si="1"/>
        <v>-58.402910583516032</v>
      </c>
      <c r="G10" s="48">
        <v>154.52000000000001</v>
      </c>
      <c r="H10" s="10">
        <f t="shared" si="2"/>
        <v>-59.838090979690747</v>
      </c>
      <c r="I10" s="11">
        <v>176.904</v>
      </c>
      <c r="J10" s="11">
        <f t="shared" si="3"/>
        <v>-39.613472946806276</v>
      </c>
      <c r="K10" s="12">
        <v>180.93700000000001</v>
      </c>
      <c r="L10" s="12">
        <f t="shared" si="4"/>
        <v>-36.501554785266784</v>
      </c>
      <c r="M10" s="4">
        <v>159.19999999999999</v>
      </c>
      <c r="N10" s="13">
        <f t="shared" si="5"/>
        <v>-55.139333028780271</v>
      </c>
      <c r="O10" s="5">
        <v>122.15</v>
      </c>
      <c r="P10" s="14">
        <f t="shared" si="6"/>
        <v>-102.1955122241655</v>
      </c>
      <c r="Q10" s="6">
        <v>62</v>
      </c>
      <c r="R10" s="15">
        <f t="shared" si="7"/>
        <v>-298.35777126099703</v>
      </c>
      <c r="S10" s="7"/>
      <c r="T10" s="44" t="e">
        <f t="shared" si="8"/>
        <v>#DIV/0!</v>
      </c>
    </row>
    <row r="11" spans="1:20">
      <c r="A11" s="3" t="s">
        <v>29</v>
      </c>
      <c r="B11" s="3" t="s">
        <v>13</v>
      </c>
      <c r="C11" s="36">
        <v>130.58000000000001</v>
      </c>
      <c r="D11" s="8">
        <f t="shared" si="0"/>
        <v>237.41818181818184</v>
      </c>
      <c r="E11" s="46">
        <v>246.16</v>
      </c>
      <c r="F11" s="9">
        <f t="shared" si="1"/>
        <v>3.5512748544922652</v>
      </c>
      <c r="G11" s="48">
        <v>247.81</v>
      </c>
      <c r="H11" s="10">
        <f t="shared" si="2"/>
        <v>4.1934619998459173</v>
      </c>
      <c r="I11" s="11">
        <v>225.28800000000001</v>
      </c>
      <c r="J11" s="11">
        <f t="shared" si="3"/>
        <v>-5.3843000151725011</v>
      </c>
      <c r="K11" s="12">
        <v>225.29400000000001</v>
      </c>
      <c r="L11" s="12">
        <f t="shared" si="4"/>
        <v>-5.3814934344375898</v>
      </c>
      <c r="M11" s="4">
        <v>161.30000000000001</v>
      </c>
      <c r="N11" s="13">
        <f t="shared" si="5"/>
        <v>-47.190441300794674</v>
      </c>
      <c r="O11" s="5">
        <v>124.64</v>
      </c>
      <c r="P11" s="14">
        <f t="shared" si="6"/>
        <v>-90.483136888785168</v>
      </c>
      <c r="Q11" s="6">
        <v>94</v>
      </c>
      <c r="R11" s="15">
        <f t="shared" si="7"/>
        <v>-152.5725338491296</v>
      </c>
      <c r="S11" s="7"/>
      <c r="T11" s="44" t="e">
        <f t="shared" si="8"/>
        <v>#DIV/0!</v>
      </c>
    </row>
    <row r="12" spans="1:20">
      <c r="A12" s="3" t="s">
        <v>30</v>
      </c>
      <c r="B12" s="3" t="s">
        <v>31</v>
      </c>
      <c r="C12" s="36">
        <v>209.55</v>
      </c>
      <c r="D12" s="8">
        <f t="shared" si="0"/>
        <v>381</v>
      </c>
      <c r="E12" s="46">
        <v>229.11</v>
      </c>
      <c r="F12" s="9">
        <f t="shared" si="1"/>
        <v>-66.295665837370692</v>
      </c>
      <c r="G12" s="48">
        <v>230.03</v>
      </c>
      <c r="H12" s="10">
        <f t="shared" si="2"/>
        <v>-65.630569925661874</v>
      </c>
      <c r="I12" s="11">
        <v>389.23200000000003</v>
      </c>
      <c r="J12" s="11">
        <f t="shared" si="3"/>
        <v>2.1149340239240422</v>
      </c>
      <c r="K12" s="12">
        <v>652.13199999999995</v>
      </c>
      <c r="L12" s="12">
        <f t="shared" si="4"/>
        <v>41.576245300031275</v>
      </c>
      <c r="M12" s="4">
        <v>348.7</v>
      </c>
      <c r="N12" s="13">
        <f t="shared" si="5"/>
        <v>-9.2629767708632098</v>
      </c>
      <c r="O12" s="5">
        <v>113.53</v>
      </c>
      <c r="P12" s="14">
        <f t="shared" si="6"/>
        <v>-235.59411609266277</v>
      </c>
      <c r="Q12" s="6">
        <v>164</v>
      </c>
      <c r="R12" s="15">
        <f t="shared" si="7"/>
        <v>-132.3170731707317</v>
      </c>
      <c r="S12" s="7"/>
      <c r="T12" s="44" t="e">
        <f t="shared" si="8"/>
        <v>#DIV/0!</v>
      </c>
    </row>
    <row r="13" spans="1:20">
      <c r="A13" s="3" t="s">
        <v>32</v>
      </c>
      <c r="B13" s="3" t="s">
        <v>33</v>
      </c>
      <c r="C13" s="36">
        <v>285.27999999999997</v>
      </c>
      <c r="D13" s="8">
        <f t="shared" si="0"/>
        <v>518.69090909090903</v>
      </c>
      <c r="E13" s="46">
        <v>493.58</v>
      </c>
      <c r="F13" s="9">
        <f t="shared" si="1"/>
        <v>-5.0875053873554537</v>
      </c>
      <c r="G13" s="48">
        <v>497.5</v>
      </c>
      <c r="H13" s="10">
        <f t="shared" si="2"/>
        <v>-4.259479214253072</v>
      </c>
      <c r="I13" s="11">
        <v>434.80799999999999</v>
      </c>
      <c r="J13" s="11">
        <f t="shared" si="3"/>
        <v>-19.291942441470496</v>
      </c>
      <c r="K13" s="12">
        <v>481.536</v>
      </c>
      <c r="L13" s="12">
        <f t="shared" si="4"/>
        <v>-7.7159151321830626</v>
      </c>
      <c r="M13" s="4">
        <v>400.9</v>
      </c>
      <c r="N13" s="13">
        <f t="shared" si="5"/>
        <v>-29.381618630807949</v>
      </c>
      <c r="O13" s="5">
        <v>265.24</v>
      </c>
      <c r="P13" s="14">
        <f t="shared" si="6"/>
        <v>-95.555311827367291</v>
      </c>
      <c r="Q13" s="6">
        <v>208</v>
      </c>
      <c r="R13" s="15">
        <f t="shared" si="7"/>
        <v>-149.37062937062936</v>
      </c>
      <c r="S13" s="7"/>
      <c r="T13" s="44" t="e">
        <f t="shared" si="8"/>
        <v>#DIV/0!</v>
      </c>
    </row>
    <row r="14" spans="1:20">
      <c r="A14" s="3" t="s">
        <v>34</v>
      </c>
      <c r="B14" s="3" t="s">
        <v>25</v>
      </c>
      <c r="C14" s="36">
        <v>492.76</v>
      </c>
      <c r="D14" s="8">
        <f t="shared" si="0"/>
        <v>895.92727272727268</v>
      </c>
      <c r="E14" s="46">
        <v>736.31</v>
      </c>
      <c r="F14" s="9">
        <f t="shared" si="1"/>
        <v>-21.677998767811484</v>
      </c>
      <c r="G14" s="48">
        <v>738.33</v>
      </c>
      <c r="H14" s="10">
        <f t="shared" si="2"/>
        <v>-21.345099444323356</v>
      </c>
      <c r="I14" s="11">
        <v>649.94399999999996</v>
      </c>
      <c r="J14" s="11">
        <f t="shared" si="3"/>
        <v>-37.846841070503416</v>
      </c>
      <c r="K14" s="12">
        <v>627.39200000000005</v>
      </c>
      <c r="L14" s="12">
        <f t="shared" si="4"/>
        <v>-42.801832463160608</v>
      </c>
      <c r="M14" s="4">
        <v>605.70000000000005</v>
      </c>
      <c r="N14" s="13">
        <f t="shared" si="5"/>
        <v>-47.916010025965434</v>
      </c>
      <c r="O14" s="5">
        <v>531.75</v>
      </c>
      <c r="P14" s="14">
        <f t="shared" si="6"/>
        <v>-68.486558105740045</v>
      </c>
      <c r="Q14" s="6">
        <v>319</v>
      </c>
      <c r="R14" s="15">
        <f t="shared" si="7"/>
        <v>-180.85494442861213</v>
      </c>
      <c r="S14" s="7"/>
      <c r="T14" s="44" t="e">
        <f t="shared" si="8"/>
        <v>#DIV/0!</v>
      </c>
    </row>
    <row r="15" spans="1:20">
      <c r="A15" s="3" t="s">
        <v>35</v>
      </c>
      <c r="B15" s="3" t="s">
        <v>36</v>
      </c>
      <c r="C15" s="37">
        <v>581.73</v>
      </c>
      <c r="D15" s="38">
        <f t="shared" si="0"/>
        <v>1057.6909090909091</v>
      </c>
      <c r="E15" s="47">
        <v>872.31</v>
      </c>
      <c r="F15" s="39">
        <f t="shared" si="1"/>
        <v>-21.251723480289026</v>
      </c>
      <c r="G15" s="49">
        <v>868.19</v>
      </c>
      <c r="H15" s="10">
        <f t="shared" si="2"/>
        <v>-21.82712414228557</v>
      </c>
      <c r="I15" s="51">
        <v>820.58399999999995</v>
      </c>
      <c r="J15" s="11">
        <f t="shared" si="3"/>
        <v>-28.894897913060603</v>
      </c>
      <c r="K15" s="12">
        <v>811.38800000000003</v>
      </c>
      <c r="L15" s="12">
        <f t="shared" si="4"/>
        <v>-30.355749541638417</v>
      </c>
      <c r="M15" s="40">
        <v>752.1</v>
      </c>
      <c r="N15" s="13">
        <f t="shared" si="5"/>
        <v>-40.631685825144146</v>
      </c>
      <c r="O15" s="41">
        <v>555.38</v>
      </c>
      <c r="P15" s="14">
        <f t="shared" si="6"/>
        <v>-90.444544112303134</v>
      </c>
      <c r="Q15" s="42">
        <v>450</v>
      </c>
      <c r="R15" s="15">
        <f t="shared" si="7"/>
        <v>-135.04242424242426</v>
      </c>
      <c r="S15" s="43"/>
      <c r="T15" s="44" t="e">
        <f t="shared" si="8"/>
        <v>#DIV/0!</v>
      </c>
    </row>
    <row r="16" spans="1:20">
      <c r="A16" s="109" t="s">
        <v>51</v>
      </c>
      <c r="B16" s="109"/>
      <c r="C16" s="54"/>
      <c r="D16" s="55"/>
      <c r="F16" s="53">
        <f>AVERAGE(F2:F15)</f>
        <v>-17.550282083369233</v>
      </c>
      <c r="G16" s="53"/>
      <c r="H16" s="53">
        <f t="shared" ref="H16:T16" si="9">AVERAGE(H2:H15)</f>
        <v>-17.440658035402972</v>
      </c>
      <c r="I16" s="53"/>
      <c r="J16" s="53">
        <f t="shared" si="9"/>
        <v>-26.89506396162685</v>
      </c>
      <c r="K16" s="53"/>
      <c r="L16" s="53">
        <f t="shared" si="9"/>
        <v>-10.398735825607336</v>
      </c>
      <c r="M16" s="53"/>
      <c r="N16" s="53">
        <f t="shared" si="9"/>
        <v>-48.161192599725332</v>
      </c>
      <c r="O16" s="53"/>
      <c r="P16" s="53">
        <f t="shared" si="9"/>
        <v>-116.13760891259462</v>
      </c>
      <c r="Q16" s="53"/>
      <c r="R16" s="53">
        <f t="shared" si="9"/>
        <v>-249.22521274710371</v>
      </c>
      <c r="S16" s="53"/>
      <c r="T16" s="53" t="e">
        <f t="shared" si="9"/>
        <v>#DIV/0!</v>
      </c>
    </row>
    <row r="17" spans="1:20">
      <c r="A17" s="108" t="s">
        <v>52</v>
      </c>
      <c r="B17" s="108"/>
      <c r="C17" s="45"/>
      <c r="D17" s="45"/>
      <c r="E17" s="52"/>
      <c r="F17" s="53" cm="1">
        <f t="array" ref="F17">AVERAGE(ABS(F2:F15))</f>
        <v>22.496103129930123</v>
      </c>
      <c r="G17" s="53"/>
      <c r="H17" s="53" cm="1">
        <f t="array" ref="H17">AVERAGE(ABS(H2:H15))</f>
        <v>22.288503439984179</v>
      </c>
      <c r="I17" s="53"/>
      <c r="J17" s="53" cm="1">
        <f t="array" ref="J17">AVERAGE(ABS(J2:J15))</f>
        <v>28.823503105759261</v>
      </c>
      <c r="K17" s="53"/>
      <c r="L17" s="53" cm="1">
        <f t="array" ref="L17">AVERAGE(ABS(L2:L15))</f>
        <v>20.265239073251177</v>
      </c>
      <c r="M17" s="53"/>
      <c r="N17" s="53" cm="1">
        <f t="array" ref="N17">AVERAGE(ABS(N2:N15))</f>
        <v>48.161192599725332</v>
      </c>
      <c r="O17" s="53"/>
      <c r="P17" s="53" cm="1">
        <f t="array" ref="P17">AVERAGE(ABS(P2:P15))</f>
        <v>116.13760891259462</v>
      </c>
      <c r="Q17" s="53"/>
      <c r="R17" s="53" cm="1">
        <f t="array" ref="R17">AVERAGE(ABS(R2:R15))</f>
        <v>249.22521274710371</v>
      </c>
      <c r="S17" s="53"/>
      <c r="T17" s="53" t="e" cm="1">
        <f t="array" ref="T17">AVERAGE(ABS(T2:T15))</f>
        <v>#DIV/0!</v>
      </c>
    </row>
    <row r="19" spans="1:20">
      <c r="C19" s="111"/>
      <c r="D19" s="100"/>
      <c r="E19" s="110"/>
    </row>
    <row r="20" spans="1:20">
      <c r="C20" s="111"/>
      <c r="D20" s="100"/>
      <c r="E20" s="110"/>
    </row>
    <row r="21" spans="1:20">
      <c r="C21" s="111"/>
      <c r="D21" s="100"/>
      <c r="E21" s="110"/>
    </row>
    <row r="22" spans="1:20">
      <c r="C22" s="111"/>
      <c r="D22" s="100"/>
      <c r="E22" s="110"/>
    </row>
    <row r="23" spans="1:20">
      <c r="C23" s="111"/>
      <c r="D23" s="100"/>
      <c r="E23" s="110"/>
    </row>
    <row r="24" spans="1:20">
      <c r="C24" s="111"/>
      <c r="D24" s="100"/>
      <c r="E24" s="110"/>
    </row>
    <row r="25" spans="1:20">
      <c r="C25" s="111"/>
      <c r="D25" s="100"/>
      <c r="E25" s="110"/>
    </row>
    <row r="26" spans="1:20">
      <c r="C26" s="111"/>
      <c r="D26" s="100"/>
      <c r="E26" s="110"/>
    </row>
    <row r="27" spans="1:20">
      <c r="C27" s="111"/>
      <c r="D27" s="100"/>
      <c r="E27" s="110"/>
    </row>
    <row r="28" spans="1:20">
      <c r="C28" s="111"/>
      <c r="D28" s="100"/>
      <c r="E28" s="110"/>
    </row>
    <row r="29" spans="1:20">
      <c r="C29" s="111"/>
      <c r="D29" s="100"/>
      <c r="E29" s="110"/>
      <c r="J29" s="60"/>
    </row>
    <row r="30" spans="1:20">
      <c r="C30" s="111"/>
      <c r="D30" s="100"/>
      <c r="E30" s="110"/>
    </row>
    <row r="31" spans="1:20">
      <c r="C31" s="111"/>
      <c r="D31" s="100"/>
      <c r="E31" s="110"/>
    </row>
    <row r="32" spans="1:20">
      <c r="C32" s="111"/>
      <c r="D32" s="100"/>
      <c r="E32" s="110"/>
    </row>
    <row r="33" spans="3:3">
      <c r="C33" s="100"/>
    </row>
    <row r="34" spans="3:3">
      <c r="C34" s="100"/>
    </row>
    <row r="35" spans="3:3">
      <c r="C35" s="100"/>
    </row>
    <row r="36" spans="3:3">
      <c r="C36" s="100"/>
    </row>
  </sheetData>
  <sheetProtection selectLockedCells="1" selectUnlockedCells="1"/>
  <mergeCells count="2">
    <mergeCell ref="A17:B17"/>
    <mergeCell ref="A16:B1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Gyorgy</dc:creator>
  <cp:keywords/>
  <dc:description/>
  <cp:lastModifiedBy/>
  <cp:revision/>
  <dcterms:created xsi:type="dcterms:W3CDTF">2023-01-10T12:04:16Z</dcterms:created>
  <dcterms:modified xsi:type="dcterms:W3CDTF">2023-01-18T16:29:04Z</dcterms:modified>
  <cp:category/>
  <cp:contentStatus/>
</cp:coreProperties>
</file>