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E5C5C498-82D0-47B6-9060-E7900CE0A105}" xr6:coauthVersionLast="47" xr6:coauthVersionMax="47" xr10:uidLastSave="{00000000-0000-0000-0000-000000000000}"/>
  <bookViews>
    <workbookView xWindow="0" yWindow="0" windowWidth="21600" windowHeight="9630" tabRatio="500" xr2:uid="{00000000-000D-0000-FFFF-FFFF00000000}"/>
  </bookViews>
  <sheets>
    <sheet name="Summary" sheetId="2" r:id="rId1"/>
    <sheet name="Calculatio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D2" i="2"/>
  <c r="C2" i="2"/>
  <c r="D2" i="1" l="1"/>
  <c r="D3" i="1"/>
  <c r="H3" i="1" s="1"/>
  <c r="F3" i="2" s="1"/>
  <c r="D4" i="1"/>
  <c r="H4" i="1" s="1"/>
  <c r="F4" i="2" s="1"/>
  <c r="D5" i="1"/>
  <c r="H5" i="1" s="1"/>
  <c r="F5" i="2" s="1"/>
  <c r="D6" i="1"/>
  <c r="D7" i="1"/>
  <c r="D8" i="1"/>
  <c r="D9" i="1"/>
  <c r="D10" i="1"/>
  <c r="D11" i="1"/>
  <c r="D12" i="1"/>
  <c r="D13" i="1"/>
  <c r="D14" i="1"/>
  <c r="D15" i="1"/>
  <c r="F15" i="1" l="1"/>
  <c r="E15" i="2" s="1"/>
  <c r="H15" i="1"/>
  <c r="F15" i="2" s="1"/>
  <c r="T15" i="1"/>
  <c r="L15" i="2" s="1"/>
  <c r="R15" i="1"/>
  <c r="K15" i="2" s="1"/>
  <c r="P15" i="1"/>
  <c r="J15" i="2" s="1"/>
  <c r="N15" i="1"/>
  <c r="I15" i="2" s="1"/>
  <c r="J15" i="1"/>
  <c r="G15" i="2" s="1"/>
  <c r="L15" i="1"/>
  <c r="H15" i="2" s="1"/>
  <c r="F14" i="1"/>
  <c r="E14" i="2" s="1"/>
  <c r="H14" i="1"/>
  <c r="F14" i="2" s="1"/>
  <c r="T14" i="1"/>
  <c r="L14" i="2" s="1"/>
  <c r="R14" i="1"/>
  <c r="K14" i="2" s="1"/>
  <c r="P14" i="1"/>
  <c r="J14" i="2" s="1"/>
  <c r="N14" i="1"/>
  <c r="I14" i="2" s="1"/>
  <c r="J14" i="1"/>
  <c r="G14" i="2" s="1"/>
  <c r="L14" i="1"/>
  <c r="H14" i="2" s="1"/>
  <c r="F13" i="1"/>
  <c r="E13" i="2" s="1"/>
  <c r="H13" i="1"/>
  <c r="F13" i="2" s="1"/>
  <c r="T13" i="1"/>
  <c r="L13" i="2" s="1"/>
  <c r="R13" i="1"/>
  <c r="K13" i="2" s="1"/>
  <c r="P13" i="1"/>
  <c r="J13" i="2" s="1"/>
  <c r="N13" i="1"/>
  <c r="I13" i="2" s="1"/>
  <c r="J13" i="1"/>
  <c r="G13" i="2" s="1"/>
  <c r="L13" i="1"/>
  <c r="H13" i="2" s="1"/>
  <c r="F12" i="1"/>
  <c r="E12" i="2" s="1"/>
  <c r="H12" i="1"/>
  <c r="F12" i="2" s="1"/>
  <c r="T12" i="1"/>
  <c r="L12" i="2" s="1"/>
  <c r="R12" i="1"/>
  <c r="K12" i="2" s="1"/>
  <c r="P12" i="1"/>
  <c r="J12" i="2" s="1"/>
  <c r="N12" i="1"/>
  <c r="I12" i="2" s="1"/>
  <c r="J12" i="1"/>
  <c r="G12" i="2" s="1"/>
  <c r="L12" i="1"/>
  <c r="H12" i="2" s="1"/>
  <c r="F11" i="1"/>
  <c r="E11" i="2" s="1"/>
  <c r="H11" i="1"/>
  <c r="F11" i="2" s="1"/>
  <c r="T11" i="1"/>
  <c r="L11" i="2" s="1"/>
  <c r="R11" i="1"/>
  <c r="K11" i="2" s="1"/>
  <c r="P11" i="1"/>
  <c r="J11" i="2" s="1"/>
  <c r="N11" i="1"/>
  <c r="I11" i="2" s="1"/>
  <c r="J11" i="1"/>
  <c r="G11" i="2" s="1"/>
  <c r="L11" i="1"/>
  <c r="H11" i="2" s="1"/>
  <c r="F10" i="1"/>
  <c r="E10" i="2" s="1"/>
  <c r="H10" i="1"/>
  <c r="F10" i="2" s="1"/>
  <c r="T10" i="1"/>
  <c r="L10" i="2" s="1"/>
  <c r="R10" i="1"/>
  <c r="K10" i="2" s="1"/>
  <c r="P10" i="1"/>
  <c r="J10" i="2" s="1"/>
  <c r="N10" i="1"/>
  <c r="I10" i="2" s="1"/>
  <c r="J10" i="1"/>
  <c r="G10" i="2" s="1"/>
  <c r="L10" i="1"/>
  <c r="H10" i="2" s="1"/>
  <c r="F9" i="1"/>
  <c r="E9" i="2" s="1"/>
  <c r="H9" i="1"/>
  <c r="F9" i="2" s="1"/>
  <c r="T9" i="1"/>
  <c r="L9" i="2" s="1"/>
  <c r="R9" i="1"/>
  <c r="K9" i="2" s="1"/>
  <c r="P9" i="1"/>
  <c r="J9" i="2" s="1"/>
  <c r="N9" i="1"/>
  <c r="I9" i="2" s="1"/>
  <c r="J9" i="1"/>
  <c r="G9" i="2" s="1"/>
  <c r="L9" i="1"/>
  <c r="H9" i="2" s="1"/>
  <c r="F8" i="1"/>
  <c r="E8" i="2" s="1"/>
  <c r="H8" i="1"/>
  <c r="F8" i="2" s="1"/>
  <c r="T8" i="1"/>
  <c r="L8" i="2" s="1"/>
  <c r="R8" i="1"/>
  <c r="K8" i="2" s="1"/>
  <c r="P8" i="1"/>
  <c r="J8" i="2" s="1"/>
  <c r="N8" i="1"/>
  <c r="I8" i="2" s="1"/>
  <c r="J8" i="1"/>
  <c r="G8" i="2" s="1"/>
  <c r="L8" i="1"/>
  <c r="H8" i="2" s="1"/>
  <c r="F7" i="1"/>
  <c r="E7" i="2" s="1"/>
  <c r="H7" i="1"/>
  <c r="F7" i="2" s="1"/>
  <c r="T7" i="1"/>
  <c r="L7" i="2" s="1"/>
  <c r="R7" i="1"/>
  <c r="K7" i="2" s="1"/>
  <c r="P7" i="1"/>
  <c r="J7" i="2" s="1"/>
  <c r="N7" i="1"/>
  <c r="I7" i="2" s="1"/>
  <c r="J7" i="1"/>
  <c r="G7" i="2" s="1"/>
  <c r="L7" i="1"/>
  <c r="H7" i="2" s="1"/>
  <c r="F6" i="1"/>
  <c r="E6" i="2" s="1"/>
  <c r="H6" i="1"/>
  <c r="F6" i="2" s="1"/>
  <c r="T6" i="1"/>
  <c r="L6" i="2" s="1"/>
  <c r="R6" i="1"/>
  <c r="K6" i="2" s="1"/>
  <c r="P6" i="1"/>
  <c r="J6" i="2" s="1"/>
  <c r="N6" i="1"/>
  <c r="I6" i="2" s="1"/>
  <c r="J6" i="1"/>
  <c r="G6" i="2" s="1"/>
  <c r="L6" i="1"/>
  <c r="H6" i="2" s="1"/>
  <c r="H2" i="1"/>
  <c r="F2" i="2" s="1"/>
  <c r="T5" i="1"/>
  <c r="L5" i="2" s="1"/>
  <c r="R5" i="1"/>
  <c r="K5" i="2" s="1"/>
  <c r="P5" i="1"/>
  <c r="J5" i="2" s="1"/>
  <c r="N5" i="1"/>
  <c r="I5" i="2" s="1"/>
  <c r="L5" i="1"/>
  <c r="H5" i="2" s="1"/>
  <c r="J5" i="1"/>
  <c r="G5" i="2" s="1"/>
  <c r="F5" i="1"/>
  <c r="E5" i="2" s="1"/>
  <c r="T4" i="1"/>
  <c r="L4" i="2" s="1"/>
  <c r="R4" i="1"/>
  <c r="K4" i="2" s="1"/>
  <c r="P4" i="1"/>
  <c r="J4" i="2" s="1"/>
  <c r="N4" i="1"/>
  <c r="I4" i="2" s="1"/>
  <c r="L4" i="1"/>
  <c r="H4" i="2" s="1"/>
  <c r="J4" i="1"/>
  <c r="G4" i="2" s="1"/>
  <c r="F4" i="1"/>
  <c r="E4" i="2" s="1"/>
  <c r="T3" i="1"/>
  <c r="L3" i="2" s="1"/>
  <c r="R3" i="1"/>
  <c r="K3" i="2" s="1"/>
  <c r="P3" i="1"/>
  <c r="J3" i="2" s="1"/>
  <c r="N3" i="1"/>
  <c r="I3" i="2" s="1"/>
  <c r="L3" i="1"/>
  <c r="H3" i="2" s="1"/>
  <c r="J3" i="1"/>
  <c r="G3" i="2" s="1"/>
  <c r="F3" i="1"/>
  <c r="E3" i="2" s="1"/>
  <c r="T2" i="1"/>
  <c r="L2" i="2" s="1"/>
  <c r="R2" i="1"/>
  <c r="K2" i="2" s="1"/>
  <c r="P2" i="1"/>
  <c r="J2" i="2" s="1"/>
  <c r="N2" i="1"/>
  <c r="I2" i="2" s="1"/>
  <c r="L2" i="1"/>
  <c r="H2" i="2" s="1"/>
  <c r="J2" i="1"/>
  <c r="G2" i="2" s="1"/>
  <c r="J17" i="1" l="1" a="1"/>
  <c r="J17" i="1" s="1"/>
  <c r="G17" i="2" s="1"/>
  <c r="J16" i="1"/>
  <c r="G16" i="2" s="1"/>
  <c r="L17" i="1" a="1"/>
  <c r="L17" i="1" s="1"/>
  <c r="H17" i="2" s="1"/>
  <c r="L16" i="1"/>
  <c r="H16" i="2" s="1"/>
  <c r="N17" i="1" a="1"/>
  <c r="N17" i="1" s="1"/>
  <c r="I17" i="2" s="1"/>
  <c r="N16" i="1"/>
  <c r="I16" i="2" s="1"/>
  <c r="P17" i="1" a="1"/>
  <c r="P17" i="1" s="1"/>
  <c r="J17" i="2" s="1"/>
  <c r="P16" i="1"/>
  <c r="J16" i="2" s="1"/>
  <c r="R17" i="1" a="1"/>
  <c r="R17" i="1" s="1"/>
  <c r="K17" i="2" s="1"/>
  <c r="R16" i="1"/>
  <c r="K16" i="2" s="1"/>
  <c r="T17" i="1" a="1"/>
  <c r="T17" i="1" s="1"/>
  <c r="L17" i="2" s="1"/>
  <c r="T16" i="1"/>
  <c r="L16" i="2" s="1"/>
  <c r="H17" i="1" a="1"/>
  <c r="H17" i="1" s="1"/>
  <c r="F17" i="2" s="1"/>
  <c r="H16" i="1"/>
  <c r="F16" i="2" s="1"/>
  <c r="F2" i="1"/>
  <c r="F16" i="1"/>
  <c r="E16" i="2" s="1"/>
  <c r="F17" i="1" l="1" a="1"/>
  <c r="F17" i="1" s="1"/>
  <c r="E17" i="2" s="1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tc={8EC31598-C4CC-4B3C-93DD-FE73925F9B3E}</author>
  </authors>
  <commentList>
    <comment ref="K1" authorId="0" shapeId="0" xr:uid="{8EC31598-C4CC-4B3C-93DD-FE73925F9B3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zero, cavities that are not correctly identified.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<sst xmlns="http://schemas.openxmlformats.org/spreadsheetml/2006/main" count="103" uniqueCount="53">
  <si>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</si>
  <si>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</si>
  <si>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</si>
  <si>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</si>
  <si>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</si>
  <si>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</si>
  <si>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</si>
  <si>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</si>
  <si>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</si>
  <si>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</si>
  <si>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</si>
  <si>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</si>
  <si>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</si>
  <si>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</si>
  <si>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</si>
  <si>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</si>
  <si>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</si>
  <si>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</si>
  <si>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</si>
  <si>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</si>
  <si>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</si>
  <si>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</si>
  <si>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</si>
  <si>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</si>
  <si>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</si>
  <si>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</si>
  <si>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</si>
  <si>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</si>
  <si>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</si>
  <si>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</si>
  <si>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</si>
  <si>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DAQ</t>
  </si>
  <si>
    <t>B12</t>
  </si>
  <si>
    <t>2 guests</t>
  </si>
  <si>
    <t>B13</t>
  </si>
  <si>
    <t>B14</t>
  </si>
  <si>
    <t>C70</t>
  </si>
  <si>
    <t>ME</t>
  </si>
  <si>
    <t>-</t>
  </si>
  <si>
    <t>MAE</t>
  </si>
  <si>
    <t>Legend</t>
  </si>
  <si>
    <t>Mean Error</t>
  </si>
  <si>
    <t>Mean Absolute Error</t>
  </si>
  <si>
    <t>Guests’ vdW volume (pyKVFinder)</t>
  </si>
  <si>
    <t>Error  (pyKVFinder)</t>
  </si>
  <si>
    <t>Error  (Molovol)</t>
  </si>
  <si>
    <t>Error  (fpocket)</t>
  </si>
  <si>
    <t>Error  (GHECOM)</t>
  </si>
  <si>
    <t>Error  (pywindow)</t>
  </si>
  <si>
    <t>Error  (POVME)</t>
  </si>
  <si>
    <t>Error  (CAVER)</t>
  </si>
  <si>
    <t>ME (%)</t>
  </si>
  <si>
    <t>MAE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</si>
</sst>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/>
    <xf numFmtId="2" fontId="2" fillId="0" borderId="2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/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o Victor da Silva Guerra" id="{4DD5140E-78F7-49B0-AE19-E070E1B60570}" userId="S::joao.guerra@lnbio.cnpem.br::91164191-2688-4968-9fd1-2c2a5854d7c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1-16T12:24:36.97" personId="{4DD5140E-78F7-49B0-AE19-E070E1B60570}" id="{8EC31598-C4CC-4B3C-93DD-FE73925F9B3E}">
    <text>Change to zero, cavities that are not correctly identified.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7FD2-9A4F-496C-BFF9-32ED9AC29E44}">
  <dimension ref="A1:L34"/>
  <sheetViews>
    <sheetView tabSelected="1" workbookViewId="0">
      <selection activeCell="G34" sqref="G34"/>
    </sheetView>
  </sheetViews>
  <sheetFormatPr defaultRowHeight="12.75"/>
  <cols>
    <col min="3" max="4" width="12.42578125" customWidth="1"/>
    <col min="5" max="12" width="14" customWidth="1"/>
  </cols>
  <sheetData>
    <row r="1" spans="1:12" ht="24">
      <c r="A1" s="66" t="s">
        <v>0</v>
      </c>
      <c r="B1" s="67" t="s">
        <v>1</v>
      </c>
      <c r="C1" s="68" t="s">
        <v>2</v>
      </c>
      <c r="D1" s="69" t="s">
        <v>3</v>
      </c>
      <c r="E1" s="70" t="s">
        <v>4</v>
      </c>
      <c r="F1" s="71" t="s">
        <v>5</v>
      </c>
      <c r="G1" s="72" t="s">
        <v>6</v>
      </c>
      <c r="H1" s="73" t="s">
        <v>7</v>
      </c>
      <c r="I1" s="74" t="s">
        <v>8</v>
      </c>
      <c r="J1" s="75" t="s">
        <v>9</v>
      </c>
      <c r="K1" s="76" t="s">
        <v>10</v>
      </c>
      <c r="L1" s="77" t="s">
        <v>11</v>
      </c>
    </row>
    <row r="2" spans="1:12">
      <c r="A2" s="78" t="s">
        <v>12</v>
      </c>
      <c r="B2" s="79" t="s">
        <v>13</v>
      </c>
      <c r="C2" s="80">
        <f>Calculations!C2</f>
        <v>126.95</v>
      </c>
      <c r="D2" s="80">
        <f>Calculations!D2</f>
        <v>230.81818181818181</v>
      </c>
      <c r="E2" s="81" t="str">
        <f>ROUND(Calculations!E2,0)&amp;" ("&amp;ROUND(Calculations!F2,1)&amp;"%)"</f>
        <v>284 (18.7%)</v>
      </c>
      <c r="F2" s="58" t="str">
        <f>ROUND(Calculations!G2,0)&amp;" ("&amp;ROUND(Calculations!H2,1)&amp;"%)"</f>
        <v>282 (18.2%)</v>
      </c>
      <c r="G2" s="58" t="str">
        <f>ROUND(Calculations!I2,0)&amp;" ("&amp;ROUND(Calculations!J2,1)&amp;"%)"</f>
        <v>261 (11.6%)</v>
      </c>
      <c r="H2" s="58" t="str">
        <f>ROUND(Calculations!K2,0)&amp;" ("&amp;ROUND(Calculations!L2,1)&amp;"%)"</f>
        <v>247 (6.7%)</v>
      </c>
      <c r="I2" s="58" t="str">
        <f>ROUND(Calculations!M2,0)&amp;" ("&amp;ROUND(Calculations!N2,1)&amp;"%)"</f>
        <v>175 (-31.8%)</v>
      </c>
      <c r="J2" s="58" t="str">
        <f>ROUND(Calculations!O2,0)&amp;" ("&amp;ROUND(Calculations!P2,1)&amp;"%)"</f>
        <v>133 (-73.6%)</v>
      </c>
      <c r="K2" s="58" t="str">
        <f>ROUND(Calculations!Q2,0)&amp;" ("&amp;ROUND(Calculations!R2,1)&amp;"%)"</f>
        <v>109 (-111.8%)</v>
      </c>
      <c r="L2" s="59" t="str">
        <f>ROUND(Calculations!S2,0)&amp;" ("&amp;ROUND(Calculations!T2,1)&amp;"%)"</f>
        <v>396 (41.7%)</v>
      </c>
    </row>
    <row r="3" spans="1:12">
      <c r="A3" s="64" t="s">
        <v>14</v>
      </c>
      <c r="B3" s="61" t="s">
        <v>15</v>
      </c>
      <c r="C3" s="80">
        <f>Calculations!C3</f>
        <v>136.82</v>
      </c>
      <c r="D3" s="80">
        <f>Calculations!D3</f>
        <v>248.76363636363632</v>
      </c>
      <c r="E3" s="81" t="str">
        <f>ROUND(Calculations!E3,0)&amp;" ("&amp;ROUND(Calculations!F3,1)&amp;"%)"</f>
        <v>261 (4.8%)</v>
      </c>
      <c r="F3" s="58" t="str">
        <f>ROUND(Calculations!G3,0)&amp;" ("&amp;ROUND(Calculations!H3,1)&amp;"%)"</f>
        <v>261 (4.8%)</v>
      </c>
      <c r="G3" s="58" t="str">
        <f>ROUND(Calculations!I3,0)&amp;" ("&amp;ROUND(Calculations!J3,1)&amp;"%)"</f>
        <v>241 (-3.3%)</v>
      </c>
      <c r="H3" s="58" t="str">
        <f>ROUND(Calculations!K3,0)&amp;" ("&amp;ROUND(Calculations!L3,1)&amp;"%)"</f>
        <v>246 (-1%)</v>
      </c>
      <c r="I3" s="58" t="str">
        <f>ROUND(Calculations!M3,0)&amp;" ("&amp;ROUND(Calculations!N3,1)&amp;"%)"</f>
        <v>180 (-38.4%)</v>
      </c>
      <c r="J3" s="58" t="str">
        <f>ROUND(Calculations!O3,0)&amp;" ("&amp;ROUND(Calculations!P3,1)&amp;"%)"</f>
        <v>90 (-177.7%)</v>
      </c>
      <c r="K3" s="58" t="str">
        <f>ROUND(Calculations!Q3,0)&amp;" ("&amp;ROUND(Calculations!R3,1)&amp;"%)"</f>
        <v>92 (-170.4%)</v>
      </c>
      <c r="L3" s="59" t="str">
        <f>ROUND(Calculations!S3,0)&amp;" ("&amp;ROUND(Calculations!T3,1)&amp;"%)"</f>
        <v>267 (6.8%)</v>
      </c>
    </row>
    <row r="4" spans="1:12">
      <c r="A4" s="64" t="s">
        <v>16</v>
      </c>
      <c r="B4" s="61" t="s">
        <v>17</v>
      </c>
      <c r="C4" s="80">
        <f>Calculations!C4</f>
        <v>121.71</v>
      </c>
      <c r="D4" s="80">
        <f>Calculations!D4</f>
        <v>221.29090909090905</v>
      </c>
      <c r="E4" s="81" t="str">
        <f>ROUND(Calculations!E4,0)&amp;" ("&amp;ROUND(Calculations!F4,1)&amp;"%)"</f>
        <v>270 (18.2%)</v>
      </c>
      <c r="F4" s="58" t="str">
        <f>ROUND(Calculations!G4,0)&amp;" ("&amp;ROUND(Calculations!H4,1)&amp;"%)"</f>
        <v>270 (18.1%)</v>
      </c>
      <c r="G4" s="58" t="str">
        <f>ROUND(Calculations!I4,0)&amp;" ("&amp;ROUND(Calculations!J4,1)&amp;"%)"</f>
        <v>253 (12.4%)</v>
      </c>
      <c r="H4" s="58" t="str">
        <f>ROUND(Calculations!K4,0)&amp;" ("&amp;ROUND(Calculations!L4,1)&amp;"%)"</f>
        <v>277 (20.2%)</v>
      </c>
      <c r="I4" s="58" t="str">
        <f>ROUND(Calculations!M4,0)&amp;" ("&amp;ROUND(Calculations!N4,1)&amp;"%)"</f>
        <v>191 (-16.2%)</v>
      </c>
      <c r="J4" s="58" t="str">
        <f>ROUND(Calculations!O4,0)&amp;" ("&amp;ROUND(Calculations!P4,1)&amp;"%)"</f>
        <v>113 (-96.2%)</v>
      </c>
      <c r="K4" s="58" t="str">
        <f>ROUND(Calculations!Q4,0)&amp;" ("&amp;ROUND(Calculations!R4,1)&amp;"%)"</f>
        <v>99 (-123.5%)</v>
      </c>
      <c r="L4" s="59" t="str">
        <f>ROUND(Calculations!S4,0)&amp;" ("&amp;ROUND(Calculations!T4,1)&amp;"%)"</f>
        <v>335 (33.9%)</v>
      </c>
    </row>
    <row r="5" spans="1:12">
      <c r="A5" s="64" t="s">
        <v>18</v>
      </c>
      <c r="B5" s="61" t="s">
        <v>19</v>
      </c>
      <c r="C5" s="80">
        <f>Calculations!C5</f>
        <v>257.93</v>
      </c>
      <c r="D5" s="80">
        <f>Calculations!D5</f>
        <v>468.96363636363634</v>
      </c>
      <c r="E5" s="81" t="str">
        <f>ROUND(Calculations!E5,0)&amp;" ("&amp;ROUND(Calculations!F5,1)&amp;"%)"</f>
        <v>413 (-13.6%)</v>
      </c>
      <c r="F5" s="58" t="str">
        <f>ROUND(Calculations!G5,0)&amp;" ("&amp;ROUND(Calculations!H5,1)&amp;"%)"</f>
        <v>413 (-13.6%)</v>
      </c>
      <c r="G5" s="58" t="str">
        <f>ROUND(Calculations!I5,0)&amp;" ("&amp;ROUND(Calculations!J5,1)&amp;"%)"</f>
        <v>410 (-14.3%)</v>
      </c>
      <c r="H5" s="58" t="str">
        <f>ROUND(Calculations!K5,0)&amp;" ("&amp;ROUND(Calculations!L5,1)&amp;"%)"</f>
        <v>434 (-8%)</v>
      </c>
      <c r="I5" s="58" t="str">
        <f>ROUND(Calculations!M5,0)&amp;" ("&amp;ROUND(Calculations!N5,1)&amp;"%)"</f>
        <v>343 (-36.7%)</v>
      </c>
      <c r="J5" s="58" t="str">
        <f>ROUND(Calculations!O5,0)&amp;" ("&amp;ROUND(Calculations!P5,1)&amp;"%)"</f>
        <v>251 (-87%)</v>
      </c>
      <c r="K5" s="58" t="str">
        <f>ROUND(Calculations!Q5,0)&amp;" ("&amp;ROUND(Calculations!R5,1)&amp;"%)"</f>
        <v>222 (-111.2%)</v>
      </c>
      <c r="L5" s="59" t="str">
        <f>ROUND(Calculations!S5,0)&amp;" ("&amp;ROUND(Calculations!T5,1)&amp;"%)"</f>
        <v>474 (1.1%)</v>
      </c>
    </row>
    <row r="6" spans="1:12">
      <c r="A6" s="64" t="s">
        <v>20</v>
      </c>
      <c r="B6" s="61" t="s">
        <v>21</v>
      </c>
      <c r="C6" s="80">
        <f>Calculations!C6</f>
        <v>57.4</v>
      </c>
      <c r="D6" s="80">
        <f>Calculations!D6</f>
        <v>104.36363636363635</v>
      </c>
      <c r="E6" s="81" t="str">
        <f>ROUND(Calculations!E6,0)&amp;" ("&amp;ROUND(Calculations!F6,1)&amp;"%)"</f>
        <v>79 (-32.7%)</v>
      </c>
      <c r="F6" s="58" t="str">
        <f>ROUND(Calculations!G6,0)&amp;" ("&amp;ROUND(Calculations!H6,1)&amp;"%)"</f>
        <v>78 (-33.7%)</v>
      </c>
      <c r="G6" s="58" t="str">
        <f>ROUND(Calculations!I6,0)&amp;" ("&amp;ROUND(Calculations!J6,1)&amp;"%)"</f>
        <v>44 (-138%)</v>
      </c>
      <c r="H6" s="58" t="str">
        <f>ROUND(Calculations!K6,0)&amp;" ("&amp;ROUND(Calculations!L6,1)&amp;"%)"</f>
        <v>84 (-23.8%)</v>
      </c>
      <c r="I6" s="58" t="str">
        <f>ROUND(Calculations!M6,0)&amp;" ("&amp;ROUND(Calculations!N6,1)&amp;"%)"</f>
        <v>29 (-257.4%)</v>
      </c>
      <c r="J6" s="58" t="str">
        <f>ROUND(Calculations!O6,0)&amp;" ("&amp;ROUND(Calculations!P6,1)&amp;"%)"</f>
        <v>37 (-183.8%)</v>
      </c>
      <c r="K6" s="58" t="str">
        <f>ROUND(Calculations!Q6,0)&amp;" ("&amp;ROUND(Calculations!R6,1)&amp;"%)"</f>
        <v>11 (-893.9%)</v>
      </c>
      <c r="L6" s="59" t="e">
        <f>ROUND(Calculations!S6,0)&amp;" ("&amp;ROUND(Calculations!T6,1)&amp;"%)"</f>
        <v>#DIV/0!</v>
      </c>
    </row>
    <row r="7" spans="1:12">
      <c r="A7" s="64" t="s">
        <v>22</v>
      </c>
      <c r="B7" s="61" t="s">
        <v>23</v>
      </c>
      <c r="C7" s="80">
        <f>Calculations!C7</f>
        <v>83.64</v>
      </c>
      <c r="D7" s="80">
        <f>Calculations!D7</f>
        <v>152.07272727272726</v>
      </c>
      <c r="E7" s="81" t="str">
        <f>ROUND(Calculations!E7,0)&amp;" ("&amp;ROUND(Calculations!F7,1)&amp;"%)"</f>
        <v>80 (-89.5%)</v>
      </c>
      <c r="F7" s="58" t="str">
        <f>ROUND(Calculations!G7,0)&amp;" ("&amp;ROUND(Calculations!H7,1)&amp;"%)"</f>
        <v>81 (-87.4%)</v>
      </c>
      <c r="G7" s="58" t="str">
        <f>ROUND(Calculations!I7,0)&amp;" ("&amp;ROUND(Calculations!J7,1)&amp;"%)"</f>
        <v>55 (-176.1%)</v>
      </c>
      <c r="H7" s="58" t="str">
        <f>ROUND(Calculations!K7,0)&amp;" ("&amp;ROUND(Calculations!L7,1)&amp;"%)"</f>
        <v>82 (-85.2%)</v>
      </c>
      <c r="I7" s="58" t="str">
        <f>ROUND(Calculations!M7,0)&amp;" ("&amp;ROUND(Calculations!N7,1)&amp;"%)"</f>
        <v>64 (-139.5%)</v>
      </c>
      <c r="J7" s="58" t="str">
        <f>ROUND(Calculations!O7,0)&amp;" ("&amp;ROUND(Calculations!P7,1)&amp;"%)"</f>
        <v>40 (-285%)</v>
      </c>
      <c r="K7" s="58" t="str">
        <f>ROUND(Calculations!Q7,0)&amp;" ("&amp;ROUND(Calculations!R7,1)&amp;"%)"</f>
        <v>11 (-1314.6%)</v>
      </c>
      <c r="L7" s="59" t="e">
        <f>ROUND(Calculations!S7,0)&amp;" ("&amp;ROUND(Calculations!T7,1)&amp;"%)"</f>
        <v>#DIV/0!</v>
      </c>
    </row>
    <row r="8" spans="1:12">
      <c r="A8" s="64" t="s">
        <v>24</v>
      </c>
      <c r="B8" s="61" t="s">
        <v>25</v>
      </c>
      <c r="C8" s="80">
        <f>Calculations!C8</f>
        <v>505.05</v>
      </c>
      <c r="D8" s="80">
        <f>Calculations!D8</f>
        <v>918.27272727272725</v>
      </c>
      <c r="E8" s="81" t="str">
        <f>ROUND(Calculations!E8,0)&amp;" ("&amp;ROUND(Calculations!F8,1)&amp;"%)"</f>
        <v>755 (-21.6%)</v>
      </c>
      <c r="F8" s="58" t="str">
        <f>ROUND(Calculations!G8,0)&amp;" ("&amp;ROUND(Calculations!H8,1)&amp;"%)"</f>
        <v>759 (-21%)</v>
      </c>
      <c r="G8" s="58" t="str">
        <f>ROUND(Calculations!I8,0)&amp;" ("&amp;ROUND(Calculations!J8,1)&amp;"%)"</f>
        <v>708 (-29.7%)</v>
      </c>
      <c r="H8" s="58" t="str">
        <f>ROUND(Calculations!K8,0)&amp;" ("&amp;ROUND(Calculations!L8,1)&amp;"%)"</f>
        <v>771 (-19.1%)</v>
      </c>
      <c r="I8" s="58" t="str">
        <f>ROUND(Calculations!M8,0)&amp;" ("&amp;ROUND(Calculations!N8,1)&amp;"%)"</f>
        <v>734 (-25.2%)</v>
      </c>
      <c r="J8" s="58" t="str">
        <f>ROUND(Calculations!O8,0)&amp;" ("&amp;ROUND(Calculations!P8,1)&amp;"%)"</f>
        <v>492 (-86.7%)</v>
      </c>
      <c r="K8" s="58" t="str">
        <f>ROUND(Calculations!Q8,0)&amp;" ("&amp;ROUND(Calculations!R8,1)&amp;"%)"</f>
        <v>385 (-138.5%)</v>
      </c>
      <c r="L8" s="59" t="e">
        <f>ROUND(Calculations!S8,0)&amp;" ("&amp;ROUND(Calculations!T8,1)&amp;"%)"</f>
        <v>#DIV/0!</v>
      </c>
    </row>
    <row r="9" spans="1:12">
      <c r="A9" s="64" t="s">
        <v>26</v>
      </c>
      <c r="B9" s="61" t="s">
        <v>25</v>
      </c>
      <c r="C9" s="80">
        <f>Calculations!C9</f>
        <v>498.11</v>
      </c>
      <c r="D9" s="80">
        <f>Calculations!D9</f>
        <v>905.65454545454543</v>
      </c>
      <c r="E9" s="81" t="str">
        <f>ROUND(Calculations!E9,0)&amp;" ("&amp;ROUND(Calculations!F9,1)&amp;"%)"</f>
        <v>730 (-24.1%)</v>
      </c>
      <c r="F9" s="58" t="str">
        <f>ROUND(Calculations!G9,0)&amp;" ("&amp;ROUND(Calculations!H9,1)&amp;"%)"</f>
        <v>730 (-24%)</v>
      </c>
      <c r="G9" s="58" t="str">
        <f>ROUND(Calculations!I9,0)&amp;" ("&amp;ROUND(Calculations!J9,1)&amp;"%)"</f>
        <v>747 (-21.2%)</v>
      </c>
      <c r="H9" s="58" t="str">
        <f>ROUND(Calculations!K9,0)&amp;" ("&amp;ROUND(Calculations!L9,1)&amp;"%)"</f>
        <v>805 (-12.6%)</v>
      </c>
      <c r="I9" s="58" t="str">
        <f>ROUND(Calculations!M9,0)&amp;" ("&amp;ROUND(Calculations!N9,1)&amp;"%)"</f>
        <v>704 (-28.6%)</v>
      </c>
      <c r="J9" s="58" t="str">
        <f>ROUND(Calculations!O9,0)&amp;" ("&amp;ROUND(Calculations!P9,1)&amp;"%)"</f>
        <v>517 (-75.1%)</v>
      </c>
      <c r="K9" s="58" t="str">
        <f>ROUND(Calculations!Q9,0)&amp;" ("&amp;ROUND(Calculations!R9,1)&amp;"%)"</f>
        <v>409 (-121.4%)</v>
      </c>
      <c r="L9" s="59" t="e">
        <f>ROUND(Calculations!S9,0)&amp;" ("&amp;ROUND(Calculations!T9,1)&amp;"%)"</f>
        <v>#DIV/0!</v>
      </c>
    </row>
    <row r="10" spans="1:12">
      <c r="A10" s="64" t="s">
        <v>27</v>
      </c>
      <c r="B10" s="61" t="s">
        <v>28</v>
      </c>
      <c r="C10" s="80">
        <f>Calculations!C10</f>
        <v>137.37</v>
      </c>
      <c r="D10" s="80">
        <f>Calculations!D10</f>
        <v>249.76363636363635</v>
      </c>
      <c r="E10" s="81" t="str">
        <f>ROUND(Calculations!E10,0)&amp;" ("&amp;ROUND(Calculations!F10,1)&amp;"%)"</f>
        <v>156 (-60.2%)</v>
      </c>
      <c r="F10" s="58" t="str">
        <f>ROUND(Calculations!G10,0)&amp;" ("&amp;ROUND(Calculations!H10,1)&amp;"%)"</f>
        <v>155 (-61.6%)</v>
      </c>
      <c r="G10" s="58" t="str">
        <f>ROUND(Calculations!I10,0)&amp;" ("&amp;ROUND(Calculations!J10,1)&amp;"%)"</f>
        <v>177 (-41.2%)</v>
      </c>
      <c r="H10" s="58" t="str">
        <f>ROUND(Calculations!K10,0)&amp;" ("&amp;ROUND(Calculations!L10,1)&amp;"%)"</f>
        <v>181 (-38%)</v>
      </c>
      <c r="I10" s="58" t="str">
        <f>ROUND(Calculations!M10,0)&amp;" ("&amp;ROUND(Calculations!N10,1)&amp;"%)"</f>
        <v>159 (-56.9%)</v>
      </c>
      <c r="J10" s="58" t="str">
        <f>ROUND(Calculations!O10,0)&amp;" ("&amp;ROUND(Calculations!P10,1)&amp;"%)"</f>
        <v>122 (-104.5%)</v>
      </c>
      <c r="K10" s="58" t="str">
        <f>ROUND(Calculations!Q10,0)&amp;" ("&amp;ROUND(Calculations!R10,1)&amp;"%)"</f>
        <v>62 (-302.8%)</v>
      </c>
      <c r="L10" s="59" t="e">
        <f>ROUND(Calculations!S10,0)&amp;" ("&amp;ROUND(Calculations!T10,1)&amp;"%)"</f>
        <v>#DIV/0!</v>
      </c>
    </row>
    <row r="11" spans="1:12">
      <c r="A11" s="64" t="s">
        <v>29</v>
      </c>
      <c r="B11" s="61" t="s">
        <v>13</v>
      </c>
      <c r="C11" s="80">
        <f>Calculations!C11</f>
        <v>121.6</v>
      </c>
      <c r="D11" s="80">
        <f>Calculations!D11</f>
        <v>221.09090909090907</v>
      </c>
      <c r="E11" s="81" t="str">
        <f>ROUND(Calculations!E11,0)&amp;" ("&amp;ROUND(Calculations!F11,1)&amp;"%)"</f>
        <v>246 (10.2%)</v>
      </c>
      <c r="F11" s="58" t="str">
        <f>ROUND(Calculations!G11,0)&amp;" ("&amp;ROUND(Calculations!H11,1)&amp;"%)"</f>
        <v>248 (10.8%)</v>
      </c>
      <c r="G11" s="58" t="str">
        <f>ROUND(Calculations!I11,0)&amp;" ("&amp;ROUND(Calculations!J11,1)&amp;"%)"</f>
        <v>225 (1.9%)</v>
      </c>
      <c r="H11" s="58" t="str">
        <f>ROUND(Calculations!K11,0)&amp;" ("&amp;ROUND(Calculations!L11,1)&amp;"%)"</f>
        <v>225 (1.9%)</v>
      </c>
      <c r="I11" s="58" t="str">
        <f>ROUND(Calculations!M11,0)&amp;" ("&amp;ROUND(Calculations!N11,1)&amp;"%)"</f>
        <v>161 (-37.1%)</v>
      </c>
      <c r="J11" s="58" t="str">
        <f>ROUND(Calculations!O11,0)&amp;" ("&amp;ROUND(Calculations!P11,1)&amp;"%)"</f>
        <v>125 (-77.4%)</v>
      </c>
      <c r="K11" s="58" t="str">
        <f>ROUND(Calculations!Q11,0)&amp;" ("&amp;ROUND(Calculations!R11,1)&amp;"%)"</f>
        <v>94 (-135.2%)</v>
      </c>
      <c r="L11" s="59" t="e">
        <f>ROUND(Calculations!S11,0)&amp;" ("&amp;ROUND(Calculations!T11,1)&amp;"%)"</f>
        <v>#DIV/0!</v>
      </c>
    </row>
    <row r="12" spans="1:12">
      <c r="A12" s="64" t="s">
        <v>30</v>
      </c>
      <c r="B12" s="61" t="s">
        <v>31</v>
      </c>
      <c r="C12" s="80">
        <f>Calculations!C12</f>
        <v>248.63</v>
      </c>
      <c r="D12" s="80">
        <f>Calculations!D12</f>
        <v>452.0545454545454</v>
      </c>
      <c r="E12" s="81" t="str">
        <f>ROUND(Calculations!E12,0)&amp;" ("&amp;ROUND(Calculations!F12,1)&amp;"%)"</f>
        <v>229 (-97.3%)</v>
      </c>
      <c r="F12" s="58" t="str">
        <f>ROUND(Calculations!G12,0)&amp;" ("&amp;ROUND(Calculations!H12,1)&amp;"%)"</f>
        <v>230 (-96.5%)</v>
      </c>
      <c r="G12" s="58" t="str">
        <f>ROUND(Calculations!I12,0)&amp;" ("&amp;ROUND(Calculations!J12,1)&amp;"%)"</f>
        <v>389 (-16.1%)</v>
      </c>
      <c r="H12" s="58" t="str">
        <f>ROUND(Calculations!K12,0)&amp;" ("&amp;ROUND(Calculations!L12,1)&amp;"%)"</f>
        <v>652 (30.7%)</v>
      </c>
      <c r="I12" s="58" t="str">
        <f>ROUND(Calculations!M12,0)&amp;" ("&amp;ROUND(Calculations!N12,1)&amp;"%)"</f>
        <v>349 (-29.6%)</v>
      </c>
      <c r="J12" s="58" t="str">
        <f>ROUND(Calculations!O12,0)&amp;" ("&amp;ROUND(Calculations!P12,1)&amp;"%)"</f>
        <v>114 (-298.2%)</v>
      </c>
      <c r="K12" s="58" t="str">
        <f>ROUND(Calculations!Q12,0)&amp;" ("&amp;ROUND(Calculations!R12,1)&amp;"%)"</f>
        <v>164 (-175.6%)</v>
      </c>
      <c r="L12" s="59" t="e">
        <f>ROUND(Calculations!S12,0)&amp;" ("&amp;ROUND(Calculations!T12,1)&amp;"%)"</f>
        <v>#DIV/0!</v>
      </c>
    </row>
    <row r="13" spans="1:12">
      <c r="A13" s="64" t="s">
        <v>32</v>
      </c>
      <c r="B13" s="61" t="s">
        <v>33</v>
      </c>
      <c r="C13" s="80">
        <f>Calculations!C13</f>
        <v>269.86</v>
      </c>
      <c r="D13" s="80">
        <f>Calculations!D13</f>
        <v>490.65454545454543</v>
      </c>
      <c r="E13" s="81" t="str">
        <f>ROUND(Calculations!E13,0)&amp;" ("&amp;ROUND(Calculations!F13,1)&amp;"%)"</f>
        <v>494 (0.6%)</v>
      </c>
      <c r="F13" s="58" t="str">
        <f>ROUND(Calculations!G13,0)&amp;" ("&amp;ROUND(Calculations!H13,1)&amp;"%)"</f>
        <v>498 (1.4%)</v>
      </c>
      <c r="G13" s="58" t="str">
        <f>ROUND(Calculations!I13,0)&amp;" ("&amp;ROUND(Calculations!J13,1)&amp;"%)"</f>
        <v>435 (-12.8%)</v>
      </c>
      <c r="H13" s="58" t="str">
        <f>ROUND(Calculations!K13,0)&amp;" ("&amp;ROUND(Calculations!L13,1)&amp;"%)"</f>
        <v>482 (-1.9%)</v>
      </c>
      <c r="I13" s="58" t="str">
        <f>ROUND(Calculations!M13,0)&amp;" ("&amp;ROUND(Calculations!N13,1)&amp;"%)"</f>
        <v>401 (-22.4%)</v>
      </c>
      <c r="J13" s="58" t="str">
        <f>ROUND(Calculations!O13,0)&amp;" ("&amp;ROUND(Calculations!P13,1)&amp;"%)"</f>
        <v>265 (-85%)</v>
      </c>
      <c r="K13" s="58" t="str">
        <f>ROUND(Calculations!Q13,0)&amp;" ("&amp;ROUND(Calculations!R13,1)&amp;"%)"</f>
        <v>208 (-135.9%)</v>
      </c>
      <c r="L13" s="59" t="e">
        <f>ROUND(Calculations!S13,0)&amp;" ("&amp;ROUND(Calculations!T13,1)&amp;"%)"</f>
        <v>#DIV/0!</v>
      </c>
    </row>
    <row r="14" spans="1:12">
      <c r="A14" s="64" t="s">
        <v>34</v>
      </c>
      <c r="B14" s="61" t="s">
        <v>25</v>
      </c>
      <c r="C14" s="80">
        <f>Calculations!C14</f>
        <v>510.28</v>
      </c>
      <c r="D14" s="80">
        <f>Calculations!D14</f>
        <v>927.78181818181804</v>
      </c>
      <c r="E14" s="81" t="str">
        <f>ROUND(Calculations!E14,0)&amp;" ("&amp;ROUND(Calculations!F14,1)&amp;"%)"</f>
        <v>736 (-26%)</v>
      </c>
      <c r="F14" s="58" t="str">
        <f>ROUND(Calculations!G14,0)&amp;" ("&amp;ROUND(Calculations!H14,1)&amp;"%)"</f>
        <v>738 (-25.7%)</v>
      </c>
      <c r="G14" s="58" t="str">
        <f>ROUND(Calculations!I14,0)&amp;" ("&amp;ROUND(Calculations!J14,1)&amp;"%)"</f>
        <v>650 (-42.7%)</v>
      </c>
      <c r="H14" s="58" t="str">
        <f>ROUND(Calculations!K14,0)&amp;" ("&amp;ROUND(Calculations!L14,1)&amp;"%)"</f>
        <v>627 (-47.9%)</v>
      </c>
      <c r="I14" s="58" t="str">
        <f>ROUND(Calculations!M14,0)&amp;" ("&amp;ROUND(Calculations!N14,1)&amp;"%)"</f>
        <v>606 (-53.2%)</v>
      </c>
      <c r="J14" s="58" t="str">
        <f>ROUND(Calculations!O14,0)&amp;" ("&amp;ROUND(Calculations!P14,1)&amp;"%)"</f>
        <v>532 (-74.5%)</v>
      </c>
      <c r="K14" s="58" t="str">
        <f>ROUND(Calculations!Q14,0)&amp;" ("&amp;ROUND(Calculations!R14,1)&amp;"%)"</f>
        <v>319 (-190.8%)</v>
      </c>
      <c r="L14" s="59" t="e">
        <f>ROUND(Calculations!S14,0)&amp;" ("&amp;ROUND(Calculations!T14,1)&amp;"%)"</f>
        <v>#DIV/0!</v>
      </c>
    </row>
    <row r="15" spans="1:12">
      <c r="A15" s="65" t="s">
        <v>35</v>
      </c>
      <c r="B15" s="94" t="s">
        <v>36</v>
      </c>
      <c r="C15" s="80">
        <f>Calculations!C15</f>
        <v>601.62</v>
      </c>
      <c r="D15" s="80">
        <f>Calculations!D15</f>
        <v>1093.8545454545454</v>
      </c>
      <c r="E15" s="82" t="str">
        <f>ROUND(Calculations!E15,0)&amp;" ("&amp;ROUND(Calculations!F15,1)&amp;"%)"</f>
        <v>872 (-25.4%)</v>
      </c>
      <c r="F15" s="83" t="str">
        <f>ROUND(Calculations!G15,0)&amp;" ("&amp;ROUND(Calculations!H15,1)&amp;"%)"</f>
        <v>868 (-26%)</v>
      </c>
      <c r="G15" s="83" t="str">
        <f>ROUND(Calculations!I15,0)&amp;" ("&amp;ROUND(Calculations!J15,1)&amp;"%)"</f>
        <v>821 (-33.3%)</v>
      </c>
      <c r="H15" s="83" t="str">
        <f>ROUND(Calculations!K15,0)&amp;" ("&amp;ROUND(Calculations!L15,1)&amp;"%)"</f>
        <v>811 (-34.8%)</v>
      </c>
      <c r="I15" s="83" t="str">
        <f>ROUND(Calculations!M15,0)&amp;" ("&amp;ROUND(Calculations!N15,1)&amp;"%)"</f>
        <v>752 (-45.4%)</v>
      </c>
      <c r="J15" s="83" t="str">
        <f>ROUND(Calculations!O15,0)&amp;" ("&amp;ROUND(Calculations!P15,1)&amp;"%)"</f>
        <v>555 (-97%)</v>
      </c>
      <c r="K15" s="83" t="str">
        <f>ROUND(Calculations!Q15,0)&amp;" ("&amp;ROUND(Calculations!R15,1)&amp;"%)"</f>
        <v>450 (-143.1%)</v>
      </c>
      <c r="L15" s="84" t="e">
        <f>ROUND(Calculations!S15,0)&amp;" ("&amp;ROUND(Calculations!T15,1)&amp;"%)"</f>
        <v>#DIV/0!</v>
      </c>
    </row>
    <row r="16" spans="1:12">
      <c r="A16" s="92" t="s">
        <v>37</v>
      </c>
      <c r="B16" s="85" t="s">
        <v>38</v>
      </c>
      <c r="C16" s="95" t="s">
        <v>38</v>
      </c>
      <c r="D16" s="96" t="s">
        <v>38</v>
      </c>
      <c r="E16" s="86" t="str">
        <f>ROUND(Calculations!F16,1)&amp;"%"</f>
        <v>-24.1%</v>
      </c>
      <c r="F16" s="87" t="str">
        <f>ROUND(Calculations!H16,1)&amp;"%"</f>
        <v>-24%</v>
      </c>
      <c r="G16" s="87" t="str">
        <f>ROUND(Calculations!J16,1)&amp;"%"</f>
        <v>-35.9%</v>
      </c>
      <c r="H16" s="87" t="str">
        <f>ROUND(Calculations!L16,1)&amp;"%"</f>
        <v>-15.2%</v>
      </c>
      <c r="I16" s="87" t="str">
        <f>ROUND(Calculations!N16,1)&amp;"%"</f>
        <v>-58.5%</v>
      </c>
      <c r="J16" s="87" t="str">
        <f>ROUND(Calculations!P16,1)&amp;"%"</f>
        <v>-128.7%</v>
      </c>
      <c r="K16" s="87" t="str">
        <f>ROUND(Calculations!R16,1)&amp;"%"</f>
        <v>-290.6%</v>
      </c>
      <c r="L16" s="88" t="e">
        <f>ROUND(Calculations!T16,1)&amp;"%"</f>
        <v>#DIV/0!</v>
      </c>
    </row>
    <row r="17" spans="1:12">
      <c r="A17" s="93" t="s">
        <v>39</v>
      </c>
      <c r="B17" s="56" t="s">
        <v>38</v>
      </c>
      <c r="C17" s="62" t="s">
        <v>38</v>
      </c>
      <c r="D17" s="63" t="s">
        <v>38</v>
      </c>
      <c r="E17" s="89" t="str">
        <f>ROUND(Calculations!F17,1)&amp;"%"</f>
        <v>31.6%</v>
      </c>
      <c r="F17" s="90" t="str">
        <f>ROUND(Calculations!H17,1)&amp;"%"</f>
        <v>31.6%</v>
      </c>
      <c r="G17" s="90" t="str">
        <f>ROUND(Calculations!J17,1)&amp;"%"</f>
        <v>39.6%</v>
      </c>
      <c r="H17" s="90" t="str">
        <f>ROUND(Calculations!L17,1)&amp;"%"</f>
        <v>23.7%</v>
      </c>
      <c r="I17" s="90" t="str">
        <f>ROUND(Calculations!N17,1)&amp;"%"</f>
        <v>58.5%</v>
      </c>
      <c r="J17" s="90" t="str">
        <f>ROUND(Calculations!P17,1)&amp;"%"</f>
        <v>128.7%</v>
      </c>
      <c r="K17" s="90" t="str">
        <f>ROUND(Calculations!R17,1)&amp;"%"</f>
        <v>290.6%</v>
      </c>
      <c r="L17" s="91" t="e">
        <f>ROUND(Calculations!T17,1)&amp;"%"</f>
        <v>#DIV/0!</v>
      </c>
    </row>
    <row r="20" spans="1:12">
      <c r="A20" s="100" t="s">
        <v>40</v>
      </c>
      <c r="B20" s="101"/>
      <c r="C20" s="102"/>
    </row>
    <row r="21" spans="1:12">
      <c r="A21" s="57" t="s">
        <v>37</v>
      </c>
      <c r="B21" s="103" t="s">
        <v>41</v>
      </c>
      <c r="C21" s="104"/>
    </row>
    <row r="22" spans="1:12">
      <c r="A22" s="56" t="s">
        <v>39</v>
      </c>
      <c r="B22" s="98" t="s">
        <v>42</v>
      </c>
      <c r="C22" s="99"/>
    </row>
    <row r="27" spans="1:12">
      <c r="D27" s="97"/>
    </row>
    <row r="34" spans="7:7">
      <c r="G34" s="97"/>
    </row>
  </sheetData>
  <mergeCells count="3">
    <mergeCell ref="B22:C22"/>
    <mergeCell ref="A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>
      <selection activeCell="D15" sqref="D15"/>
    </sheetView>
  </sheetViews>
  <sheetFormatPr defaultColWidth="11.5703125" defaultRowHeight="12.75"/>
  <cols>
    <col min="1" max="1" width="7.5703125" style="1" customWidth="1"/>
    <col min="2" max="2" width="9.28515625" style="1" customWidth="1"/>
    <col min="3" max="3" width="12.7109375" style="1" customWidth="1"/>
    <col min="4" max="4" width="9.85546875" style="1" customWidth="1"/>
    <col min="5" max="20" width="11.5703125" style="1" customWidth="1"/>
    <col min="21" max="22" width="11.5703125" style="1"/>
    <col min="23" max="23" width="18.42578125" style="1" bestFit="1" customWidth="1"/>
    <col min="24" max="16384" width="11.5703125" style="1"/>
  </cols>
  <sheetData>
    <row r="1" spans="1:20" ht="49.5" customHeight="1">
      <c r="A1" s="2" t="s">
        <v>0</v>
      </c>
      <c r="B1" s="3" t="s">
        <v>1</v>
      </c>
      <c r="C1" s="20" t="s">
        <v>43</v>
      </c>
      <c r="D1" s="21" t="s">
        <v>3</v>
      </c>
      <c r="E1" s="22" t="s">
        <v>4</v>
      </c>
      <c r="F1" s="22" t="s">
        <v>44</v>
      </c>
      <c r="G1" s="23" t="s">
        <v>5</v>
      </c>
      <c r="H1" s="23" t="s">
        <v>44</v>
      </c>
      <c r="I1" s="24" t="s">
        <v>6</v>
      </c>
      <c r="J1" s="25" t="s">
        <v>45</v>
      </c>
      <c r="K1" s="26" t="s">
        <v>7</v>
      </c>
      <c r="L1" s="27" t="s">
        <v>46</v>
      </c>
      <c r="M1" s="28" t="s">
        <v>8</v>
      </c>
      <c r="N1" s="29" t="s">
        <v>47</v>
      </c>
      <c r="O1" s="30" t="s">
        <v>9</v>
      </c>
      <c r="P1" s="31" t="s">
        <v>48</v>
      </c>
      <c r="Q1" s="32" t="s">
        <v>10</v>
      </c>
      <c r="R1" s="33" t="s">
        <v>49</v>
      </c>
      <c r="S1" s="34" t="s">
        <v>11</v>
      </c>
      <c r="T1" s="35" t="s">
        <v>50</v>
      </c>
    </row>
    <row r="2" spans="1:20">
      <c r="A2" s="3" t="s">
        <v>12</v>
      </c>
      <c r="B2" s="3" t="s">
        <v>13</v>
      </c>
      <c r="C2" s="36">
        <v>126.95</v>
      </c>
      <c r="D2" s="8">
        <f t="shared" ref="D2:D15" si="0">C2/0.55</f>
        <v>230.81818181818181</v>
      </c>
      <c r="E2" s="46">
        <v>284.02999999999997</v>
      </c>
      <c r="F2" s="9">
        <f>(E2-D2)/E2*100</f>
        <v>18.734576693243024</v>
      </c>
      <c r="G2" s="48">
        <v>282.27999999999997</v>
      </c>
      <c r="H2" s="10">
        <f>(G2-D2)/G2*100</f>
        <v>18.230770221701206</v>
      </c>
      <c r="I2" s="11">
        <v>261.14400000000001</v>
      </c>
      <c r="J2" s="11">
        <f>(I2-D2)/I2*100</f>
        <v>11.612680429884735</v>
      </c>
      <c r="K2" s="12">
        <v>247.298</v>
      </c>
      <c r="L2" s="12">
        <f>(K2-D2)/K2*100</f>
        <v>6.663951257922907</v>
      </c>
      <c r="M2" s="4">
        <v>175.1</v>
      </c>
      <c r="N2" s="13">
        <f>(M2-D2)/M2*100</f>
        <v>-31.820777737396817</v>
      </c>
      <c r="O2" s="5">
        <v>132.96</v>
      </c>
      <c r="P2" s="14">
        <f>(O2-D2)/O2*100</f>
        <v>-73.599715567224578</v>
      </c>
      <c r="Q2" s="6">
        <v>109</v>
      </c>
      <c r="R2" s="15">
        <f>(Q2-D2)/Q2*100</f>
        <v>-111.75979983319434</v>
      </c>
      <c r="S2" s="7">
        <v>396</v>
      </c>
      <c r="T2" s="44">
        <f>(S2-D2)/S2*100</f>
        <v>41.712580348943987</v>
      </c>
    </row>
    <row r="3" spans="1:20">
      <c r="A3" s="3" t="s">
        <v>14</v>
      </c>
      <c r="B3" s="3" t="s">
        <v>15</v>
      </c>
      <c r="C3" s="36">
        <v>136.82</v>
      </c>
      <c r="D3" s="8">
        <f t="shared" si="0"/>
        <v>248.76363636363632</v>
      </c>
      <c r="E3" s="46">
        <v>261.19</v>
      </c>
      <c r="F3" s="9">
        <f t="shared" ref="F3:F15" si="1">(E3-D3)/E3*100</f>
        <v>4.757595480823797</v>
      </c>
      <c r="G3" s="48">
        <v>261.44</v>
      </c>
      <c r="H3" s="10">
        <f t="shared" ref="H3:H15" si="2">(G3-D3)/G3*100</f>
        <v>4.8486703015466937</v>
      </c>
      <c r="I3" s="11">
        <v>240.84</v>
      </c>
      <c r="J3" s="11">
        <f t="shared" ref="J3:J15" si="3">(I3-D3)/I3*100</f>
        <v>-3.2900001509866801</v>
      </c>
      <c r="K3" s="12">
        <v>246.30699999999999</v>
      </c>
      <c r="L3" s="12">
        <f t="shared" ref="L3:L15" si="4">(K3-D3)/K3*100</f>
        <v>-0.99738796040564626</v>
      </c>
      <c r="M3" s="4">
        <v>179.7</v>
      </c>
      <c r="N3" s="13">
        <f t="shared" ref="N3:N15" si="5">(M3-D3)/M3*100</f>
        <v>-38.432741437749776</v>
      </c>
      <c r="O3" s="5">
        <v>89.58</v>
      </c>
      <c r="P3" s="14">
        <f t="shared" ref="P3:P15" si="6">(O3-D3)/O3*100</f>
        <v>-177.69997361424012</v>
      </c>
      <c r="Q3" s="6">
        <v>92</v>
      </c>
      <c r="R3" s="15">
        <f t="shared" ref="R3:R15" si="7">(Q3-D3)/Q3*100</f>
        <v>-170.395256916996</v>
      </c>
      <c r="S3" s="7">
        <v>267</v>
      </c>
      <c r="T3" s="44">
        <f t="shared" ref="T3:T15" si="8">(S3-D3)/S3*100</f>
        <v>6.830098740211116</v>
      </c>
    </row>
    <row r="4" spans="1:20">
      <c r="A4" s="3" t="s">
        <v>16</v>
      </c>
      <c r="B4" s="3" t="s">
        <v>17</v>
      </c>
      <c r="C4" s="36">
        <v>121.71</v>
      </c>
      <c r="D4" s="8">
        <f t="shared" si="0"/>
        <v>221.29090909090905</v>
      </c>
      <c r="E4" s="46">
        <v>270.38</v>
      </c>
      <c r="F4" s="9">
        <f t="shared" si="1"/>
        <v>18.155592465822526</v>
      </c>
      <c r="G4" s="48">
        <v>270.31</v>
      </c>
      <c r="H4" s="10">
        <f t="shared" si="2"/>
        <v>18.134397879875308</v>
      </c>
      <c r="I4" s="11">
        <v>252.50399999999999</v>
      </c>
      <c r="J4" s="11">
        <f t="shared" si="3"/>
        <v>12.361424337472252</v>
      </c>
      <c r="K4" s="12">
        <v>277.21300000000002</v>
      </c>
      <c r="L4" s="12">
        <f t="shared" si="4"/>
        <v>20.172968406637121</v>
      </c>
      <c r="M4" s="4">
        <v>190.5</v>
      </c>
      <c r="N4" s="13">
        <f t="shared" si="5"/>
        <v>-16.163206871868269</v>
      </c>
      <c r="O4" s="5">
        <v>112.77</v>
      </c>
      <c r="P4" s="14">
        <f t="shared" si="6"/>
        <v>-96.23207332704537</v>
      </c>
      <c r="Q4" s="6">
        <v>99</v>
      </c>
      <c r="R4" s="15">
        <f t="shared" si="7"/>
        <v>-123.52617079889802</v>
      </c>
      <c r="S4" s="7">
        <v>335</v>
      </c>
      <c r="T4" s="44">
        <f t="shared" si="8"/>
        <v>33.943012211668936</v>
      </c>
    </row>
    <row r="5" spans="1:20">
      <c r="A5" s="3" t="s">
        <v>18</v>
      </c>
      <c r="B5" s="3" t="s">
        <v>19</v>
      </c>
      <c r="C5" s="36">
        <v>257.93</v>
      </c>
      <c r="D5" s="8">
        <f t="shared" si="0"/>
        <v>468.96363636363634</v>
      </c>
      <c r="E5" s="46">
        <v>412.91</v>
      </c>
      <c r="F5" s="9">
        <f t="shared" si="1"/>
        <v>-13.575267337588413</v>
      </c>
      <c r="G5" s="48">
        <v>412.67</v>
      </c>
      <c r="H5" s="10">
        <f t="shared" si="2"/>
        <v>-13.641320271315172</v>
      </c>
      <c r="I5" s="11">
        <v>410.4</v>
      </c>
      <c r="J5" s="11">
        <f t="shared" si="3"/>
        <v>-14.269891901470849</v>
      </c>
      <c r="K5" s="12">
        <v>434.423</v>
      </c>
      <c r="L5" s="12">
        <f t="shared" si="4"/>
        <v>-7.9509225716954068</v>
      </c>
      <c r="M5" s="4">
        <v>343</v>
      </c>
      <c r="N5" s="13">
        <f t="shared" si="5"/>
        <v>-36.724092234296307</v>
      </c>
      <c r="O5" s="5">
        <v>250.72</v>
      </c>
      <c r="P5" s="14">
        <f t="shared" si="6"/>
        <v>-87.046759877008753</v>
      </c>
      <c r="Q5" s="6">
        <v>222</v>
      </c>
      <c r="R5" s="15">
        <f t="shared" si="7"/>
        <v>-111.24488124488123</v>
      </c>
      <c r="S5" s="7">
        <v>474</v>
      </c>
      <c r="T5" s="44">
        <f t="shared" si="8"/>
        <v>1.0625239739163839</v>
      </c>
    </row>
    <row r="6" spans="1:20">
      <c r="A6" s="3" t="s">
        <v>20</v>
      </c>
      <c r="B6" s="3" t="s">
        <v>21</v>
      </c>
      <c r="C6" s="36">
        <v>57.4</v>
      </c>
      <c r="D6" s="8">
        <f t="shared" si="0"/>
        <v>104.36363636363635</v>
      </c>
      <c r="E6" s="46">
        <v>78.66</v>
      </c>
      <c r="F6" s="9">
        <f t="shared" si="1"/>
        <v>-32.676883248965609</v>
      </c>
      <c r="G6" s="48">
        <v>78.03</v>
      </c>
      <c r="H6" s="10">
        <f t="shared" si="2"/>
        <v>-33.74809222560085</v>
      </c>
      <c r="I6" s="11">
        <v>43.847999999999999</v>
      </c>
      <c r="J6" s="11">
        <f t="shared" si="3"/>
        <v>-138.01230697782418</v>
      </c>
      <c r="K6" s="12">
        <v>84.33</v>
      </c>
      <c r="L6" s="12">
        <f t="shared" si="4"/>
        <v>-23.756239017711785</v>
      </c>
      <c r="M6" s="4">
        <v>29.2</v>
      </c>
      <c r="N6" s="13">
        <f t="shared" si="5"/>
        <v>-257.40971357409705</v>
      </c>
      <c r="O6" s="5">
        <v>36.770000000000003</v>
      </c>
      <c r="P6" s="14">
        <f t="shared" si="6"/>
        <v>-183.82821964546187</v>
      </c>
      <c r="Q6" s="6">
        <v>10.5</v>
      </c>
      <c r="R6" s="15">
        <f t="shared" si="7"/>
        <v>-893.93939393939377</v>
      </c>
      <c r="S6" s="7"/>
      <c r="T6" s="44" t="e">
        <f t="shared" si="8"/>
        <v>#DIV/0!</v>
      </c>
    </row>
    <row r="7" spans="1:20">
      <c r="A7" s="3" t="s">
        <v>22</v>
      </c>
      <c r="B7" s="3" t="s">
        <v>23</v>
      </c>
      <c r="C7" s="36">
        <v>83.64</v>
      </c>
      <c r="D7" s="8">
        <f t="shared" si="0"/>
        <v>152.07272727272726</v>
      </c>
      <c r="E7" s="46">
        <v>80.25</v>
      </c>
      <c r="F7" s="9">
        <f t="shared" si="1"/>
        <v>-89.498725573491924</v>
      </c>
      <c r="G7" s="48">
        <v>81.17</v>
      </c>
      <c r="H7" s="10">
        <f t="shared" si="2"/>
        <v>-87.350902147009066</v>
      </c>
      <c r="I7" s="11">
        <v>55.08</v>
      </c>
      <c r="J7" s="11">
        <f t="shared" si="3"/>
        <v>-176.09427609427607</v>
      </c>
      <c r="K7" s="12">
        <v>82.099000000000004</v>
      </c>
      <c r="L7" s="12">
        <f t="shared" si="4"/>
        <v>-85.230913010788512</v>
      </c>
      <c r="M7" s="4">
        <v>63.5</v>
      </c>
      <c r="N7" s="13">
        <f t="shared" si="5"/>
        <v>-139.48460987831066</v>
      </c>
      <c r="O7" s="5">
        <v>39.5</v>
      </c>
      <c r="P7" s="14">
        <f t="shared" si="6"/>
        <v>-284.99424626006902</v>
      </c>
      <c r="Q7" s="6">
        <v>10.75</v>
      </c>
      <c r="R7" s="15">
        <f t="shared" si="7"/>
        <v>-1314.630021141649</v>
      </c>
      <c r="S7" s="7"/>
      <c r="T7" s="44" t="e">
        <f t="shared" si="8"/>
        <v>#DIV/0!</v>
      </c>
    </row>
    <row r="8" spans="1:20" s="3" customFormat="1">
      <c r="A8" s="3" t="s">
        <v>24</v>
      </c>
      <c r="B8" s="3" t="s">
        <v>25</v>
      </c>
      <c r="C8" s="36">
        <v>505.05</v>
      </c>
      <c r="D8" s="8">
        <f t="shared" si="0"/>
        <v>918.27272727272725</v>
      </c>
      <c r="E8" s="46">
        <v>754.91</v>
      </c>
      <c r="F8" s="9">
        <f t="shared" si="1"/>
        <v>-21.640026926749851</v>
      </c>
      <c r="G8" s="48">
        <v>758.8</v>
      </c>
      <c r="H8" s="10">
        <f t="shared" si="2"/>
        <v>-21.016437437101647</v>
      </c>
      <c r="I8" s="50">
        <v>708.048</v>
      </c>
      <c r="J8" s="11">
        <f t="shared" si="3"/>
        <v>-29.690745157493168</v>
      </c>
      <c r="K8" s="12">
        <v>770.98</v>
      </c>
      <c r="L8" s="12">
        <f t="shared" si="4"/>
        <v>-19.104610660811854</v>
      </c>
      <c r="M8" s="16">
        <v>733.7</v>
      </c>
      <c r="N8" s="13">
        <f t="shared" si="5"/>
        <v>-25.156430049438079</v>
      </c>
      <c r="O8" s="17">
        <v>491.73</v>
      </c>
      <c r="P8" s="14">
        <f t="shared" si="6"/>
        <v>-86.743279294069353</v>
      </c>
      <c r="Q8" s="18">
        <v>385</v>
      </c>
      <c r="R8" s="15">
        <f t="shared" si="7"/>
        <v>-138.51239669421486</v>
      </c>
      <c r="S8" s="19"/>
      <c r="T8" s="44" t="e">
        <f t="shared" si="8"/>
        <v>#DIV/0!</v>
      </c>
    </row>
    <row r="9" spans="1:20">
      <c r="A9" s="3" t="s">
        <v>26</v>
      </c>
      <c r="B9" s="3" t="s">
        <v>25</v>
      </c>
      <c r="C9" s="36">
        <v>498.11</v>
      </c>
      <c r="D9" s="8">
        <f t="shared" si="0"/>
        <v>905.65454545454543</v>
      </c>
      <c r="E9" s="46">
        <v>729.69</v>
      </c>
      <c r="F9" s="9">
        <f t="shared" si="1"/>
        <v>-24.114972858960019</v>
      </c>
      <c r="G9" s="48">
        <v>730.2</v>
      </c>
      <c r="H9" s="10">
        <f t="shared" si="2"/>
        <v>-24.028286148253269</v>
      </c>
      <c r="I9" s="11">
        <v>747.36</v>
      </c>
      <c r="J9" s="11">
        <f t="shared" si="3"/>
        <v>-21.180494735408022</v>
      </c>
      <c r="K9" s="12">
        <v>804.54399999999998</v>
      </c>
      <c r="L9" s="12">
        <f t="shared" si="4"/>
        <v>-12.567435150165243</v>
      </c>
      <c r="M9" s="4">
        <v>704</v>
      </c>
      <c r="N9" s="13">
        <f t="shared" si="5"/>
        <v>-28.644111570247933</v>
      </c>
      <c r="O9" s="5">
        <v>517.11</v>
      </c>
      <c r="P9" s="14">
        <f t="shared" si="6"/>
        <v>-75.137697096274565</v>
      </c>
      <c r="Q9" s="6">
        <v>409</v>
      </c>
      <c r="R9" s="15">
        <f t="shared" si="7"/>
        <v>-121.43142920649032</v>
      </c>
      <c r="S9" s="7"/>
      <c r="T9" s="44" t="e">
        <f t="shared" si="8"/>
        <v>#DIV/0!</v>
      </c>
    </row>
    <row r="10" spans="1:20">
      <c r="A10" s="3" t="s">
        <v>27</v>
      </c>
      <c r="B10" s="3" t="s">
        <v>28</v>
      </c>
      <c r="C10" s="36">
        <v>137.37</v>
      </c>
      <c r="D10" s="8">
        <f t="shared" si="0"/>
        <v>249.76363636363635</v>
      </c>
      <c r="E10" s="46">
        <v>155.91999999999999</v>
      </c>
      <c r="F10" s="9">
        <f t="shared" si="1"/>
        <v>-60.187042306077707</v>
      </c>
      <c r="G10" s="48">
        <v>154.52000000000001</v>
      </c>
      <c r="H10" s="10">
        <f t="shared" si="2"/>
        <v>-61.638387499117485</v>
      </c>
      <c r="I10" s="11">
        <v>176.904</v>
      </c>
      <c r="J10" s="11">
        <f t="shared" si="3"/>
        <v>-41.185974519307848</v>
      </c>
      <c r="K10" s="12">
        <v>180.93700000000001</v>
      </c>
      <c r="L10" s="12">
        <f t="shared" si="4"/>
        <v>-38.039006042786347</v>
      </c>
      <c r="M10" s="4">
        <v>159.19999999999999</v>
      </c>
      <c r="N10" s="13">
        <f t="shared" si="5"/>
        <v>-56.886706258565553</v>
      </c>
      <c r="O10" s="5">
        <v>122.15</v>
      </c>
      <c r="P10" s="14">
        <f t="shared" si="6"/>
        <v>-104.47289100584227</v>
      </c>
      <c r="Q10" s="6">
        <v>62</v>
      </c>
      <c r="R10" s="15">
        <f t="shared" si="7"/>
        <v>-302.84457478005862</v>
      </c>
      <c r="S10" s="7"/>
      <c r="T10" s="44" t="e">
        <f t="shared" si="8"/>
        <v>#DIV/0!</v>
      </c>
    </row>
    <row r="11" spans="1:20">
      <c r="A11" s="3" t="s">
        <v>29</v>
      </c>
      <c r="B11" s="3" t="s">
        <v>13</v>
      </c>
      <c r="C11" s="36">
        <v>121.6</v>
      </c>
      <c r="D11" s="8">
        <f t="shared" si="0"/>
        <v>221.09090909090907</v>
      </c>
      <c r="E11" s="46">
        <v>246.16</v>
      </c>
      <c r="F11" s="9">
        <f t="shared" si="1"/>
        <v>10.184063580228685</v>
      </c>
      <c r="G11" s="48">
        <v>247.81</v>
      </c>
      <c r="H11" s="10">
        <f t="shared" si="2"/>
        <v>10.782087449695709</v>
      </c>
      <c r="I11" s="11">
        <v>225.28800000000001</v>
      </c>
      <c r="J11" s="11">
        <f t="shared" si="3"/>
        <v>1.8629891113112751</v>
      </c>
      <c r="K11" s="12">
        <v>225.29400000000001</v>
      </c>
      <c r="L11" s="12">
        <f t="shared" si="4"/>
        <v>1.8656026832010377</v>
      </c>
      <c r="M11" s="4">
        <v>161.30000000000001</v>
      </c>
      <c r="N11" s="13">
        <f t="shared" si="5"/>
        <v>-37.068139547990732</v>
      </c>
      <c r="O11" s="5">
        <v>124.64</v>
      </c>
      <c r="P11" s="14">
        <f t="shared" si="6"/>
        <v>-77.383592017738337</v>
      </c>
      <c r="Q11" s="6">
        <v>94</v>
      </c>
      <c r="R11" s="15">
        <f t="shared" si="7"/>
        <v>-135.20309477756282</v>
      </c>
      <c r="S11" s="7"/>
      <c r="T11" s="44" t="e">
        <f t="shared" si="8"/>
        <v>#DIV/0!</v>
      </c>
    </row>
    <row r="12" spans="1:20">
      <c r="A12" s="3" t="s">
        <v>30</v>
      </c>
      <c r="B12" s="3" t="s">
        <v>31</v>
      </c>
      <c r="C12" s="36">
        <v>248.63</v>
      </c>
      <c r="D12" s="8">
        <f t="shared" si="0"/>
        <v>452.0545454545454</v>
      </c>
      <c r="E12" s="46">
        <v>229.11</v>
      </c>
      <c r="F12" s="9">
        <f t="shared" si="1"/>
        <v>-97.308954412529076</v>
      </c>
      <c r="G12" s="48">
        <v>230.03</v>
      </c>
      <c r="H12" s="10">
        <f t="shared" si="2"/>
        <v>-96.51982152525558</v>
      </c>
      <c r="I12" s="11">
        <v>389.23200000000003</v>
      </c>
      <c r="J12" s="11">
        <f t="shared" si="3"/>
        <v>-16.14012862625513</v>
      </c>
      <c r="K12" s="12">
        <v>652.13199999999995</v>
      </c>
      <c r="L12" s="12">
        <f t="shared" si="4"/>
        <v>30.680514764718581</v>
      </c>
      <c r="M12" s="4">
        <v>348.7</v>
      </c>
      <c r="N12" s="13">
        <f t="shared" si="5"/>
        <v>-29.639961415126304</v>
      </c>
      <c r="O12" s="5">
        <v>113.53</v>
      </c>
      <c r="P12" s="14">
        <f t="shared" si="6"/>
        <v>-298.180697132516</v>
      </c>
      <c r="Q12" s="6">
        <v>164</v>
      </c>
      <c r="R12" s="15">
        <f t="shared" si="7"/>
        <v>-175.64301552106429</v>
      </c>
      <c r="S12" s="7"/>
      <c r="T12" s="44" t="e">
        <f t="shared" si="8"/>
        <v>#DIV/0!</v>
      </c>
    </row>
    <row r="13" spans="1:20">
      <c r="A13" s="3" t="s">
        <v>32</v>
      </c>
      <c r="B13" s="3" t="s">
        <v>33</v>
      </c>
      <c r="C13" s="36">
        <v>269.86</v>
      </c>
      <c r="D13" s="8">
        <f t="shared" si="0"/>
        <v>490.65454545454543</v>
      </c>
      <c r="E13" s="46">
        <v>493.58</v>
      </c>
      <c r="F13" s="9">
        <f t="shared" si="1"/>
        <v>0.59270119240134456</v>
      </c>
      <c r="G13" s="48">
        <v>497.5</v>
      </c>
      <c r="H13" s="10">
        <f t="shared" si="2"/>
        <v>1.3759707629054418</v>
      </c>
      <c r="I13" s="11">
        <v>434.80799999999999</v>
      </c>
      <c r="J13" s="11">
        <f t="shared" si="3"/>
        <v>-12.843955367551985</v>
      </c>
      <c r="K13" s="12">
        <v>481.536</v>
      </c>
      <c r="L13" s="12">
        <f t="shared" si="4"/>
        <v>-1.8936373302401954</v>
      </c>
      <c r="M13" s="4">
        <v>400.9</v>
      </c>
      <c r="N13" s="13">
        <f t="shared" si="5"/>
        <v>-22.388262772398466</v>
      </c>
      <c r="O13" s="5">
        <v>265.24</v>
      </c>
      <c r="P13" s="14">
        <f t="shared" si="6"/>
        <v>-84.985124964011987</v>
      </c>
      <c r="Q13" s="6">
        <v>208</v>
      </c>
      <c r="R13" s="15">
        <f t="shared" si="7"/>
        <v>-135.8916083916084</v>
      </c>
      <c r="S13" s="7"/>
      <c r="T13" s="44" t="e">
        <f t="shared" si="8"/>
        <v>#DIV/0!</v>
      </c>
    </row>
    <row r="14" spans="1:20">
      <c r="A14" s="3" t="s">
        <v>34</v>
      </c>
      <c r="B14" s="3" t="s">
        <v>25</v>
      </c>
      <c r="C14" s="36">
        <v>510.28</v>
      </c>
      <c r="D14" s="8">
        <f t="shared" si="0"/>
        <v>927.78181818181804</v>
      </c>
      <c r="E14" s="46">
        <v>736.31</v>
      </c>
      <c r="F14" s="9">
        <f t="shared" si="1"/>
        <v>-26.004239814998858</v>
      </c>
      <c r="G14" s="48">
        <v>738.33</v>
      </c>
      <c r="H14" s="10">
        <f t="shared" si="2"/>
        <v>-25.659504311326643</v>
      </c>
      <c r="I14" s="11">
        <v>649.94399999999996</v>
      </c>
      <c r="J14" s="11">
        <f t="shared" si="3"/>
        <v>-42.747962621674809</v>
      </c>
      <c r="K14" s="12">
        <v>627.39200000000005</v>
      </c>
      <c r="L14" s="12">
        <f t="shared" si="4"/>
        <v>-47.879127910750846</v>
      </c>
      <c r="M14" s="4">
        <v>605.70000000000005</v>
      </c>
      <c r="N14" s="13">
        <f t="shared" si="5"/>
        <v>-53.175139207828629</v>
      </c>
      <c r="O14" s="5">
        <v>531.75</v>
      </c>
      <c r="P14" s="14">
        <f t="shared" si="6"/>
        <v>-74.477069709791834</v>
      </c>
      <c r="Q14" s="6">
        <v>319</v>
      </c>
      <c r="R14" s="15">
        <f t="shared" si="7"/>
        <v>-190.84069535480191</v>
      </c>
      <c r="S14" s="7"/>
      <c r="T14" s="44" t="e">
        <f t="shared" si="8"/>
        <v>#DIV/0!</v>
      </c>
    </row>
    <row r="15" spans="1:20">
      <c r="A15" s="3" t="s">
        <v>35</v>
      </c>
      <c r="B15" s="3" t="s">
        <v>36</v>
      </c>
      <c r="C15" s="37">
        <v>601.62</v>
      </c>
      <c r="D15" s="38">
        <f t="shared" si="0"/>
        <v>1093.8545454545454</v>
      </c>
      <c r="E15" s="47">
        <v>872.31</v>
      </c>
      <c r="F15" s="39">
        <f t="shared" si="1"/>
        <v>-25.397455658486713</v>
      </c>
      <c r="G15" s="49">
        <v>868.19</v>
      </c>
      <c r="H15" s="10">
        <f t="shared" si="2"/>
        <v>-25.992529913330642</v>
      </c>
      <c r="I15" s="51">
        <v>820.58399999999995</v>
      </c>
      <c r="J15" s="11">
        <f t="shared" si="3"/>
        <v>-33.301958782348358</v>
      </c>
      <c r="K15" s="12">
        <v>811.38800000000003</v>
      </c>
      <c r="L15" s="12">
        <f t="shared" si="4"/>
        <v>-34.812758563664403</v>
      </c>
      <c r="M15" s="40">
        <v>752.1</v>
      </c>
      <c r="N15" s="13">
        <f t="shared" si="5"/>
        <v>-45.440040613554757</v>
      </c>
      <c r="O15" s="41">
        <v>555.38</v>
      </c>
      <c r="P15" s="14">
        <f t="shared" si="6"/>
        <v>-96.956056295607567</v>
      </c>
      <c r="Q15" s="42">
        <v>450</v>
      </c>
      <c r="R15" s="15">
        <f t="shared" si="7"/>
        <v>-143.07878787878786</v>
      </c>
      <c r="S15" s="43"/>
      <c r="T15" s="44" t="e">
        <f t="shared" si="8"/>
        <v>#DIV/0!</v>
      </c>
    </row>
    <row r="16" spans="1:20">
      <c r="A16" s="106" t="s">
        <v>51</v>
      </c>
      <c r="B16" s="106"/>
      <c r="C16" s="54"/>
      <c r="D16" s="55"/>
      <c r="F16" s="53">
        <f>AVERAGE(F2:F15)</f>
        <v>-24.141359908952058</v>
      </c>
      <c r="G16" s="53"/>
      <c r="H16" s="53">
        <f t="shared" ref="H16:T16" si="9">AVERAGE(H2:H15)</f>
        <v>-24.015956061613284</v>
      </c>
      <c r="I16" s="53"/>
      <c r="J16" s="53">
        <f t="shared" si="9"/>
        <v>-35.922900075423492</v>
      </c>
      <c r="K16" s="53"/>
      <c r="L16" s="53">
        <f t="shared" si="9"/>
        <v>-15.20350007903861</v>
      </c>
      <c r="M16" s="53"/>
      <c r="N16" s="53">
        <f t="shared" si="9"/>
        <v>-58.459566654919236</v>
      </c>
      <c r="O16" s="53"/>
      <c r="P16" s="53">
        <f t="shared" si="9"/>
        <v>-128.69552827192152</v>
      </c>
      <c r="Q16" s="53"/>
      <c r="R16" s="53">
        <f t="shared" si="9"/>
        <v>-290.63865189140012</v>
      </c>
      <c r="S16" s="53"/>
      <c r="T16" s="53" t="e">
        <f t="shared" si="9"/>
        <v>#DIV/0!</v>
      </c>
    </row>
    <row r="17" spans="1:20">
      <c r="A17" s="105" t="s">
        <v>52</v>
      </c>
      <c r="B17" s="105"/>
      <c r="C17" s="45"/>
      <c r="D17" s="45"/>
      <c r="E17" s="52"/>
      <c r="F17" s="53" cm="1">
        <f t="array" ref="F17">AVERAGE(ABS(F2:F15))</f>
        <v>31.630578396454826</v>
      </c>
      <c r="G17" s="53"/>
      <c r="H17" s="53" cm="1">
        <f t="array" ref="H17">AVERAGE(ABS(H2:H15))</f>
        <v>31.640512721002484</v>
      </c>
      <c r="I17" s="53"/>
      <c r="J17" s="53" cm="1">
        <f t="array" ref="J17">AVERAGE(ABS(J2:J15))</f>
        <v>39.613913486661815</v>
      </c>
      <c r="K17" s="53"/>
      <c r="L17" s="53" cm="1">
        <f t="array" ref="L17">AVERAGE(ABS(L2:L15))</f>
        <v>23.686791095107132</v>
      </c>
      <c r="M17" s="53"/>
      <c r="N17" s="53" cm="1">
        <f t="array" ref="N17">AVERAGE(ABS(N2:N15))</f>
        <v>58.459566654919236</v>
      </c>
      <c r="O17" s="53"/>
      <c r="P17" s="53" cm="1">
        <f t="array" ref="P17">AVERAGE(ABS(P2:P15))</f>
        <v>128.69552827192152</v>
      </c>
      <c r="Q17" s="53"/>
      <c r="R17" s="53" cm="1">
        <f t="array" ref="R17">AVERAGE(ABS(R2:R15))</f>
        <v>290.63865189140012</v>
      </c>
      <c r="S17" s="53"/>
      <c r="T17" s="53" t="e" cm="1">
        <f t="array" ref="T17">AVERAGE(ABS(T2:T15))</f>
        <v>#DIV/0!</v>
      </c>
    </row>
    <row r="29" spans="1:20">
      <c r="J29" s="60"/>
    </row>
    <row r="32" spans="1:20">
      <c r="E32" s="60"/>
    </row>
  </sheetData>
  <sheetProtection selectLockedCells="1" selectUnlockedCells="1"/>
  <mergeCells count="2">
    <mergeCell ref="A17:B17"/>
    <mergeCell ref="A16:B1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2023-01-16T18:02:21Z</dcterms:modified>
  <cp:category/>
  <cp:contentStatus/>
</cp:coreProperties>
</file>