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Gyorgy Szaloki\Papers\Cavity calculations\Benchmarking\Structures for benchmarking\QUANTITATIVE ANALYSIS\"/>
    </mc:Choice>
  </mc:AlternateContent>
  <xr:revisionPtr revIDLastSave="0" documentId="8_{D7543670-3C34-44CA-998E-BD6F43F9A73E}" xr6:coauthVersionLast="47" xr6:coauthVersionMax="47" xr10:uidLastSave="{00000000-0000-0000-0000-000000000000}"/>
  <bookViews>
    <workbookView xWindow="0" yWindow="0" windowWidth="21600" windowHeight="9630" tabRatio="500" activeTab="1" xr2:uid="{00000000-000D-0000-FFFF-FFFF00000000}"/>
  </bookViews>
  <sheets>
    <sheet name="Summary" sheetId="2" r:id="rId1"/>
    <sheet name="Calculation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2" i="2"/>
  <c r="D2" i="1" l="1"/>
  <c r="D2" i="2" s="1"/>
  <c r="D3" i="1"/>
  <c r="D4" i="1"/>
  <c r="D5" i="1"/>
  <c r="D6" i="1"/>
  <c r="D6" i="2" s="1"/>
  <c r="D7" i="1"/>
  <c r="D7" i="2" s="1"/>
  <c r="D8" i="1"/>
  <c r="D8" i="2" s="1"/>
  <c r="D9" i="1"/>
  <c r="D9" i="2" s="1"/>
  <c r="D10" i="1"/>
  <c r="D10" i="2" s="1"/>
  <c r="D11" i="1"/>
  <c r="D11" i="2" s="1"/>
  <c r="D12" i="1"/>
  <c r="D12" i="2" s="1"/>
  <c r="D13" i="1"/>
  <c r="D13" i="2" s="1"/>
  <c r="D14" i="1"/>
  <c r="D14" i="2" s="1"/>
  <c r="D15" i="1"/>
  <c r="D15" i="2" s="1"/>
  <c r="H5" i="1" l="1"/>
  <c r="F5" i="2" s="1"/>
  <c r="D5" i="2"/>
  <c r="H4" i="1"/>
  <c r="F4" i="2" s="1"/>
  <c r="D4" i="2"/>
  <c r="H3" i="1"/>
  <c r="F3" i="2" s="1"/>
  <c r="D3" i="2"/>
  <c r="F15" i="1"/>
  <c r="E15" i="2" s="1"/>
  <c r="H15" i="1"/>
  <c r="F15" i="2" s="1"/>
  <c r="T15" i="1"/>
  <c r="L15" i="2" s="1"/>
  <c r="R15" i="1"/>
  <c r="K15" i="2" s="1"/>
  <c r="P15" i="1"/>
  <c r="J15" i="2" s="1"/>
  <c r="N15" i="1"/>
  <c r="I15" i="2" s="1"/>
  <c r="J15" i="1"/>
  <c r="G15" i="2" s="1"/>
  <c r="L15" i="1"/>
  <c r="H15" i="2" s="1"/>
  <c r="F14" i="1"/>
  <c r="E14" i="2" s="1"/>
  <c r="H14" i="1"/>
  <c r="F14" i="2" s="1"/>
  <c r="T14" i="1"/>
  <c r="L14" i="2" s="1"/>
  <c r="R14" i="1"/>
  <c r="K14" i="2" s="1"/>
  <c r="P14" i="1"/>
  <c r="J14" i="2" s="1"/>
  <c r="N14" i="1"/>
  <c r="I14" i="2" s="1"/>
  <c r="J14" i="1"/>
  <c r="G14" i="2" s="1"/>
  <c r="L14" i="1"/>
  <c r="H14" i="2" s="1"/>
  <c r="F13" i="1"/>
  <c r="E13" i="2" s="1"/>
  <c r="H13" i="1"/>
  <c r="F13" i="2" s="1"/>
  <c r="T13" i="1"/>
  <c r="L13" i="2" s="1"/>
  <c r="R13" i="1"/>
  <c r="K13" i="2" s="1"/>
  <c r="P13" i="1"/>
  <c r="J13" i="2" s="1"/>
  <c r="N13" i="1"/>
  <c r="I13" i="2" s="1"/>
  <c r="J13" i="1"/>
  <c r="G13" i="2" s="1"/>
  <c r="L13" i="1"/>
  <c r="H13" i="2" s="1"/>
  <c r="F12" i="1"/>
  <c r="E12" i="2" s="1"/>
  <c r="H12" i="1"/>
  <c r="F12" i="2" s="1"/>
  <c r="T12" i="1"/>
  <c r="L12" i="2" s="1"/>
  <c r="R12" i="1"/>
  <c r="K12" i="2" s="1"/>
  <c r="P12" i="1"/>
  <c r="J12" i="2" s="1"/>
  <c r="N12" i="1"/>
  <c r="I12" i="2" s="1"/>
  <c r="J12" i="1"/>
  <c r="G12" i="2" s="1"/>
  <c r="L12" i="1"/>
  <c r="H12" i="2" s="1"/>
  <c r="F11" i="1"/>
  <c r="E11" i="2" s="1"/>
  <c r="H11" i="1"/>
  <c r="F11" i="2" s="1"/>
  <c r="T11" i="1"/>
  <c r="L11" i="2" s="1"/>
  <c r="R11" i="1"/>
  <c r="K11" i="2" s="1"/>
  <c r="P11" i="1"/>
  <c r="J11" i="2" s="1"/>
  <c r="N11" i="1"/>
  <c r="I11" i="2" s="1"/>
  <c r="J11" i="1"/>
  <c r="G11" i="2" s="1"/>
  <c r="L11" i="1"/>
  <c r="H11" i="2" s="1"/>
  <c r="F10" i="1"/>
  <c r="E10" i="2" s="1"/>
  <c r="H10" i="1"/>
  <c r="F10" i="2" s="1"/>
  <c r="T10" i="1"/>
  <c r="L10" i="2" s="1"/>
  <c r="R10" i="1"/>
  <c r="K10" i="2" s="1"/>
  <c r="P10" i="1"/>
  <c r="J10" i="2" s="1"/>
  <c r="N10" i="1"/>
  <c r="I10" i="2" s="1"/>
  <c r="J10" i="1"/>
  <c r="G10" i="2" s="1"/>
  <c r="L10" i="1"/>
  <c r="H10" i="2" s="1"/>
  <c r="F9" i="1"/>
  <c r="E9" i="2" s="1"/>
  <c r="H9" i="1"/>
  <c r="F9" i="2" s="1"/>
  <c r="T9" i="1"/>
  <c r="L9" i="2" s="1"/>
  <c r="R9" i="1"/>
  <c r="K9" i="2" s="1"/>
  <c r="P9" i="1"/>
  <c r="J9" i="2" s="1"/>
  <c r="N9" i="1"/>
  <c r="I9" i="2" s="1"/>
  <c r="J9" i="1"/>
  <c r="G9" i="2" s="1"/>
  <c r="L9" i="1"/>
  <c r="H9" i="2" s="1"/>
  <c r="F8" i="1"/>
  <c r="E8" i="2" s="1"/>
  <c r="H8" i="1"/>
  <c r="F8" i="2" s="1"/>
  <c r="T8" i="1"/>
  <c r="L8" i="2" s="1"/>
  <c r="R8" i="1"/>
  <c r="K8" i="2" s="1"/>
  <c r="P8" i="1"/>
  <c r="J8" i="2" s="1"/>
  <c r="N8" i="1"/>
  <c r="I8" i="2" s="1"/>
  <c r="J8" i="1"/>
  <c r="G8" i="2" s="1"/>
  <c r="L8" i="1"/>
  <c r="H8" i="2" s="1"/>
  <c r="F7" i="1"/>
  <c r="E7" i="2" s="1"/>
  <c r="H7" i="1"/>
  <c r="F7" i="2" s="1"/>
  <c r="T7" i="1"/>
  <c r="L7" i="2" s="1"/>
  <c r="R7" i="1"/>
  <c r="K7" i="2" s="1"/>
  <c r="P7" i="1"/>
  <c r="J7" i="2" s="1"/>
  <c r="N7" i="1"/>
  <c r="I7" i="2" s="1"/>
  <c r="J7" i="1"/>
  <c r="G7" i="2" s="1"/>
  <c r="L7" i="1"/>
  <c r="H7" i="2" s="1"/>
  <c r="F6" i="1"/>
  <c r="E6" i="2" s="1"/>
  <c r="H6" i="1"/>
  <c r="F6" i="2" s="1"/>
  <c r="T6" i="1"/>
  <c r="L6" i="2" s="1"/>
  <c r="R6" i="1"/>
  <c r="K6" i="2" s="1"/>
  <c r="P6" i="1"/>
  <c r="J6" i="2" s="1"/>
  <c r="N6" i="1"/>
  <c r="I6" i="2" s="1"/>
  <c r="J6" i="1"/>
  <c r="G6" i="2" s="1"/>
  <c r="L6" i="1"/>
  <c r="H6" i="2" s="1"/>
  <c r="H2" i="1"/>
  <c r="F2" i="2" s="1"/>
  <c r="T5" i="1"/>
  <c r="L5" i="2" s="1"/>
  <c r="R5" i="1"/>
  <c r="K5" i="2" s="1"/>
  <c r="P5" i="1"/>
  <c r="J5" i="2" s="1"/>
  <c r="N5" i="1"/>
  <c r="I5" i="2" s="1"/>
  <c r="L5" i="1"/>
  <c r="H5" i="2" s="1"/>
  <c r="J5" i="1"/>
  <c r="G5" i="2" s="1"/>
  <c r="F5" i="1"/>
  <c r="E5" i="2" s="1"/>
  <c r="T4" i="1"/>
  <c r="L4" i="2" s="1"/>
  <c r="R4" i="1"/>
  <c r="K4" i="2" s="1"/>
  <c r="P4" i="1"/>
  <c r="J4" i="2" s="1"/>
  <c r="N4" i="1"/>
  <c r="I4" i="2" s="1"/>
  <c r="L4" i="1"/>
  <c r="H4" i="2" s="1"/>
  <c r="J4" i="1"/>
  <c r="G4" i="2" s="1"/>
  <c r="F4" i="1"/>
  <c r="E4" i="2" s="1"/>
  <c r="T3" i="1"/>
  <c r="L3" i="2" s="1"/>
  <c r="R3" i="1"/>
  <c r="K3" i="2" s="1"/>
  <c r="P3" i="1"/>
  <c r="J3" i="2" s="1"/>
  <c r="N3" i="1"/>
  <c r="I3" i="2" s="1"/>
  <c r="L3" i="1"/>
  <c r="H3" i="2" s="1"/>
  <c r="J3" i="1"/>
  <c r="G3" i="2" s="1"/>
  <c r="F3" i="1"/>
  <c r="E3" i="2" s="1"/>
  <c r="T2" i="1"/>
  <c r="L2" i="2" s="1"/>
  <c r="R2" i="1"/>
  <c r="K2" i="2" s="1"/>
  <c r="P2" i="1"/>
  <c r="J2" i="2" s="1"/>
  <c r="N2" i="1"/>
  <c r="I2" i="2" s="1"/>
  <c r="L2" i="1"/>
  <c r="H2" i="2" s="1"/>
  <c r="J2" i="1"/>
  <c r="G2" i="2" s="1"/>
  <c r="J17" i="1" l="1" a="1"/>
  <c r="J17" i="1" s="1"/>
  <c r="G17" i="2" s="1"/>
  <c r="J16" i="1"/>
  <c r="G16" i="2" s="1"/>
  <c r="L17" i="1" a="1"/>
  <c r="L17" i="1" s="1"/>
  <c r="H17" i="2" s="1"/>
  <c r="L16" i="1"/>
  <c r="H16" i="2" s="1"/>
  <c r="N17" i="1" a="1"/>
  <c r="N17" i="1" s="1"/>
  <c r="I17" i="2" s="1"/>
  <c r="N16" i="1"/>
  <c r="I16" i="2" s="1"/>
  <c r="P17" i="1" a="1"/>
  <c r="P17" i="1" s="1"/>
  <c r="J17" i="2" s="1"/>
  <c r="P16" i="1"/>
  <c r="J16" i="2" s="1"/>
  <c r="R17" i="1" a="1"/>
  <c r="R17" i="1" s="1"/>
  <c r="K17" i="2" s="1"/>
  <c r="R16" i="1"/>
  <c r="K16" i="2" s="1"/>
  <c r="T17" i="1" a="1"/>
  <c r="T17" i="1" s="1"/>
  <c r="L17" i="2" s="1"/>
  <c r="T16" i="1"/>
  <c r="L16" i="2" s="1"/>
  <c r="H17" i="1" a="1"/>
  <c r="H17" i="1" s="1"/>
  <c r="F17" i="2" s="1"/>
  <c r="H16" i="1"/>
  <c r="F16" i="2" s="1"/>
  <c r="F2" i="1"/>
  <c r="F16" i="1"/>
  <c r="E16" i="2" s="1"/>
  <c r="F17" i="1" l="1" a="1"/>
  <c r="F17" i="1" s="1"/>
  <c r="E17" i="2" s="1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tc={8EC31598-C4CC-4B3C-93DD-FE73925F9B3E}</author>
  </authors>
  <commentList>
    <comment ref="K1" authorId="0" shapeId="0" xr:uid="{8EC31598-C4CC-4B3C-93DD-FE73925F9B3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zero, cavities that are not correctly identified.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<sst xmlns="http://schemas.openxmlformats.org/spreadsheetml/2006/main" count="103" uniqueCount="53">
  <si>
    <t>Cage</t>
  </si>
  <si>
    <t>Guest</t>
  </si>
  <si>
    <t>Guests’ vdW volume</t>
  </si>
  <si>
    <t>Estimated cavity volume</t>
  </si>
  <si>
    <t xml:space="preserve"> pyKVFinder</t>
  </si>
  <si>
    <t>parKVFinder</t>
  </si>
  <si>
    <t>Molovol</t>
  </si>
  <si>
    <t>fpocket</t>
  </si>
  <si>
    <t>GHECOM</t>
  </si>
  <si>
    <t>pywindow</t>
  </si>
  <si>
    <t>POVME</t>
  </si>
  <si>
    <t>CAVER</t>
  </si>
  <si>
    <t>B1</t>
  </si>
  <si>
    <t>NEt4</t>
  </si>
  <si>
    <t>B2</t>
  </si>
  <si>
    <t>BnNMe3</t>
  </si>
  <si>
    <t>B3</t>
  </si>
  <si>
    <t>CoCp2</t>
  </si>
  <si>
    <t>B4</t>
  </si>
  <si>
    <t>CoCp*2</t>
  </si>
  <si>
    <t>B5</t>
  </si>
  <si>
    <t>BF4</t>
  </si>
  <si>
    <t>B6</t>
  </si>
  <si>
    <t>ClO4</t>
  </si>
  <si>
    <t>B7</t>
  </si>
  <si>
    <t>C60</t>
  </si>
  <si>
    <t>B8</t>
  </si>
  <si>
    <t>B9</t>
  </si>
  <si>
    <t>ADD</t>
  </si>
  <si>
    <t>B10</t>
  </si>
  <si>
    <t>B11</t>
  </si>
  <si>
    <t>DAQ</t>
  </si>
  <si>
    <t>B12</t>
  </si>
  <si>
    <t>2 guests</t>
  </si>
  <si>
    <t>B13</t>
  </si>
  <si>
    <t>B14</t>
  </si>
  <si>
    <t>C70</t>
  </si>
  <si>
    <t>ME</t>
  </si>
  <si>
    <t>-</t>
  </si>
  <si>
    <t>MAE</t>
  </si>
  <si>
    <t>Legend</t>
  </si>
  <si>
    <t>Mean Error</t>
  </si>
  <si>
    <t>Mean Absolute Error</t>
  </si>
  <si>
    <t>Guests’ vdW volume (pyKVFinder)</t>
  </si>
  <si>
    <t>Error  (pyKVFinder)</t>
  </si>
  <si>
    <t>Error  (Molovol)</t>
  </si>
  <si>
    <t>Error  (fpocket)</t>
  </si>
  <si>
    <t>Error  (GHECOM)</t>
  </si>
  <si>
    <t>Error  (pywindow)</t>
  </si>
  <si>
    <t>Error  (POVME)</t>
  </si>
  <si>
    <t>Error  (CAVER)</t>
  </si>
  <si>
    <t>ME (%)</t>
  </si>
  <si>
    <t>MAE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</si>
</sst>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u/>
      <sz val="10"/>
      <name val="Arial"/>
      <family val="2"/>
    </font>
    <font>
      <sz val="10"/>
      <name val="Liberation Sans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/>
    <xf numFmtId="2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/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/>
    <xf numFmtId="1" fontId="2" fillId="0" borderId="22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o Victor da Silva Guerra" id="{4DD5140E-78F7-49B0-AE19-E070E1B60570}" userId="S::joao.guerra@lnbio.cnpem.br::91164191-2688-4968-9fd1-2c2a5854d7c9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01-16T12:24:36.97" personId="{4DD5140E-78F7-49B0-AE19-E070E1B60570}" id="{8EC31598-C4CC-4B3C-93DD-FE73925F9B3E}">
    <text>Change to zero, cavities that are not correctly identified.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7FD2-9A4F-496C-BFF9-32ED9AC29E44}">
  <dimension ref="A1:L34"/>
  <sheetViews>
    <sheetView workbookViewId="0">
      <selection activeCell="F2" sqref="F2"/>
    </sheetView>
  </sheetViews>
  <sheetFormatPr defaultRowHeight="12.75"/>
  <cols>
    <col min="3" max="4" width="12.42578125" customWidth="1"/>
    <col min="5" max="12" width="14" customWidth="1"/>
  </cols>
  <sheetData>
    <row r="1" spans="1:12" ht="24">
      <c r="A1" s="66" t="s">
        <v>0</v>
      </c>
      <c r="B1" s="67" t="s">
        <v>1</v>
      </c>
      <c r="C1" s="68" t="s">
        <v>2</v>
      </c>
      <c r="D1" s="69" t="s">
        <v>3</v>
      </c>
      <c r="E1" s="70" t="s">
        <v>4</v>
      </c>
      <c r="F1" s="71" t="s">
        <v>5</v>
      </c>
      <c r="G1" s="72" t="s">
        <v>6</v>
      </c>
      <c r="H1" s="73" t="s">
        <v>7</v>
      </c>
      <c r="I1" s="74" t="s">
        <v>8</v>
      </c>
      <c r="J1" s="75" t="s">
        <v>9</v>
      </c>
      <c r="K1" s="76" t="s">
        <v>10</v>
      </c>
      <c r="L1" s="77" t="s">
        <v>11</v>
      </c>
    </row>
    <row r="2" spans="1:12">
      <c r="A2" s="78" t="s">
        <v>12</v>
      </c>
      <c r="B2" s="79" t="s">
        <v>13</v>
      </c>
      <c r="C2" s="80">
        <f>Calculations!C2</f>
        <v>161.22999999999999</v>
      </c>
      <c r="D2" s="80">
        <f>Calculations!D2</f>
        <v>293.14545454545453</v>
      </c>
      <c r="E2" s="81" t="str">
        <f>ROUND(Calculations!E2,0)&amp;" ("&amp;ROUND(Calculations!F2,1)&amp;"%)"</f>
        <v>284 (-3.2%)</v>
      </c>
      <c r="F2" s="58" t="str">
        <f>ROUND(Calculations!G2,0)&amp;" ("&amp;ROUND(Calculations!H2,1)&amp;"%)"</f>
        <v>282 (-3.8%)</v>
      </c>
      <c r="G2" s="58" t="str">
        <f>ROUND(Calculations!I2,0)&amp;" ("&amp;ROUND(Calculations!J2,1)&amp;"%)"</f>
        <v>261 (-12.3%)</v>
      </c>
      <c r="H2" s="58" t="str">
        <f>ROUND(Calculations!K2,0)&amp;" ("&amp;ROUND(Calculations!L2,1)&amp;"%)"</f>
        <v>247 (-18.5%)</v>
      </c>
      <c r="I2" s="58" t="str">
        <f>ROUND(Calculations!M2,0)&amp;" ("&amp;ROUND(Calculations!N2,1)&amp;"%)"</f>
        <v>175 (-67.4%)</v>
      </c>
      <c r="J2" s="58" t="str">
        <f>ROUND(Calculations!O2,0)&amp;" ("&amp;ROUND(Calculations!P2,1)&amp;"%)"</f>
        <v>133 (-120.5%)</v>
      </c>
      <c r="K2" s="58" t="str">
        <f>ROUND(Calculations!Q2,0)&amp;" ("&amp;ROUND(Calculations!R2,1)&amp;"%)"</f>
        <v>109 (-168.9%)</v>
      </c>
      <c r="L2" s="59" t="str">
        <f>ROUND(Calculations!S2,0)&amp;" ("&amp;ROUND(Calculations!T2,1)&amp;"%)"</f>
        <v>396 (26%)</v>
      </c>
    </row>
    <row r="3" spans="1:12">
      <c r="A3" s="64" t="s">
        <v>14</v>
      </c>
      <c r="B3" s="61" t="s">
        <v>15</v>
      </c>
      <c r="C3" s="80">
        <f>Calculations!C3</f>
        <v>165.19</v>
      </c>
      <c r="D3" s="80">
        <f>Calculations!D3</f>
        <v>300.34545454545452</v>
      </c>
      <c r="E3" s="81" t="str">
        <f>ROUND(Calculations!E3,0)&amp;" ("&amp;ROUND(Calculations!F3,1)&amp;"%)"</f>
        <v>261 (-15%)</v>
      </c>
      <c r="F3" s="58" t="str">
        <f>ROUND(Calculations!G3,0)&amp;" ("&amp;ROUND(Calculations!H3,1)&amp;"%)"</f>
        <v>261 (-14.9%)</v>
      </c>
      <c r="G3" s="58" t="str">
        <f>ROUND(Calculations!I3,0)&amp;" ("&amp;ROUND(Calculations!J3,1)&amp;"%)"</f>
        <v>241 (-24.7%)</v>
      </c>
      <c r="H3" s="58" t="str">
        <f>ROUND(Calculations!K3,0)&amp;" ("&amp;ROUND(Calculations!L3,1)&amp;"%)"</f>
        <v>246 (-21.9%)</v>
      </c>
      <c r="I3" s="58" t="str">
        <f>ROUND(Calculations!M3,0)&amp;" ("&amp;ROUND(Calculations!N3,1)&amp;"%)"</f>
        <v>180 (-67.1%)</v>
      </c>
      <c r="J3" s="58" t="str">
        <f>ROUND(Calculations!O3,0)&amp;" ("&amp;ROUND(Calculations!P3,1)&amp;"%)"</f>
        <v>90 (-235.3%)</v>
      </c>
      <c r="K3" s="58" t="str">
        <f>ROUND(Calculations!Q3,0)&amp;" ("&amp;ROUND(Calculations!R3,1)&amp;"%)"</f>
        <v>92 (-226.5%)</v>
      </c>
      <c r="L3" s="59" t="str">
        <f>ROUND(Calculations!S3,0)&amp;" ("&amp;ROUND(Calculations!T3,1)&amp;"%)"</f>
        <v>267 (-12.5%)</v>
      </c>
    </row>
    <row r="4" spans="1:12">
      <c r="A4" s="64" t="s">
        <v>16</v>
      </c>
      <c r="B4" s="61" t="s">
        <v>17</v>
      </c>
      <c r="C4" s="80">
        <f>Calculations!C4</f>
        <v>141.15</v>
      </c>
      <c r="D4" s="80">
        <f>Calculations!D4</f>
        <v>256.63636363636363</v>
      </c>
      <c r="E4" s="81" t="str">
        <f>ROUND(Calculations!E4,0)&amp;" ("&amp;ROUND(Calculations!F4,1)&amp;"%)"</f>
        <v>270 (5.1%)</v>
      </c>
      <c r="F4" s="58" t="str">
        <f>ROUND(Calculations!G4,0)&amp;" ("&amp;ROUND(Calculations!H4,1)&amp;"%)"</f>
        <v>270 (5.1%)</v>
      </c>
      <c r="G4" s="58" t="str">
        <f>ROUND(Calculations!I4,0)&amp;" ("&amp;ROUND(Calculations!J4,1)&amp;"%)"</f>
        <v>253 (-1.6%)</v>
      </c>
      <c r="H4" s="58" t="str">
        <f>ROUND(Calculations!K4,0)&amp;" ("&amp;ROUND(Calculations!L4,1)&amp;"%)"</f>
        <v>277 (7.4%)</v>
      </c>
      <c r="I4" s="58" t="str">
        <f>ROUND(Calculations!M4,0)&amp;" ("&amp;ROUND(Calculations!N4,1)&amp;"%)"</f>
        <v>191 (-34.7%)</v>
      </c>
      <c r="J4" s="58" t="str">
        <f>ROUND(Calculations!O4,0)&amp;" ("&amp;ROUND(Calculations!P4,1)&amp;"%)"</f>
        <v>113 (-127.6%)</v>
      </c>
      <c r="K4" s="58" t="str">
        <f>ROUND(Calculations!Q4,0)&amp;" ("&amp;ROUND(Calculations!R4,1)&amp;"%)"</f>
        <v>99 (-159.2%)</v>
      </c>
      <c r="L4" s="59" t="str">
        <f>ROUND(Calculations!S4,0)&amp;" ("&amp;ROUND(Calculations!T4,1)&amp;"%)"</f>
        <v>335 (23.4%)</v>
      </c>
    </row>
    <row r="5" spans="1:12">
      <c r="A5" s="64" t="s">
        <v>18</v>
      </c>
      <c r="B5" s="61" t="s">
        <v>19</v>
      </c>
      <c r="C5" s="80">
        <f>Calculations!C5</f>
        <v>309.69</v>
      </c>
      <c r="D5" s="80">
        <f>Calculations!D5</f>
        <v>563.07272727272721</v>
      </c>
      <c r="E5" s="81" t="str">
        <f>ROUND(Calculations!E5,0)&amp;" ("&amp;ROUND(Calculations!F5,1)&amp;"%)"</f>
        <v>413 (-36.4%)</v>
      </c>
      <c r="F5" s="58" t="str">
        <f>ROUND(Calculations!G5,0)&amp;" ("&amp;ROUND(Calculations!H5,1)&amp;"%)"</f>
        <v>413 (-36.4%)</v>
      </c>
      <c r="G5" s="58" t="str">
        <f>ROUND(Calculations!I5,0)&amp;" ("&amp;ROUND(Calculations!J5,1)&amp;"%)"</f>
        <v>410 (-37.2%)</v>
      </c>
      <c r="H5" s="58" t="str">
        <f>ROUND(Calculations!K5,0)&amp;" ("&amp;ROUND(Calculations!L5,1)&amp;"%)"</f>
        <v>434 (-29.6%)</v>
      </c>
      <c r="I5" s="58" t="str">
        <f>ROUND(Calculations!M5,0)&amp;" ("&amp;ROUND(Calculations!N5,1)&amp;"%)"</f>
        <v>343 (-64.2%)</v>
      </c>
      <c r="J5" s="58" t="str">
        <f>ROUND(Calculations!O5,0)&amp;" ("&amp;ROUND(Calculations!P5,1)&amp;"%)"</f>
        <v>251 (-124.6%)</v>
      </c>
      <c r="K5" s="58" t="str">
        <f>ROUND(Calculations!Q5,0)&amp;" ("&amp;ROUND(Calculations!R5,1)&amp;"%)"</f>
        <v>222 (-153.6%)</v>
      </c>
      <c r="L5" s="59" t="str">
        <f>ROUND(Calculations!S5,0)&amp;" ("&amp;ROUND(Calculations!T5,1)&amp;"%)"</f>
        <v>474 (-18.8%)</v>
      </c>
    </row>
    <row r="6" spans="1:12">
      <c r="A6" s="64" t="s">
        <v>20</v>
      </c>
      <c r="B6" s="61" t="s">
        <v>21</v>
      </c>
      <c r="C6" s="80">
        <f>Calculations!C6</f>
        <v>55.06</v>
      </c>
      <c r="D6" s="80">
        <f>Calculations!D6</f>
        <v>100.10909090909091</v>
      </c>
      <c r="E6" s="81" t="str">
        <f>ROUND(Calculations!E6,0)&amp;" ("&amp;ROUND(Calculations!F6,1)&amp;"%)"</f>
        <v>79 (-27.3%)</v>
      </c>
      <c r="F6" s="58" t="str">
        <f>ROUND(Calculations!G6,0)&amp;" ("&amp;ROUND(Calculations!H6,1)&amp;"%)"</f>
        <v>78 (-28.3%)</v>
      </c>
      <c r="G6" s="58" t="str">
        <f>ROUND(Calculations!I6,0)&amp;" ("&amp;ROUND(Calculations!J6,1)&amp;"%)"</f>
        <v>44 (-128.3%)</v>
      </c>
      <c r="H6" s="58" t="str">
        <f>ROUND(Calculations!K6,0)&amp;" ("&amp;ROUND(Calculations!L6,1)&amp;"%)"</f>
        <v>84 (-18.7%)</v>
      </c>
      <c r="I6" s="58" t="str">
        <f>ROUND(Calculations!M6,0)&amp;" ("&amp;ROUND(Calculations!N6,1)&amp;"%)"</f>
        <v>29 (-242.8%)</v>
      </c>
      <c r="J6" s="58" t="str">
        <f>ROUND(Calculations!O6,0)&amp;" ("&amp;ROUND(Calculations!P6,1)&amp;"%)"</f>
        <v>37 (-172.3%)</v>
      </c>
      <c r="K6" s="58" t="str">
        <f>ROUND(Calculations!Q6,0)&amp;" ("&amp;ROUND(Calculations!R6,1)&amp;"%)"</f>
        <v>11 (-853.4%)</v>
      </c>
      <c r="L6" s="59" t="e">
        <f>ROUND(Calculations!S6,0)&amp;" ("&amp;ROUND(Calculations!T6,1)&amp;"%)"</f>
        <v>#DIV/0!</v>
      </c>
    </row>
    <row r="7" spans="1:12">
      <c r="A7" s="64" t="s">
        <v>22</v>
      </c>
      <c r="B7" s="61" t="s">
        <v>23</v>
      </c>
      <c r="C7" s="80">
        <f>Calculations!C7</f>
        <v>66.59</v>
      </c>
      <c r="D7" s="80">
        <f>Calculations!D7</f>
        <v>121.07272727272726</v>
      </c>
      <c r="E7" s="81" t="str">
        <f>ROUND(Calculations!E7,0)&amp;" ("&amp;ROUND(Calculations!F7,1)&amp;"%)"</f>
        <v>80 (-50.9%)</v>
      </c>
      <c r="F7" s="58" t="str">
        <f>ROUND(Calculations!G7,0)&amp;" ("&amp;ROUND(Calculations!H7,1)&amp;"%)"</f>
        <v>81 (-49.2%)</v>
      </c>
      <c r="G7" s="58" t="str">
        <f>ROUND(Calculations!I7,0)&amp;" ("&amp;ROUND(Calculations!J7,1)&amp;"%)"</f>
        <v>55 (-119.8%)</v>
      </c>
      <c r="H7" s="58" t="str">
        <f>ROUND(Calculations!K7,0)&amp;" ("&amp;ROUND(Calculations!L7,1)&amp;"%)"</f>
        <v>82 (-47.5%)</v>
      </c>
      <c r="I7" s="58" t="str">
        <f>ROUND(Calculations!M7,0)&amp;" ("&amp;ROUND(Calculations!N7,1)&amp;"%)"</f>
        <v>64 (-90.7%)</v>
      </c>
      <c r="J7" s="58" t="str">
        <f>ROUND(Calculations!O7,0)&amp;" ("&amp;ROUND(Calculations!P7,1)&amp;"%)"</f>
        <v>40 (-206.5%)</v>
      </c>
      <c r="K7" s="58" t="str">
        <f>ROUND(Calculations!Q7,0)&amp;" ("&amp;ROUND(Calculations!R7,1)&amp;"%)"</f>
        <v>11 (-1026.3%)</v>
      </c>
      <c r="L7" s="59" t="e">
        <f>ROUND(Calculations!S7,0)&amp;" ("&amp;ROUND(Calculations!T7,1)&amp;"%)"</f>
        <v>#DIV/0!</v>
      </c>
    </row>
    <row r="8" spans="1:12">
      <c r="A8" s="64" t="s">
        <v>24</v>
      </c>
      <c r="B8" s="61" t="s">
        <v>25</v>
      </c>
      <c r="C8" s="80">
        <f>Calculations!C8</f>
        <v>520.71</v>
      </c>
      <c r="D8" s="80">
        <f>Calculations!D8</f>
        <v>946.74545454545455</v>
      </c>
      <c r="E8" s="81" t="str">
        <f>ROUND(Calculations!E8,0)&amp;" ("&amp;ROUND(Calculations!F8,1)&amp;"%)"</f>
        <v>755 (-25.4%)</v>
      </c>
      <c r="F8" s="58" t="str">
        <f>ROUND(Calculations!G8,0)&amp;" ("&amp;ROUND(Calculations!H8,1)&amp;"%)"</f>
        <v>759 (-24.8%)</v>
      </c>
      <c r="G8" s="58" t="str">
        <f>ROUND(Calculations!I8,0)&amp;" ("&amp;ROUND(Calculations!J8,1)&amp;"%)"</f>
        <v>708 (-33.7%)</v>
      </c>
      <c r="H8" s="58" t="str">
        <f>ROUND(Calculations!K8,0)&amp;" ("&amp;ROUND(Calculations!L8,1)&amp;"%)"</f>
        <v>771 (-22.8%)</v>
      </c>
      <c r="I8" s="58" t="str">
        <f>ROUND(Calculations!M8,0)&amp;" ("&amp;ROUND(Calculations!N8,1)&amp;"%)"</f>
        <v>734 (-29%)</v>
      </c>
      <c r="J8" s="58" t="str">
        <f>ROUND(Calculations!O8,0)&amp;" ("&amp;ROUND(Calculations!P8,1)&amp;"%)"</f>
        <v>492 (-92.5%)</v>
      </c>
      <c r="K8" s="58" t="str">
        <f>ROUND(Calculations!Q8,0)&amp;" ("&amp;ROUND(Calculations!R8,1)&amp;"%)"</f>
        <v>385 (-145.9%)</v>
      </c>
      <c r="L8" s="59" t="e">
        <f>ROUND(Calculations!S8,0)&amp;" ("&amp;ROUND(Calculations!T8,1)&amp;"%)"</f>
        <v>#DIV/0!</v>
      </c>
    </row>
    <row r="9" spans="1:12">
      <c r="A9" s="64" t="s">
        <v>26</v>
      </c>
      <c r="B9" s="61" t="s">
        <v>25</v>
      </c>
      <c r="C9" s="80">
        <f>Calculations!C9</f>
        <v>513.66999999999996</v>
      </c>
      <c r="D9" s="80">
        <f>Calculations!D9</f>
        <v>933.94545454545437</v>
      </c>
      <c r="E9" s="81" t="str">
        <f>ROUND(Calculations!E9,0)&amp;" ("&amp;ROUND(Calculations!F9,1)&amp;"%)"</f>
        <v>730 (-28%)</v>
      </c>
      <c r="F9" s="58" t="str">
        <f>ROUND(Calculations!G9,0)&amp;" ("&amp;ROUND(Calculations!H9,1)&amp;"%)"</f>
        <v>730 (-27.9%)</v>
      </c>
      <c r="G9" s="58" t="str">
        <f>ROUND(Calculations!I9,0)&amp;" ("&amp;ROUND(Calculations!J9,1)&amp;"%)"</f>
        <v>747 (-25%)</v>
      </c>
      <c r="H9" s="58" t="str">
        <f>ROUND(Calculations!K9,0)&amp;" ("&amp;ROUND(Calculations!L9,1)&amp;"%)"</f>
        <v>805 (-16.1%)</v>
      </c>
      <c r="I9" s="58" t="str">
        <f>ROUND(Calculations!M9,0)&amp;" ("&amp;ROUND(Calculations!N9,1)&amp;"%)"</f>
        <v>704 (-32.7%)</v>
      </c>
      <c r="J9" s="58" t="str">
        <f>ROUND(Calculations!O9,0)&amp;" ("&amp;ROUND(Calculations!P9,1)&amp;"%)"</f>
        <v>517 (-80.6%)</v>
      </c>
      <c r="K9" s="58" t="str">
        <f>ROUND(Calculations!Q9,0)&amp;" ("&amp;ROUND(Calculations!R9,1)&amp;"%)"</f>
        <v>409 (-128.3%)</v>
      </c>
      <c r="L9" s="59" t="e">
        <f>ROUND(Calculations!S9,0)&amp;" ("&amp;ROUND(Calculations!T9,1)&amp;"%)"</f>
        <v>#DIV/0!</v>
      </c>
    </row>
    <row r="10" spans="1:12">
      <c r="A10" s="64" t="s">
        <v>27</v>
      </c>
      <c r="B10" s="61" t="s">
        <v>28</v>
      </c>
      <c r="C10" s="80">
        <f>Calculations!C10</f>
        <v>151.88999999999999</v>
      </c>
      <c r="D10" s="80">
        <f>Calculations!D10</f>
        <v>276.16363636363633</v>
      </c>
      <c r="E10" s="81" t="str">
        <f>ROUND(Calculations!E10,0)&amp;" ("&amp;ROUND(Calculations!F10,1)&amp;"%)"</f>
        <v>156 (-77.1%)</v>
      </c>
      <c r="F10" s="58" t="str">
        <f>ROUND(Calculations!G10,0)&amp;" ("&amp;ROUND(Calculations!H10,1)&amp;"%)"</f>
        <v>155 (-78.7%)</v>
      </c>
      <c r="G10" s="58" t="str">
        <f>ROUND(Calculations!I10,0)&amp;" ("&amp;ROUND(Calculations!J10,1)&amp;"%)"</f>
        <v>177 (-56.1%)</v>
      </c>
      <c r="H10" s="58" t="str">
        <f>ROUND(Calculations!K10,0)&amp;" ("&amp;ROUND(Calculations!L10,1)&amp;"%)"</f>
        <v>181 (-52.6%)</v>
      </c>
      <c r="I10" s="58" t="str">
        <f>ROUND(Calculations!M10,0)&amp;" ("&amp;ROUND(Calculations!N10,1)&amp;"%)"</f>
        <v>159 (-73.5%)</v>
      </c>
      <c r="J10" s="58" t="str">
        <f>ROUND(Calculations!O10,0)&amp;" ("&amp;ROUND(Calculations!P10,1)&amp;"%)"</f>
        <v>122 (-126.1%)</v>
      </c>
      <c r="K10" s="58" t="str">
        <f>ROUND(Calculations!Q10,0)&amp;" ("&amp;ROUND(Calculations!R10,1)&amp;"%)"</f>
        <v>62 (-345.4%)</v>
      </c>
      <c r="L10" s="59" t="e">
        <f>ROUND(Calculations!S10,0)&amp;" ("&amp;ROUND(Calculations!T10,1)&amp;"%)"</f>
        <v>#DIV/0!</v>
      </c>
    </row>
    <row r="11" spans="1:12">
      <c r="A11" s="64" t="s">
        <v>29</v>
      </c>
      <c r="B11" s="61" t="s">
        <v>13</v>
      </c>
      <c r="C11" s="80">
        <f>Calculations!C11</f>
        <v>150.5</v>
      </c>
      <c r="D11" s="80">
        <f>Calculations!D11</f>
        <v>273.63636363636363</v>
      </c>
      <c r="E11" s="81" t="str">
        <f>ROUND(Calculations!E11,0)&amp;" ("&amp;ROUND(Calculations!F11,1)&amp;"%)"</f>
        <v>246 (-11.2%)</v>
      </c>
      <c r="F11" s="58" t="str">
        <f>ROUND(Calculations!G11,0)&amp;" ("&amp;ROUND(Calculations!H11,1)&amp;"%)"</f>
        <v>248 (-10.4%)</v>
      </c>
      <c r="G11" s="58" t="str">
        <f>ROUND(Calculations!I11,0)&amp;" ("&amp;ROUND(Calculations!J11,1)&amp;"%)"</f>
        <v>225 (-21.5%)</v>
      </c>
      <c r="H11" s="58" t="str">
        <f>ROUND(Calculations!K11,0)&amp;" ("&amp;ROUND(Calculations!L11,1)&amp;"%)"</f>
        <v>225 (-21.5%)</v>
      </c>
      <c r="I11" s="58" t="str">
        <f>ROUND(Calculations!M11,0)&amp;" ("&amp;ROUND(Calculations!N11,1)&amp;"%)"</f>
        <v>161 (-69.6%)</v>
      </c>
      <c r="J11" s="58" t="str">
        <f>ROUND(Calculations!O11,0)&amp;" ("&amp;ROUND(Calculations!P11,1)&amp;"%)"</f>
        <v>125 (-119.5%)</v>
      </c>
      <c r="K11" s="58" t="str">
        <f>ROUND(Calculations!Q11,0)&amp;" ("&amp;ROUND(Calculations!R11,1)&amp;"%)"</f>
        <v>94 (-191.1%)</v>
      </c>
      <c r="L11" s="59" t="e">
        <f>ROUND(Calculations!S11,0)&amp;" ("&amp;ROUND(Calculations!T11,1)&amp;"%)"</f>
        <v>#DIV/0!</v>
      </c>
    </row>
    <row r="12" spans="1:12">
      <c r="A12" s="64" t="s">
        <v>30</v>
      </c>
      <c r="B12" s="61" t="s">
        <v>31</v>
      </c>
      <c r="C12" s="80">
        <f>Calculations!C12</f>
        <v>219.71</v>
      </c>
      <c r="D12" s="80">
        <f>Calculations!D12</f>
        <v>399.47272727272724</v>
      </c>
      <c r="E12" s="81" t="str">
        <f>ROUND(Calculations!E12,0)&amp;" ("&amp;ROUND(Calculations!F12,1)&amp;"%)"</f>
        <v>229 (-74.4%)</v>
      </c>
      <c r="F12" s="58" t="str">
        <f>ROUND(Calculations!G12,0)&amp;" ("&amp;ROUND(Calculations!H12,1)&amp;"%)"</f>
        <v>230 (-73.7%)</v>
      </c>
      <c r="G12" s="58" t="str">
        <f>ROUND(Calculations!I12,0)&amp;" ("&amp;ROUND(Calculations!J12,1)&amp;"%)"</f>
        <v>389 (-2.6%)</v>
      </c>
      <c r="H12" s="58" t="str">
        <f>ROUND(Calculations!K12,0)&amp;" ("&amp;ROUND(Calculations!L12,1)&amp;"%)"</f>
        <v>652 (38.7%)</v>
      </c>
      <c r="I12" s="58" t="str">
        <f>ROUND(Calculations!M12,0)&amp;" ("&amp;ROUND(Calculations!N12,1)&amp;"%)"</f>
        <v>349 (-14.6%)</v>
      </c>
      <c r="J12" s="58" t="str">
        <f>ROUND(Calculations!O12,0)&amp;" ("&amp;ROUND(Calculations!P12,1)&amp;"%)"</f>
        <v>114 (-251.9%)</v>
      </c>
      <c r="K12" s="58" t="str">
        <f>ROUND(Calculations!Q12,0)&amp;" ("&amp;ROUND(Calculations!R12,1)&amp;"%)"</f>
        <v>164 (-143.6%)</v>
      </c>
      <c r="L12" s="59" t="e">
        <f>ROUND(Calculations!S12,0)&amp;" ("&amp;ROUND(Calculations!T12,1)&amp;"%)"</f>
        <v>#DIV/0!</v>
      </c>
    </row>
    <row r="13" spans="1:12">
      <c r="A13" s="64" t="s">
        <v>32</v>
      </c>
      <c r="B13" s="61" t="s">
        <v>33</v>
      </c>
      <c r="C13" s="80">
        <f>Calculations!C13</f>
        <v>306.64</v>
      </c>
      <c r="D13" s="80">
        <f>Calculations!D13</f>
        <v>557.5272727272727</v>
      </c>
      <c r="E13" s="81" t="str">
        <f>ROUND(Calculations!E13,0)&amp;" ("&amp;ROUND(Calculations!F13,1)&amp;"%)"</f>
        <v>494 (-13%)</v>
      </c>
      <c r="F13" s="58" t="str">
        <f>ROUND(Calculations!G13,0)&amp;" ("&amp;ROUND(Calculations!H13,1)&amp;"%)"</f>
        <v>498 (-12.1%)</v>
      </c>
      <c r="G13" s="58" t="str">
        <f>ROUND(Calculations!I13,0)&amp;" ("&amp;ROUND(Calculations!J13,1)&amp;"%)"</f>
        <v>435 (-28.2%)</v>
      </c>
      <c r="H13" s="58" t="str">
        <f>ROUND(Calculations!K13,0)&amp;" ("&amp;ROUND(Calculations!L13,1)&amp;"%)"</f>
        <v>482 (-15.8%)</v>
      </c>
      <c r="I13" s="58" t="str">
        <f>ROUND(Calculations!M13,0)&amp;" ("&amp;ROUND(Calculations!N13,1)&amp;"%)"</f>
        <v>401 (-39.1%)</v>
      </c>
      <c r="J13" s="58" t="str">
        <f>ROUND(Calculations!O13,0)&amp;" ("&amp;ROUND(Calculations!P13,1)&amp;"%)"</f>
        <v>265 (-110.2%)</v>
      </c>
      <c r="K13" s="58" t="str">
        <f>ROUND(Calculations!Q13,0)&amp;" ("&amp;ROUND(Calculations!R13,1)&amp;"%)"</f>
        <v>208 (-168%)</v>
      </c>
      <c r="L13" s="59" t="e">
        <f>ROUND(Calculations!S13,0)&amp;" ("&amp;ROUND(Calculations!T13,1)&amp;"%)"</f>
        <v>#DIV/0!</v>
      </c>
    </row>
    <row r="14" spans="1:12">
      <c r="A14" s="64" t="s">
        <v>34</v>
      </c>
      <c r="B14" s="61" t="s">
        <v>25</v>
      </c>
      <c r="C14" s="80">
        <f>Calculations!C14</f>
        <v>526.16999999999996</v>
      </c>
      <c r="D14" s="80">
        <f>Calculations!D14</f>
        <v>956.67272727272712</v>
      </c>
      <c r="E14" s="81" t="str">
        <f>ROUND(Calculations!E14,0)&amp;" ("&amp;ROUND(Calculations!F14,1)&amp;"%)"</f>
        <v>736 (-29.9%)</v>
      </c>
      <c r="F14" s="58" t="str">
        <f>ROUND(Calculations!G14,0)&amp;" ("&amp;ROUND(Calculations!H14,1)&amp;"%)"</f>
        <v>738 (-29.6%)</v>
      </c>
      <c r="G14" s="58" t="str">
        <f>ROUND(Calculations!I14,0)&amp;" ("&amp;ROUND(Calculations!J14,1)&amp;"%)"</f>
        <v>650 (-47.2%)</v>
      </c>
      <c r="H14" s="58" t="str">
        <f>ROUND(Calculations!K14,0)&amp;" ("&amp;ROUND(Calculations!L14,1)&amp;"%)"</f>
        <v>627 (-52.5%)</v>
      </c>
      <c r="I14" s="58" t="str">
        <f>ROUND(Calculations!M14,0)&amp;" ("&amp;ROUND(Calculations!N14,1)&amp;"%)"</f>
        <v>606 (-57.9%)</v>
      </c>
      <c r="J14" s="58" t="str">
        <f>ROUND(Calculations!O14,0)&amp;" ("&amp;ROUND(Calculations!P14,1)&amp;"%)"</f>
        <v>532 (-79.9%)</v>
      </c>
      <c r="K14" s="58" t="str">
        <f>ROUND(Calculations!Q14,0)&amp;" ("&amp;ROUND(Calculations!R14,1)&amp;"%)"</f>
        <v>319 (-199.9%)</v>
      </c>
      <c r="L14" s="59" t="e">
        <f>ROUND(Calculations!S14,0)&amp;" ("&amp;ROUND(Calculations!T14,1)&amp;"%)"</f>
        <v>#DIV/0!</v>
      </c>
    </row>
    <row r="15" spans="1:12">
      <c r="A15" s="65" t="s">
        <v>35</v>
      </c>
      <c r="B15" s="92" t="s">
        <v>36</v>
      </c>
      <c r="C15" s="80">
        <f>Calculations!C15</f>
        <v>619.85</v>
      </c>
      <c r="D15" s="80">
        <f>Calculations!D15</f>
        <v>1127</v>
      </c>
      <c r="E15" s="82" t="str">
        <f>ROUND(Calculations!E15,0)&amp;" ("&amp;ROUND(Calculations!F15,1)&amp;"%)"</f>
        <v>872 (-29.2%)</v>
      </c>
      <c r="F15" s="83" t="str">
        <f>ROUND(Calculations!G15,0)&amp;" ("&amp;ROUND(Calculations!H15,1)&amp;"%)"</f>
        <v>868 (-29.8%)</v>
      </c>
      <c r="G15" s="83" t="str">
        <f>ROUND(Calculations!I15,0)&amp;" ("&amp;ROUND(Calculations!J15,1)&amp;"%)"</f>
        <v>821 (-37.3%)</v>
      </c>
      <c r="H15" s="83" t="str">
        <f>ROUND(Calculations!K15,0)&amp;" ("&amp;ROUND(Calculations!L15,1)&amp;"%)"</f>
        <v>811 (-38.9%)</v>
      </c>
      <c r="I15" s="83" t="str">
        <f>ROUND(Calculations!M15,0)&amp;" ("&amp;ROUND(Calculations!N15,1)&amp;"%)"</f>
        <v>752 (-49.8%)</v>
      </c>
      <c r="J15" s="83" t="str">
        <f>ROUND(Calculations!O15,0)&amp;" ("&amp;ROUND(Calculations!P15,1)&amp;"%)"</f>
        <v>555 (-102.9%)</v>
      </c>
      <c r="K15" s="83" t="str">
        <f>ROUND(Calculations!Q15,0)&amp;" ("&amp;ROUND(Calculations!R15,1)&amp;"%)"</f>
        <v>450 (-150.4%)</v>
      </c>
      <c r="L15" s="84" t="e">
        <f>ROUND(Calculations!S15,0)&amp;" ("&amp;ROUND(Calculations!T15,1)&amp;"%)"</f>
        <v>#DIV/0!</v>
      </c>
    </row>
    <row r="16" spans="1:12">
      <c r="A16" s="90" t="s">
        <v>37</v>
      </c>
      <c r="B16" s="85" t="s">
        <v>38</v>
      </c>
      <c r="C16" s="93" t="s">
        <v>38</v>
      </c>
      <c r="D16" s="94" t="s">
        <v>38</v>
      </c>
      <c r="E16" s="96" t="str">
        <f>ROUND(Calculations!F16,1)&amp;"%"</f>
        <v>-29.7%</v>
      </c>
      <c r="F16" s="86" t="str">
        <f>ROUND(Calculations!H16,1)&amp;"%"</f>
        <v>-29.6%</v>
      </c>
      <c r="G16" s="97" t="str">
        <f>ROUND(Calculations!J16,1)&amp;"%"</f>
        <v>-41.1%</v>
      </c>
      <c r="H16" s="97" t="str">
        <f>ROUND(Calculations!L16,1)&amp;"%"</f>
        <v>-22.2%</v>
      </c>
      <c r="I16" s="97" t="str">
        <f>ROUND(Calculations!N16,1)&amp;"%"</f>
        <v>-66.7%</v>
      </c>
      <c r="J16" s="97" t="str">
        <f>ROUND(Calculations!P16,1)&amp;"%"</f>
        <v>-139.3%</v>
      </c>
      <c r="K16" s="97" t="str">
        <f>ROUND(Calculations!R16,1)&amp;"%"</f>
        <v>-290%</v>
      </c>
      <c r="L16" s="87" t="e">
        <f>ROUND(Calculations!T16,1)&amp;"%"</f>
        <v>#DIV/0!</v>
      </c>
    </row>
    <row r="17" spans="1:12">
      <c r="A17" s="91" t="s">
        <v>39</v>
      </c>
      <c r="B17" s="56" t="s">
        <v>38</v>
      </c>
      <c r="C17" s="62" t="s">
        <v>38</v>
      </c>
      <c r="D17" s="63" t="s">
        <v>38</v>
      </c>
      <c r="E17" s="98" t="str">
        <f>ROUND(Calculations!F17,1)&amp;"%"</f>
        <v>30.4%</v>
      </c>
      <c r="F17" s="88" t="str">
        <f>ROUND(Calculations!H17,1)&amp;"%"</f>
        <v>30.3%</v>
      </c>
      <c r="G17" s="99" t="str">
        <f>ROUND(Calculations!J17,1)&amp;"%"</f>
        <v>41.1%</v>
      </c>
      <c r="H17" s="99" t="str">
        <f>ROUND(Calculations!L17,1)&amp;"%"</f>
        <v>28.8%</v>
      </c>
      <c r="I17" s="99" t="str">
        <f>ROUND(Calculations!N17,1)&amp;"%"</f>
        <v>66.7%</v>
      </c>
      <c r="J17" s="99" t="str">
        <f>ROUND(Calculations!P17,1)&amp;"%"</f>
        <v>139.3%</v>
      </c>
      <c r="K17" s="99" t="str">
        <f>ROUND(Calculations!R17,1)&amp;"%"</f>
        <v>290%</v>
      </c>
      <c r="L17" s="89" t="e">
        <f>ROUND(Calculations!T17,1)&amp;"%"</f>
        <v>#DIV/0!</v>
      </c>
    </row>
    <row r="20" spans="1:12">
      <c r="A20" s="102" t="s">
        <v>40</v>
      </c>
      <c r="B20" s="103"/>
      <c r="C20" s="104"/>
    </row>
    <row r="21" spans="1:12">
      <c r="A21" s="57" t="s">
        <v>37</v>
      </c>
      <c r="B21" s="105" t="s">
        <v>41</v>
      </c>
      <c r="C21" s="106"/>
    </row>
    <row r="22" spans="1:12">
      <c r="A22" s="56" t="s">
        <v>39</v>
      </c>
      <c r="B22" s="100" t="s">
        <v>42</v>
      </c>
      <c r="C22" s="101"/>
    </row>
    <row r="27" spans="1:12">
      <c r="D27" s="95"/>
    </row>
    <row r="34" spans="7:7">
      <c r="G34" s="95"/>
    </row>
  </sheetData>
  <mergeCells count="3">
    <mergeCell ref="B22:C22"/>
    <mergeCell ref="A20:C20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C2" sqref="C2:C15"/>
    </sheetView>
  </sheetViews>
  <sheetFormatPr defaultColWidth="11.5703125" defaultRowHeight="12.75"/>
  <cols>
    <col min="1" max="1" width="7.5703125" style="1" customWidth="1"/>
    <col min="2" max="2" width="9.28515625" style="1" customWidth="1"/>
    <col min="3" max="3" width="12.7109375" style="1" customWidth="1"/>
    <col min="4" max="4" width="9.85546875" style="1" customWidth="1"/>
    <col min="5" max="20" width="11.5703125" style="1" customWidth="1"/>
    <col min="21" max="22" width="11.5703125" style="1"/>
    <col min="23" max="23" width="18.42578125" style="1" bestFit="1" customWidth="1"/>
    <col min="24" max="16384" width="11.5703125" style="1"/>
  </cols>
  <sheetData>
    <row r="1" spans="1:20" ht="49.5" customHeight="1">
      <c r="A1" s="2" t="s">
        <v>0</v>
      </c>
      <c r="B1" s="3" t="s">
        <v>1</v>
      </c>
      <c r="C1" s="20" t="s">
        <v>43</v>
      </c>
      <c r="D1" s="21" t="s">
        <v>3</v>
      </c>
      <c r="E1" s="22" t="s">
        <v>4</v>
      </c>
      <c r="F1" s="22" t="s">
        <v>44</v>
      </c>
      <c r="G1" s="23" t="s">
        <v>5</v>
      </c>
      <c r="H1" s="23" t="s">
        <v>44</v>
      </c>
      <c r="I1" s="24" t="s">
        <v>6</v>
      </c>
      <c r="J1" s="25" t="s">
        <v>45</v>
      </c>
      <c r="K1" s="26" t="s">
        <v>7</v>
      </c>
      <c r="L1" s="27" t="s">
        <v>46</v>
      </c>
      <c r="M1" s="28" t="s">
        <v>8</v>
      </c>
      <c r="N1" s="29" t="s">
        <v>47</v>
      </c>
      <c r="O1" s="30" t="s">
        <v>9</v>
      </c>
      <c r="P1" s="31" t="s">
        <v>48</v>
      </c>
      <c r="Q1" s="32" t="s">
        <v>10</v>
      </c>
      <c r="R1" s="33" t="s">
        <v>49</v>
      </c>
      <c r="S1" s="34" t="s">
        <v>11</v>
      </c>
      <c r="T1" s="35" t="s">
        <v>50</v>
      </c>
    </row>
    <row r="2" spans="1:20">
      <c r="A2" s="3" t="s">
        <v>12</v>
      </c>
      <c r="B2" s="3" t="s">
        <v>13</v>
      </c>
      <c r="C2" s="36">
        <v>161.22999999999999</v>
      </c>
      <c r="D2" s="8">
        <f t="shared" ref="D2:D15" si="0">C2/0.55</f>
        <v>293.14545454545453</v>
      </c>
      <c r="E2" s="46">
        <v>284.02999999999997</v>
      </c>
      <c r="F2" s="9">
        <f>(E2-D2)/E2*100</f>
        <v>-3.2093280799403425</v>
      </c>
      <c r="G2" s="48">
        <v>282.27999999999997</v>
      </c>
      <c r="H2" s="10">
        <f>(G2-D2)/G2*100</f>
        <v>-3.8491761886972351</v>
      </c>
      <c r="I2" s="11">
        <v>261.14400000000001</v>
      </c>
      <c r="J2" s="11">
        <f>(I2-D2)/I2*100</f>
        <v>-12.254332684440202</v>
      </c>
      <c r="K2" s="12">
        <v>247.298</v>
      </c>
      <c r="L2" s="12">
        <f>(K2-D2)/K2*100</f>
        <v>-18.539355168846704</v>
      </c>
      <c r="M2" s="4">
        <v>175.1</v>
      </c>
      <c r="N2" s="13">
        <f>(M2-D2)/M2*100</f>
        <v>-67.416022013394937</v>
      </c>
      <c r="O2" s="5">
        <v>132.96</v>
      </c>
      <c r="P2" s="14">
        <f>(O2-D2)/O2*100</f>
        <v>-120.47642489880755</v>
      </c>
      <c r="Q2" s="6">
        <v>109</v>
      </c>
      <c r="R2" s="15">
        <f>(Q2-D2)/Q2*100</f>
        <v>-168.94078398665553</v>
      </c>
      <c r="S2" s="7">
        <v>396</v>
      </c>
      <c r="T2" s="44">
        <f>(S2-D2)/S2*100</f>
        <v>25.973370064279163</v>
      </c>
    </row>
    <row r="3" spans="1:20">
      <c r="A3" s="3" t="s">
        <v>14</v>
      </c>
      <c r="B3" s="3" t="s">
        <v>15</v>
      </c>
      <c r="C3" s="36">
        <v>165.19</v>
      </c>
      <c r="D3" s="8">
        <f t="shared" si="0"/>
        <v>300.34545454545452</v>
      </c>
      <c r="E3" s="46">
        <v>261.19</v>
      </c>
      <c r="F3" s="9">
        <f t="shared" ref="F3:F15" si="1">(E3-D3)/E3*100</f>
        <v>-14.991176746986683</v>
      </c>
      <c r="G3" s="48">
        <v>261.44</v>
      </c>
      <c r="H3" s="10">
        <f t="shared" ref="H3:H15" si="2">(G3-D3)/G3*100</f>
        <v>-14.881217313897842</v>
      </c>
      <c r="I3" s="11">
        <v>240.84</v>
      </c>
      <c r="J3" s="11">
        <f t="shared" ref="J3:J15" si="3">(I3-D3)/I3*100</f>
        <v>-24.707463272485679</v>
      </c>
      <c r="K3" s="12">
        <v>246.30699999999999</v>
      </c>
      <c r="L3" s="12">
        <f t="shared" ref="L3:L15" si="4">(K3-D3)/K3*100</f>
        <v>-21.939471694046265</v>
      </c>
      <c r="M3" s="4">
        <v>179.7</v>
      </c>
      <c r="N3" s="13">
        <f t="shared" ref="N3:N15" si="5">(M3-D3)/M3*100</f>
        <v>-67.137147771538423</v>
      </c>
      <c r="O3" s="5">
        <v>89.58</v>
      </c>
      <c r="P3" s="14">
        <f t="shared" ref="P3:P15" si="6">(O3-D3)/O3*100</f>
        <v>-235.281820211492</v>
      </c>
      <c r="Q3" s="6">
        <v>92</v>
      </c>
      <c r="R3" s="15">
        <f t="shared" ref="R3:R15" si="7">(Q3-D3)/Q3*100</f>
        <v>-226.46245059288535</v>
      </c>
      <c r="S3" s="7">
        <v>267</v>
      </c>
      <c r="T3" s="44">
        <f t="shared" ref="T3:T15" si="8">(S3-D3)/S3*100</f>
        <v>-12.488934286687083</v>
      </c>
    </row>
    <row r="4" spans="1:20">
      <c r="A4" s="3" t="s">
        <v>16</v>
      </c>
      <c r="B4" s="3" t="s">
        <v>17</v>
      </c>
      <c r="C4" s="36">
        <v>141.15</v>
      </c>
      <c r="D4" s="8">
        <f t="shared" si="0"/>
        <v>256.63636363636363</v>
      </c>
      <c r="E4" s="46">
        <v>270.38</v>
      </c>
      <c r="F4" s="9">
        <f t="shared" si="1"/>
        <v>5.0830817233657708</v>
      </c>
      <c r="G4" s="48">
        <v>270.31</v>
      </c>
      <c r="H4" s="10">
        <f t="shared" si="2"/>
        <v>5.0585018547728078</v>
      </c>
      <c r="I4" s="11">
        <v>252.50399999999999</v>
      </c>
      <c r="J4" s="11">
        <f t="shared" si="3"/>
        <v>-1.6365537323621153</v>
      </c>
      <c r="K4" s="12">
        <v>277.21300000000002</v>
      </c>
      <c r="L4" s="12">
        <f t="shared" si="4"/>
        <v>7.4226808856858781</v>
      </c>
      <c r="M4" s="4">
        <v>190.5</v>
      </c>
      <c r="N4" s="13">
        <f t="shared" si="5"/>
        <v>-34.717251252684314</v>
      </c>
      <c r="O4" s="5">
        <v>112.77</v>
      </c>
      <c r="P4" s="14">
        <f t="shared" si="6"/>
        <v>-127.5750320443058</v>
      </c>
      <c r="Q4" s="6">
        <v>99</v>
      </c>
      <c r="R4" s="15">
        <f t="shared" si="7"/>
        <v>-159.22865013774103</v>
      </c>
      <c r="S4" s="7">
        <v>335</v>
      </c>
      <c r="T4" s="44">
        <f t="shared" si="8"/>
        <v>23.392130257801902</v>
      </c>
    </row>
    <row r="5" spans="1:20">
      <c r="A5" s="3" t="s">
        <v>18</v>
      </c>
      <c r="B5" s="3" t="s">
        <v>19</v>
      </c>
      <c r="C5" s="36">
        <v>309.69</v>
      </c>
      <c r="D5" s="8">
        <f t="shared" si="0"/>
        <v>563.07272727272721</v>
      </c>
      <c r="E5" s="46">
        <v>412.91</v>
      </c>
      <c r="F5" s="9">
        <f t="shared" si="1"/>
        <v>-36.366938866272832</v>
      </c>
      <c r="G5" s="48">
        <v>412.67</v>
      </c>
      <c r="H5" s="10">
        <f t="shared" si="2"/>
        <v>-36.446246946162105</v>
      </c>
      <c r="I5" s="11">
        <v>410.4</v>
      </c>
      <c r="J5" s="11">
        <f t="shared" si="3"/>
        <v>-37.200956937799035</v>
      </c>
      <c r="K5" s="12">
        <v>434.423</v>
      </c>
      <c r="L5" s="12">
        <f t="shared" si="4"/>
        <v>-29.613930955020155</v>
      </c>
      <c r="M5" s="4">
        <v>343</v>
      </c>
      <c r="N5" s="13">
        <f t="shared" si="5"/>
        <v>-64.16114497747148</v>
      </c>
      <c r="O5" s="5">
        <v>250.72</v>
      </c>
      <c r="P5" s="14">
        <f t="shared" si="6"/>
        <v>-124.58229390265123</v>
      </c>
      <c r="Q5" s="6">
        <v>222</v>
      </c>
      <c r="R5" s="15">
        <f t="shared" si="7"/>
        <v>-153.63636363636363</v>
      </c>
      <c r="S5" s="7">
        <v>474</v>
      </c>
      <c r="T5" s="44">
        <f t="shared" si="8"/>
        <v>-18.791714614499412</v>
      </c>
    </row>
    <row r="6" spans="1:20">
      <c r="A6" s="3" t="s">
        <v>20</v>
      </c>
      <c r="B6" s="3" t="s">
        <v>21</v>
      </c>
      <c r="C6" s="36">
        <v>55.06</v>
      </c>
      <c r="D6" s="8">
        <f t="shared" si="0"/>
        <v>100.10909090909091</v>
      </c>
      <c r="E6" s="46">
        <v>78.66</v>
      </c>
      <c r="F6" s="9">
        <f t="shared" si="1"/>
        <v>-27.268104384809195</v>
      </c>
      <c r="G6" s="48">
        <v>78.03</v>
      </c>
      <c r="H6" s="10">
        <f t="shared" si="2"/>
        <v>-28.295643866578118</v>
      </c>
      <c r="I6" s="11">
        <v>43.847999999999999</v>
      </c>
      <c r="J6" s="11">
        <f t="shared" si="3"/>
        <v>-128.30936624040072</v>
      </c>
      <c r="K6" s="12">
        <v>84.33</v>
      </c>
      <c r="L6" s="12">
        <f t="shared" si="4"/>
        <v>-18.711124047303347</v>
      </c>
      <c r="M6" s="4">
        <v>29.2</v>
      </c>
      <c r="N6" s="13">
        <f t="shared" si="5"/>
        <v>-242.83935242839351</v>
      </c>
      <c r="O6" s="5">
        <v>36.770000000000003</v>
      </c>
      <c r="P6" s="14">
        <f t="shared" si="6"/>
        <v>-172.25752218953195</v>
      </c>
      <c r="Q6" s="6">
        <v>10.5</v>
      </c>
      <c r="R6" s="15">
        <f t="shared" si="7"/>
        <v>-853.41991341991343</v>
      </c>
      <c r="S6" s="7"/>
      <c r="T6" s="44" t="e">
        <f t="shared" si="8"/>
        <v>#DIV/0!</v>
      </c>
    </row>
    <row r="7" spans="1:20">
      <c r="A7" s="3" t="s">
        <v>22</v>
      </c>
      <c r="B7" s="3" t="s">
        <v>23</v>
      </c>
      <c r="C7" s="36">
        <v>66.59</v>
      </c>
      <c r="D7" s="8">
        <f t="shared" si="0"/>
        <v>121.07272727272726</v>
      </c>
      <c r="E7" s="46">
        <v>80.25</v>
      </c>
      <c r="F7" s="9">
        <f t="shared" si="1"/>
        <v>-50.869442084395345</v>
      </c>
      <c r="G7" s="48">
        <v>81.17</v>
      </c>
      <c r="H7" s="10">
        <f t="shared" si="2"/>
        <v>-49.159452103889691</v>
      </c>
      <c r="I7" s="11">
        <v>55.08</v>
      </c>
      <c r="J7" s="11">
        <f t="shared" si="3"/>
        <v>-119.81250412622961</v>
      </c>
      <c r="K7" s="12">
        <v>82.099000000000004</v>
      </c>
      <c r="L7" s="12">
        <f t="shared" si="4"/>
        <v>-47.471622398235368</v>
      </c>
      <c r="M7" s="4">
        <v>63.5</v>
      </c>
      <c r="N7" s="13">
        <f t="shared" si="5"/>
        <v>-90.665712240515376</v>
      </c>
      <c r="O7" s="5">
        <v>39.5</v>
      </c>
      <c r="P7" s="14">
        <f t="shared" si="6"/>
        <v>-206.51323360184119</v>
      </c>
      <c r="Q7" s="6">
        <v>10.75</v>
      </c>
      <c r="R7" s="15">
        <f t="shared" si="7"/>
        <v>-1026.2579281183932</v>
      </c>
      <c r="S7" s="7"/>
      <c r="T7" s="44" t="e">
        <f t="shared" si="8"/>
        <v>#DIV/0!</v>
      </c>
    </row>
    <row r="8" spans="1:20" s="3" customFormat="1">
      <c r="A8" s="3" t="s">
        <v>24</v>
      </c>
      <c r="B8" s="3" t="s">
        <v>25</v>
      </c>
      <c r="C8" s="36">
        <v>520.71</v>
      </c>
      <c r="D8" s="8">
        <f t="shared" si="0"/>
        <v>946.74545454545455</v>
      </c>
      <c r="E8" s="46">
        <v>754.91</v>
      </c>
      <c r="F8" s="9">
        <f t="shared" si="1"/>
        <v>-25.41169868533396</v>
      </c>
      <c r="G8" s="48">
        <v>758.8</v>
      </c>
      <c r="H8" s="10">
        <f t="shared" si="2"/>
        <v>-24.768773661762602</v>
      </c>
      <c r="I8" s="50">
        <v>708.048</v>
      </c>
      <c r="J8" s="11">
        <f t="shared" si="3"/>
        <v>-33.712044175741553</v>
      </c>
      <c r="K8" s="12">
        <v>770.98</v>
      </c>
      <c r="L8" s="12">
        <f t="shared" si="4"/>
        <v>-22.797667195706055</v>
      </c>
      <c r="M8" s="16">
        <v>733.7</v>
      </c>
      <c r="N8" s="13">
        <f t="shared" si="5"/>
        <v>-29.037134325399279</v>
      </c>
      <c r="O8" s="17">
        <v>491.73</v>
      </c>
      <c r="P8" s="14">
        <f t="shared" si="6"/>
        <v>-92.533596596801999</v>
      </c>
      <c r="Q8" s="18">
        <v>385</v>
      </c>
      <c r="R8" s="15">
        <f t="shared" si="7"/>
        <v>-145.90791027154663</v>
      </c>
      <c r="S8" s="19"/>
      <c r="T8" s="44" t="e">
        <f t="shared" si="8"/>
        <v>#DIV/0!</v>
      </c>
    </row>
    <row r="9" spans="1:20">
      <c r="A9" s="3" t="s">
        <v>26</v>
      </c>
      <c r="B9" s="3" t="s">
        <v>25</v>
      </c>
      <c r="C9" s="36">
        <v>513.66999999999996</v>
      </c>
      <c r="D9" s="8">
        <f t="shared" si="0"/>
        <v>933.94545454545437</v>
      </c>
      <c r="E9" s="46">
        <v>729.69</v>
      </c>
      <c r="F9" s="9">
        <f t="shared" si="1"/>
        <v>-27.992086303149872</v>
      </c>
      <c r="G9" s="48">
        <v>730.2</v>
      </c>
      <c r="H9" s="10">
        <f t="shared" si="2"/>
        <v>-27.902691666044138</v>
      </c>
      <c r="I9" s="11">
        <v>747.36</v>
      </c>
      <c r="J9" s="11">
        <f t="shared" si="3"/>
        <v>-24.965940717385777</v>
      </c>
      <c r="K9" s="12">
        <v>804.54399999999998</v>
      </c>
      <c r="L9" s="12">
        <f t="shared" si="4"/>
        <v>-16.083825688272409</v>
      </c>
      <c r="M9" s="4">
        <v>704</v>
      </c>
      <c r="N9" s="13">
        <f t="shared" si="5"/>
        <v>-32.662706611570222</v>
      </c>
      <c r="O9" s="5">
        <v>517.11</v>
      </c>
      <c r="P9" s="14">
        <f t="shared" si="6"/>
        <v>-80.608662479057529</v>
      </c>
      <c r="Q9" s="6">
        <v>409</v>
      </c>
      <c r="R9" s="15">
        <f t="shared" si="7"/>
        <v>-128.34852189375411</v>
      </c>
      <c r="S9" s="7"/>
      <c r="T9" s="44" t="e">
        <f t="shared" si="8"/>
        <v>#DIV/0!</v>
      </c>
    </row>
    <row r="10" spans="1:20">
      <c r="A10" s="3" t="s">
        <v>27</v>
      </c>
      <c r="B10" s="3" t="s">
        <v>28</v>
      </c>
      <c r="C10" s="36">
        <v>151.88999999999999</v>
      </c>
      <c r="D10" s="8">
        <f t="shared" si="0"/>
        <v>276.16363636363633</v>
      </c>
      <c r="E10" s="46">
        <v>155.91999999999999</v>
      </c>
      <c r="F10" s="9">
        <f t="shared" si="1"/>
        <v>-77.118802182937628</v>
      </c>
      <c r="G10" s="48">
        <v>154.52000000000001</v>
      </c>
      <c r="H10" s="10">
        <f t="shared" si="2"/>
        <v>-78.723554467794671</v>
      </c>
      <c r="I10" s="11">
        <v>176.904</v>
      </c>
      <c r="J10" s="11">
        <f t="shared" si="3"/>
        <v>-56.109322775989426</v>
      </c>
      <c r="K10" s="12">
        <v>180.93700000000001</v>
      </c>
      <c r="L10" s="12">
        <f t="shared" si="4"/>
        <v>-52.629719937677933</v>
      </c>
      <c r="M10" s="4">
        <v>159.19999999999999</v>
      </c>
      <c r="N10" s="13">
        <f t="shared" si="5"/>
        <v>-73.469620831429864</v>
      </c>
      <c r="O10" s="5">
        <v>122.15</v>
      </c>
      <c r="P10" s="14">
        <f t="shared" si="6"/>
        <v>-126.08566218881401</v>
      </c>
      <c r="Q10" s="6">
        <v>62</v>
      </c>
      <c r="R10" s="15">
        <f t="shared" si="7"/>
        <v>-345.42521994134893</v>
      </c>
      <c r="S10" s="7"/>
      <c r="T10" s="44" t="e">
        <f t="shared" si="8"/>
        <v>#DIV/0!</v>
      </c>
    </row>
    <row r="11" spans="1:20">
      <c r="A11" s="3" t="s">
        <v>29</v>
      </c>
      <c r="B11" s="3" t="s">
        <v>13</v>
      </c>
      <c r="C11" s="36">
        <v>150.5</v>
      </c>
      <c r="D11" s="8">
        <f t="shared" si="0"/>
        <v>273.63636363636363</v>
      </c>
      <c r="E11" s="46">
        <v>246.16</v>
      </c>
      <c r="F11" s="9">
        <f t="shared" si="1"/>
        <v>-11.161993677430788</v>
      </c>
      <c r="G11" s="48">
        <v>247.81</v>
      </c>
      <c r="H11" s="10">
        <f t="shared" si="2"/>
        <v>-10.421840779776289</v>
      </c>
      <c r="I11" s="11">
        <v>225.28800000000001</v>
      </c>
      <c r="J11" s="11">
        <f t="shared" si="3"/>
        <v>-21.460691930490576</v>
      </c>
      <c r="K11" s="12">
        <v>225.29400000000001</v>
      </c>
      <c r="L11" s="12">
        <f t="shared" si="4"/>
        <v>-21.457457205413199</v>
      </c>
      <c r="M11" s="4">
        <v>161.30000000000001</v>
      </c>
      <c r="N11" s="13">
        <f t="shared" si="5"/>
        <v>-69.64436679253788</v>
      </c>
      <c r="O11" s="5">
        <v>124.64</v>
      </c>
      <c r="P11" s="14">
        <f t="shared" si="6"/>
        <v>-119.54137005484888</v>
      </c>
      <c r="Q11" s="6">
        <v>94</v>
      </c>
      <c r="R11" s="15">
        <f t="shared" si="7"/>
        <v>-191.10251450676981</v>
      </c>
      <c r="S11" s="7"/>
      <c r="T11" s="44" t="e">
        <f t="shared" si="8"/>
        <v>#DIV/0!</v>
      </c>
    </row>
    <row r="12" spans="1:20">
      <c r="A12" s="3" t="s">
        <v>30</v>
      </c>
      <c r="B12" s="3" t="s">
        <v>31</v>
      </c>
      <c r="C12" s="36">
        <v>219.71</v>
      </c>
      <c r="D12" s="8">
        <f t="shared" si="0"/>
        <v>399.47272727272724</v>
      </c>
      <c r="E12" s="46">
        <v>229.11</v>
      </c>
      <c r="F12" s="9">
        <f t="shared" si="1"/>
        <v>-74.358485999182591</v>
      </c>
      <c r="G12" s="48">
        <v>230.03</v>
      </c>
      <c r="H12" s="10">
        <f t="shared" si="2"/>
        <v>-73.661143012966676</v>
      </c>
      <c r="I12" s="11">
        <v>389.23200000000003</v>
      </c>
      <c r="J12" s="11">
        <f t="shared" si="3"/>
        <v>-2.6310085688553904</v>
      </c>
      <c r="K12" s="12">
        <v>652.13199999999995</v>
      </c>
      <c r="L12" s="12">
        <f t="shared" si="4"/>
        <v>38.743578405487341</v>
      </c>
      <c r="M12" s="4">
        <v>348.7</v>
      </c>
      <c r="N12" s="13">
        <f t="shared" si="5"/>
        <v>-14.560575644602022</v>
      </c>
      <c r="O12" s="5">
        <v>113.53</v>
      </c>
      <c r="P12" s="14">
        <f t="shared" si="6"/>
        <v>-251.86534596382208</v>
      </c>
      <c r="Q12" s="6">
        <v>164</v>
      </c>
      <c r="R12" s="15">
        <f t="shared" si="7"/>
        <v>-143.58093126385808</v>
      </c>
      <c r="S12" s="7"/>
      <c r="T12" s="44" t="e">
        <f t="shared" si="8"/>
        <v>#DIV/0!</v>
      </c>
    </row>
    <row r="13" spans="1:20">
      <c r="A13" s="3" t="s">
        <v>32</v>
      </c>
      <c r="B13" s="3" t="s">
        <v>33</v>
      </c>
      <c r="C13" s="36">
        <v>306.64</v>
      </c>
      <c r="D13" s="8">
        <f t="shared" si="0"/>
        <v>557.5272727272727</v>
      </c>
      <c r="E13" s="46">
        <v>493.58</v>
      </c>
      <c r="F13" s="9">
        <f t="shared" si="1"/>
        <v>-12.955807108730646</v>
      </c>
      <c r="G13" s="48">
        <v>497.5</v>
      </c>
      <c r="H13" s="10">
        <f t="shared" si="2"/>
        <v>-12.065783462768383</v>
      </c>
      <c r="I13" s="11">
        <v>434.80799999999999</v>
      </c>
      <c r="J13" s="11">
        <f t="shared" si="3"/>
        <v>-28.223784458260358</v>
      </c>
      <c r="K13" s="12">
        <v>481.536</v>
      </c>
      <c r="L13" s="12">
        <f t="shared" si="4"/>
        <v>-15.781015900633118</v>
      </c>
      <c r="M13" s="4">
        <v>400.9</v>
      </c>
      <c r="N13" s="13">
        <f t="shared" si="5"/>
        <v>-39.068913127281803</v>
      </c>
      <c r="O13" s="5">
        <v>265.24</v>
      </c>
      <c r="P13" s="14">
        <f t="shared" si="6"/>
        <v>-110.19728273536144</v>
      </c>
      <c r="Q13" s="6">
        <v>208</v>
      </c>
      <c r="R13" s="15">
        <f t="shared" si="7"/>
        <v>-168.04195804195803</v>
      </c>
      <c r="S13" s="7"/>
      <c r="T13" s="44" t="e">
        <f t="shared" si="8"/>
        <v>#DIV/0!</v>
      </c>
    </row>
    <row r="14" spans="1:20">
      <c r="A14" s="3" t="s">
        <v>34</v>
      </c>
      <c r="B14" s="3" t="s">
        <v>25</v>
      </c>
      <c r="C14" s="36">
        <v>526.16999999999996</v>
      </c>
      <c r="D14" s="8">
        <f t="shared" si="0"/>
        <v>956.67272727272712</v>
      </c>
      <c r="E14" s="46">
        <v>736.31</v>
      </c>
      <c r="F14" s="9">
        <f t="shared" si="1"/>
        <v>-29.927982408595184</v>
      </c>
      <c r="G14" s="48">
        <v>738.33</v>
      </c>
      <c r="H14" s="10">
        <f t="shared" si="2"/>
        <v>-29.572511921867871</v>
      </c>
      <c r="I14" s="11">
        <v>649.94399999999996</v>
      </c>
      <c r="J14" s="11">
        <f t="shared" si="3"/>
        <v>-47.193100832183568</v>
      </c>
      <c r="K14" s="12">
        <v>627.39200000000005</v>
      </c>
      <c r="L14" s="12">
        <f t="shared" si="4"/>
        <v>-52.484049409735391</v>
      </c>
      <c r="M14" s="4">
        <v>605.70000000000005</v>
      </c>
      <c r="N14" s="13">
        <f t="shared" si="5"/>
        <v>-57.944977261470541</v>
      </c>
      <c r="O14" s="5">
        <v>531.75</v>
      </c>
      <c r="P14" s="14">
        <f t="shared" si="6"/>
        <v>-79.910244903192691</v>
      </c>
      <c r="Q14" s="6">
        <v>319</v>
      </c>
      <c r="R14" s="15">
        <f t="shared" si="7"/>
        <v>-199.8974066685665</v>
      </c>
      <c r="S14" s="7"/>
      <c r="T14" s="44" t="e">
        <f t="shared" si="8"/>
        <v>#DIV/0!</v>
      </c>
    </row>
    <row r="15" spans="1:20">
      <c r="A15" s="3" t="s">
        <v>35</v>
      </c>
      <c r="B15" s="3" t="s">
        <v>36</v>
      </c>
      <c r="C15" s="37">
        <v>619.85</v>
      </c>
      <c r="D15" s="38">
        <f t="shared" si="0"/>
        <v>1127</v>
      </c>
      <c r="E15" s="47">
        <v>872.31</v>
      </c>
      <c r="F15" s="39">
        <f t="shared" si="1"/>
        <v>-29.197189072692055</v>
      </c>
      <c r="G15" s="49">
        <v>868.19</v>
      </c>
      <c r="H15" s="10">
        <f t="shared" si="2"/>
        <v>-29.810294981513252</v>
      </c>
      <c r="I15" s="51">
        <v>820.58399999999995</v>
      </c>
      <c r="J15" s="11">
        <f t="shared" si="3"/>
        <v>-37.341210649976126</v>
      </c>
      <c r="K15" s="12">
        <v>811.38800000000003</v>
      </c>
      <c r="L15" s="12">
        <f t="shared" si="4"/>
        <v>-38.897789959920523</v>
      </c>
      <c r="M15" s="40">
        <v>752.1</v>
      </c>
      <c r="N15" s="13">
        <f t="shared" si="5"/>
        <v>-49.847094801223236</v>
      </c>
      <c r="O15" s="41">
        <v>555.38</v>
      </c>
      <c r="P15" s="14">
        <f t="shared" si="6"/>
        <v>-102.92412402319133</v>
      </c>
      <c r="Q15" s="42">
        <v>450</v>
      </c>
      <c r="R15" s="15">
        <f t="shared" si="7"/>
        <v>-150.44444444444446</v>
      </c>
      <c r="S15" s="43"/>
      <c r="T15" s="44" t="e">
        <f t="shared" si="8"/>
        <v>#DIV/0!</v>
      </c>
    </row>
    <row r="16" spans="1:20">
      <c r="A16" s="108" t="s">
        <v>51</v>
      </c>
      <c r="B16" s="108"/>
      <c r="C16" s="54"/>
      <c r="D16" s="55"/>
      <c r="F16" s="53">
        <f>AVERAGE(F2:F15)</f>
        <v>-29.696139562649389</v>
      </c>
      <c r="G16" s="53"/>
      <c r="H16" s="53">
        <f t="shared" ref="H16:T16" si="9">AVERAGE(H2:H15)</f>
        <v>-29.607130608496153</v>
      </c>
      <c r="I16" s="53"/>
      <c r="J16" s="53">
        <f t="shared" si="9"/>
        <v>-41.11130579304286</v>
      </c>
      <c r="K16" s="53"/>
      <c r="L16" s="53">
        <f t="shared" si="9"/>
        <v>-22.160055019259804</v>
      </c>
      <c r="M16" s="53"/>
      <c r="N16" s="53">
        <f t="shared" si="9"/>
        <v>-66.655144291393782</v>
      </c>
      <c r="O16" s="53"/>
      <c r="P16" s="53">
        <f t="shared" si="9"/>
        <v>-139.31090112812282</v>
      </c>
      <c r="Q16" s="53"/>
      <c r="R16" s="53">
        <f t="shared" si="9"/>
        <v>-290.04964263744279</v>
      </c>
      <c r="S16" s="53"/>
      <c r="T16" s="53" t="e">
        <f t="shared" si="9"/>
        <v>#DIV/0!</v>
      </c>
    </row>
    <row r="17" spans="1:20">
      <c r="A17" s="107" t="s">
        <v>52</v>
      </c>
      <c r="B17" s="107"/>
      <c r="C17" s="45"/>
      <c r="D17" s="45"/>
      <c r="E17" s="52"/>
      <c r="F17" s="53" cm="1">
        <f t="array" ref="F17">AVERAGE(ABS(F2:F15))</f>
        <v>30.422294094558783</v>
      </c>
      <c r="G17" s="53"/>
      <c r="H17" s="53" cm="1">
        <f t="array" ref="H17">AVERAGE(ABS(H2:H15))</f>
        <v>30.329773730606547</v>
      </c>
      <c r="I17" s="53"/>
      <c r="J17" s="53" cm="1">
        <f t="array" ref="J17">AVERAGE(ABS(J2:J15))</f>
        <v>41.11130579304286</v>
      </c>
      <c r="K17" s="53"/>
      <c r="L17" s="53" cm="1">
        <f t="array" ref="L17">AVERAGE(ABS(L2:L15))</f>
        <v>28.755234917998838</v>
      </c>
      <c r="M17" s="53"/>
      <c r="N17" s="53" cm="1">
        <f t="array" ref="N17">AVERAGE(ABS(N2:N15))</f>
        <v>66.655144291393782</v>
      </c>
      <c r="O17" s="53"/>
      <c r="P17" s="53" cm="1">
        <f t="array" ref="P17">AVERAGE(ABS(P2:P15))</f>
        <v>139.31090112812282</v>
      </c>
      <c r="Q17" s="53"/>
      <c r="R17" s="53" cm="1">
        <f t="array" ref="R17">AVERAGE(ABS(R2:R15))</f>
        <v>290.04964263744279</v>
      </c>
      <c r="S17" s="53"/>
      <c r="T17" s="53" t="e" cm="1">
        <f t="array" ref="T17">AVERAGE(ABS(T2:T15))</f>
        <v>#DIV/0!</v>
      </c>
    </row>
    <row r="23" spans="1:20">
      <c r="C23" s="109"/>
    </row>
    <row r="24" spans="1:20">
      <c r="C24" s="109"/>
    </row>
    <row r="25" spans="1:20">
      <c r="C25" s="109"/>
    </row>
    <row r="26" spans="1:20">
      <c r="C26" s="109"/>
    </row>
    <row r="27" spans="1:20">
      <c r="C27" s="109"/>
    </row>
    <row r="28" spans="1:20">
      <c r="C28" s="109"/>
    </row>
    <row r="29" spans="1:20">
      <c r="C29" s="109"/>
      <c r="J29" s="60"/>
    </row>
    <row r="30" spans="1:20">
      <c r="C30" s="109"/>
    </row>
    <row r="31" spans="1:20">
      <c r="C31" s="109"/>
    </row>
    <row r="32" spans="1:20">
      <c r="C32" s="109"/>
      <c r="E32" s="60"/>
    </row>
    <row r="33" spans="3:3">
      <c r="C33" s="109"/>
    </row>
    <row r="34" spans="3:3">
      <c r="C34" s="109"/>
    </row>
    <row r="35" spans="3:3">
      <c r="C35" s="109"/>
    </row>
    <row r="36" spans="3:3">
      <c r="C36" s="109"/>
    </row>
  </sheetData>
  <sheetProtection selectLockedCells="1" selectUnlockedCells="1"/>
  <mergeCells count="2">
    <mergeCell ref="A17:B17"/>
    <mergeCell ref="A16:B1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Gyorgy</dc:creator>
  <cp:keywords/>
  <dc:description/>
  <cp:lastModifiedBy/>
  <cp:revision/>
  <dcterms:created xsi:type="dcterms:W3CDTF">2023-01-10T12:04:16Z</dcterms:created>
  <dcterms:modified xsi:type="dcterms:W3CDTF">2023-01-16T20:12:52Z</dcterms:modified>
  <cp:category/>
  <cp:contentStatus/>
</cp:coreProperties>
</file>