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LBNL\LBNL-BEAM\beam-data-austin\"/>
    </mc:Choice>
  </mc:AlternateContent>
  <xr:revisionPtr revIDLastSave="0" documentId="13_ncr:1_{62FBEAAA-29E0-4ADD-A291-331D70240266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G15" i="1"/>
  <c r="G3" i="1"/>
  <c r="H4" i="1"/>
  <c r="H5" i="1"/>
  <c r="H6" i="1"/>
  <c r="H14" i="1"/>
  <c r="H15" i="1"/>
  <c r="H3" i="1"/>
  <c r="E3" i="1"/>
  <c r="E15" i="1"/>
  <c r="E14" i="1"/>
  <c r="E13" i="1"/>
  <c r="E12" i="1"/>
  <c r="E11" i="1"/>
  <c r="E9" i="1"/>
  <c r="E10" i="1"/>
  <c r="E8" i="1"/>
  <c r="E7" i="1"/>
  <c r="E6" i="1"/>
  <c r="E5" i="1"/>
  <c r="F4" i="1"/>
  <c r="E4" i="1"/>
  <c r="F14" i="1"/>
  <c r="F13" i="1"/>
  <c r="F12" i="1"/>
  <c r="F11" i="1"/>
  <c r="F10" i="1"/>
  <c r="F9" i="1"/>
  <c r="F15" i="1"/>
  <c r="F8" i="1"/>
  <c r="F7" i="1"/>
  <c r="F6" i="1"/>
  <c r="F5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<sst xmlns="http://schemas.openxmlformats.org/spreadsheetml/2006/main" count="20" uniqueCount="18">
  <si>
    <t>motorway</t>
  </si>
  <si>
    <t>Road_Type</t>
  </si>
  <si>
    <t>default_value</t>
  </si>
  <si>
    <t>factor_correction</t>
  </si>
  <si>
    <t>revised_value</t>
  </si>
  <si>
    <t>As_of</t>
  </si>
  <si>
    <t>motorwayLink</t>
  </si>
  <si>
    <t>primary</t>
  </si>
  <si>
    <t>primaryLink</t>
  </si>
  <si>
    <t>trunk</t>
  </si>
  <si>
    <t>trunkLink</t>
  </si>
  <si>
    <t>secondary</t>
  </si>
  <si>
    <t>secondaryLink</t>
  </si>
  <si>
    <t>tertiary</t>
  </si>
  <si>
    <t>tertiaryLink</t>
  </si>
  <si>
    <t>residential</t>
  </si>
  <si>
    <t>livingStreet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</si>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</sst>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10" sqref="H10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16.28515625" bestFit="1" customWidth="1"/>
    <col min="4" max="4" width="13.5703125" bestFit="1" customWidth="1"/>
    <col min="5" max="6" width="16.28515625" bestFit="1" customWidth="1"/>
  </cols>
  <sheetData>
    <row r="1" spans="1:8" x14ac:dyDescent="0.25">
      <c r="A1" t="s">
        <v>5</v>
      </c>
      <c r="B1" s="1">
        <v>45070</v>
      </c>
      <c r="E1">
        <v>0.08</v>
      </c>
      <c r="F1">
        <v>0.06</v>
      </c>
      <c r="G1">
        <v>0.9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3</v>
      </c>
      <c r="F2" t="s">
        <v>3</v>
      </c>
    </row>
    <row r="3" spans="1:8" x14ac:dyDescent="0.25">
      <c r="A3" t="s">
        <v>0</v>
      </c>
      <c r="B3">
        <v>31.2928</v>
      </c>
      <c r="C3">
        <v>0.84</v>
      </c>
      <c r="D3">
        <f>B3*C3</f>
        <v>26.285951999999998</v>
      </c>
      <c r="E3">
        <f>56.5051/67.3424</f>
        <v>0.83907166955736656</v>
      </c>
      <c r="F3">
        <f>56.5051/67.3424</f>
        <v>0.83907166955736656</v>
      </c>
      <c r="G3">
        <f>B3*E3*$G$1</f>
        <v>23.631211747012284</v>
      </c>
      <c r="H3">
        <f>G3/B3</f>
        <v>0.75516450260162993</v>
      </c>
    </row>
    <row r="4" spans="1:8" x14ac:dyDescent="0.25">
      <c r="A4" t="s">
        <v>6</v>
      </c>
      <c r="B4">
        <v>29.057600000000001</v>
      </c>
      <c r="C4">
        <v>0.8</v>
      </c>
      <c r="D4">
        <f t="shared" ref="D4:D15" si="0">B4*C4</f>
        <v>23.246080000000003</v>
      </c>
      <c r="E4">
        <f>51.6663/64.7336</f>
        <v>0.79813728882682256</v>
      </c>
      <c r="F4">
        <f>51.6663/64.7336</f>
        <v>0.79813728882682256</v>
      </c>
      <c r="G4">
        <f t="shared" ref="G4:G15" si="1">B4*E4*$G$1</f>
        <v>20.872758675432852</v>
      </c>
      <c r="H4">
        <f t="shared" ref="H4:H15" si="2">G4/B4</f>
        <v>0.71832355994414032</v>
      </c>
    </row>
    <row r="5" spans="1:8" x14ac:dyDescent="0.25">
      <c r="A5" t="s">
        <v>7</v>
      </c>
      <c r="B5">
        <v>21.352</v>
      </c>
      <c r="C5">
        <v>0.9</v>
      </c>
      <c r="D5">
        <f t="shared" si="0"/>
        <v>19.216799999999999</v>
      </c>
      <c r="E5">
        <f>42.9408/47.1749</f>
        <v>0.91024676257925297</v>
      </c>
      <c r="F5">
        <f>42.9408/47.1749</f>
        <v>0.91024676257925297</v>
      </c>
      <c r="G5">
        <f t="shared" si="1"/>
        <v>17.492029987132987</v>
      </c>
      <c r="H5">
        <f t="shared" si="2"/>
        <v>0.81922208632132765</v>
      </c>
    </row>
    <row r="6" spans="1:8" x14ac:dyDescent="0.25">
      <c r="A6" t="s">
        <v>8</v>
      </c>
      <c r="B6">
        <v>15.881600000000001</v>
      </c>
      <c r="C6">
        <v>0.9</v>
      </c>
      <c r="D6">
        <f t="shared" si="0"/>
        <v>14.29344</v>
      </c>
      <c r="E6">
        <f>31.7833/35.5311</f>
        <v>0.89452057493294601</v>
      </c>
      <c r="F6">
        <f>31.7833/35.5311</f>
        <v>0.89452057493294601</v>
      </c>
      <c r="G6">
        <f t="shared" si="1"/>
        <v>12.785776166569569</v>
      </c>
      <c r="H6">
        <f t="shared" si="2"/>
        <v>0.80506851743965147</v>
      </c>
    </row>
    <row r="7" spans="1:8" x14ac:dyDescent="0.25">
      <c r="A7" t="s">
        <v>9</v>
      </c>
      <c r="B7">
        <v>25.822399999999998</v>
      </c>
      <c r="C7">
        <v>0.9</v>
      </c>
      <c r="D7">
        <f t="shared" si="0"/>
        <v>23.240159999999999</v>
      </c>
      <c r="E7">
        <f>51.591/56.6322</f>
        <v>0.910983504084249</v>
      </c>
      <c r="F7">
        <f>51.5901/56.6322</f>
        <v>0.91096761206522092</v>
      </c>
      <c r="G7">
        <f t="shared" si="1"/>
        <v>21.171402392278598</v>
      </c>
      <c r="H7">
        <f t="shared" si="2"/>
        <v>0.81988515367582404</v>
      </c>
    </row>
    <row r="8" spans="1:8" x14ac:dyDescent="0.25">
      <c r="A8" t="s">
        <v>10</v>
      </c>
      <c r="B8">
        <v>20.352</v>
      </c>
      <c r="C8">
        <v>0.84</v>
      </c>
      <c r="D8">
        <f t="shared" si="0"/>
        <v>17.095679999999998</v>
      </c>
      <c r="E8">
        <f>38.552/45.678</f>
        <v>0.8439949209685188</v>
      </c>
      <c r="F8">
        <f>38.552/45.678</f>
        <v>0.8439949209685188</v>
      </c>
      <c r="G8">
        <f t="shared" si="1"/>
        <v>15.459286168396167</v>
      </c>
      <c r="H8">
        <f t="shared" si="2"/>
        <v>0.75959542887166698</v>
      </c>
    </row>
    <row r="9" spans="1:8" x14ac:dyDescent="0.25">
      <c r="A9" t="s">
        <v>11</v>
      </c>
      <c r="B9">
        <v>18.116800000000001</v>
      </c>
      <c r="C9">
        <v>0.94</v>
      </c>
      <c r="D9">
        <f t="shared" si="0"/>
        <v>17.029792</v>
      </c>
      <c r="E9">
        <f>38.6/41.1682</f>
        <v>0.93761689847989471</v>
      </c>
      <c r="F9">
        <f>38.6/41.16822</f>
        <v>0.93761644297470237</v>
      </c>
      <c r="G9">
        <f t="shared" si="1"/>
        <v>15.287956043742504</v>
      </c>
      <c r="H9">
        <f t="shared" si="2"/>
        <v>0.84385520863190533</v>
      </c>
    </row>
    <row r="10" spans="1:8" x14ac:dyDescent="0.25">
      <c r="A10" t="s">
        <v>12</v>
      </c>
      <c r="B10">
        <v>15.881600000000001</v>
      </c>
      <c r="C10">
        <v>0.93</v>
      </c>
      <c r="D10">
        <f t="shared" si="0"/>
        <v>14.769888000000002</v>
      </c>
      <c r="E10">
        <f>34.4685/37.0638</f>
        <v>0.92997749825975751</v>
      </c>
      <c r="F10">
        <f>34.468572/37.063807</f>
        <v>0.92997926521687324</v>
      </c>
      <c r="G10">
        <f t="shared" si="1"/>
        <v>13.29257757272595</v>
      </c>
      <c r="H10">
        <f t="shared" si="2"/>
        <v>0.83697974843378187</v>
      </c>
    </row>
    <row r="11" spans="1:8" x14ac:dyDescent="0.25">
      <c r="A11" t="s">
        <v>13</v>
      </c>
      <c r="B11">
        <v>12.011200000000001</v>
      </c>
      <c r="C11">
        <v>0.97</v>
      </c>
      <c r="D11">
        <f t="shared" si="0"/>
        <v>11.650864</v>
      </c>
      <c r="E11">
        <f>28.6625/29.4184</f>
        <v>0.97430519674761384</v>
      </c>
      <c r="F11">
        <f>28.6625/29.4184</f>
        <v>0.97430519674761384</v>
      </c>
      <c r="G11">
        <f t="shared" si="1"/>
        <v>10.532317121257446</v>
      </c>
      <c r="H11">
        <f t="shared" si="2"/>
        <v>0.87687467707285249</v>
      </c>
    </row>
    <row r="12" spans="1:8" x14ac:dyDescent="0.25">
      <c r="A12" t="s">
        <v>14</v>
      </c>
      <c r="B12">
        <v>7.4408000000000003</v>
      </c>
      <c r="C12">
        <v>0.98</v>
      </c>
      <c r="D12">
        <f t="shared" si="0"/>
        <v>7.2919840000000002</v>
      </c>
      <c r="E12">
        <f>16.5524/16.7974</f>
        <v>0.98541440937287905</v>
      </c>
      <c r="F12">
        <f>16.5524/16.7974</f>
        <v>0.98541440937287905</v>
      </c>
      <c r="G12">
        <f t="shared" si="1"/>
        <v>6.5990443835355475</v>
      </c>
      <c r="H12">
        <f t="shared" si="2"/>
        <v>0.88687296843559127</v>
      </c>
    </row>
    <row r="13" spans="1:8" x14ac:dyDescent="0.25">
      <c r="A13" t="s">
        <v>15</v>
      </c>
      <c r="B13">
        <v>13.411199999999999</v>
      </c>
      <c r="C13">
        <v>0.98</v>
      </c>
      <c r="D13">
        <f t="shared" si="0"/>
        <v>13.142975999999999</v>
      </c>
      <c r="E13">
        <f>29.2376/29.9596</f>
        <v>0.97590087985153351</v>
      </c>
      <c r="F13">
        <f>29.2376/29.9596</f>
        <v>0.97590087985153351</v>
      </c>
      <c r="G13">
        <f t="shared" si="1"/>
        <v>11.779201691878397</v>
      </c>
      <c r="H13">
        <f t="shared" si="2"/>
        <v>0.87831079186638017</v>
      </c>
    </row>
    <row r="14" spans="1:8" x14ac:dyDescent="0.25">
      <c r="A14" t="s">
        <v>16</v>
      </c>
      <c r="B14">
        <v>13.411199999999999</v>
      </c>
      <c r="C14">
        <v>0.98</v>
      </c>
      <c r="D14">
        <f t="shared" si="0"/>
        <v>13.142975999999999</v>
      </c>
      <c r="E14">
        <f>30.5607/31.0304</f>
        <v>0.98486323089615346</v>
      </c>
      <c r="F14">
        <f>30.5607/31.0304</f>
        <v>0.98486323089615346</v>
      </c>
      <c r="G14">
        <f t="shared" si="1"/>
        <v>11.887377985975043</v>
      </c>
      <c r="H14">
        <f t="shared" si="2"/>
        <v>0.88637690780653811</v>
      </c>
    </row>
    <row r="15" spans="1:8" x14ac:dyDescent="0.25">
      <c r="A15" t="s">
        <v>17</v>
      </c>
      <c r="B15">
        <v>15.6464</v>
      </c>
      <c r="C15">
        <v>0.9</v>
      </c>
      <c r="D15">
        <f t="shared" si="0"/>
        <v>14.081760000000001</v>
      </c>
      <c r="E15">
        <f>31.4635/34.6892</f>
        <v>0.90701140412577974</v>
      </c>
      <c r="F15">
        <f>31.46358/34.6892</f>
        <v>0.90701371031906186</v>
      </c>
      <c r="G15">
        <f t="shared" si="1"/>
        <v>12.772316910162241</v>
      </c>
      <c r="H15">
        <f t="shared" si="2"/>
        <v>0.81631026371320181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Goyal</dc:creator>
  <cp:lastModifiedBy>Goyal</cp:lastModifiedBy>
  <dcterms:created xsi:type="dcterms:W3CDTF">2015-06-05T18:17:20Z</dcterms:created>
  <dcterms:modified xsi:type="dcterms:W3CDTF">2023-06-12T18:53:57Z</dcterms:modified>
</cp:coreProperties>
</file>