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cas\Documents\UFMG\Lab. de Bioinformática e Sistemas\Mestrado\MD-ML-Project\Files\Results\"/>
    </mc:Choice>
  </mc:AlternateContent>
  <xr:revisionPtr revIDLastSave="0" documentId="13_ncr:1_{B01B5E80-6282-45F3-B2C1-56421FA44D3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 s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69" i="1"/>
  <c r="H68" i="1"/>
  <c r="H67" i="1"/>
  <c r="H66" i="1"/>
  <c r="H11" i="1"/>
  <c r="H10" i="1"/>
  <c r="H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A2" i="1"/>
  <c r="B2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G71" i="1" s="1"/>
  <c r="I71" i="1" s="1"/>
  <c r="F7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G68" i="1" l="1"/>
  <c r="I68" i="1" s="1"/>
  <c r="G60" i="1"/>
  <c r="I60" i="1" s="1"/>
  <c r="G44" i="1"/>
  <c r="I44" i="1" s="1"/>
  <c r="G36" i="1"/>
  <c r="I36" i="1" s="1"/>
  <c r="G12" i="1"/>
  <c r="I12" i="1" s="1"/>
  <c r="G4" i="1"/>
  <c r="I4" i="1" s="1"/>
  <c r="G65" i="1"/>
  <c r="I65" i="1" s="1"/>
  <c r="G57" i="1"/>
  <c r="I57" i="1" s="1"/>
  <c r="G49" i="1"/>
  <c r="I49" i="1" s="1"/>
  <c r="G41" i="1"/>
  <c r="I41" i="1" s="1"/>
  <c r="G33" i="1"/>
  <c r="I33" i="1" s="1"/>
  <c r="G25" i="1"/>
  <c r="I25" i="1" s="1"/>
  <c r="G17" i="1"/>
  <c r="I17" i="1" s="1"/>
  <c r="G9" i="1"/>
  <c r="I9" i="1" s="1"/>
  <c r="G63" i="1"/>
  <c r="I63" i="1" s="1"/>
  <c r="G55" i="1"/>
  <c r="I55" i="1" s="1"/>
  <c r="G47" i="1"/>
  <c r="I47" i="1" s="1"/>
  <c r="G39" i="1"/>
  <c r="I39" i="1" s="1"/>
  <c r="G31" i="1"/>
  <c r="I31" i="1" s="1"/>
  <c r="G23" i="1"/>
  <c r="I23" i="1" s="1"/>
  <c r="G15" i="1"/>
  <c r="I15" i="1" s="1"/>
  <c r="G7" i="1"/>
  <c r="I7" i="1" s="1"/>
  <c r="G70" i="1"/>
  <c r="I70" i="1" s="1"/>
  <c r="G62" i="1"/>
  <c r="I62" i="1" s="1"/>
  <c r="G54" i="1"/>
  <c r="I54" i="1" s="1"/>
  <c r="G46" i="1"/>
  <c r="I46" i="1" s="1"/>
  <c r="G38" i="1"/>
  <c r="I38" i="1" s="1"/>
  <c r="G30" i="1"/>
  <c r="I30" i="1" s="1"/>
  <c r="G22" i="1"/>
  <c r="I22" i="1" s="1"/>
  <c r="G69" i="1"/>
  <c r="I69" i="1" s="1"/>
  <c r="G61" i="1"/>
  <c r="I61" i="1" s="1"/>
  <c r="G53" i="1"/>
  <c r="I53" i="1" s="1"/>
  <c r="G45" i="1"/>
  <c r="I45" i="1" s="1"/>
  <c r="G52" i="1"/>
  <c r="I52" i="1" s="1"/>
  <c r="G28" i="1"/>
  <c r="I28" i="1" s="1"/>
  <c r="G20" i="1"/>
  <c r="I20" i="1" s="1"/>
  <c r="G67" i="1"/>
  <c r="I67" i="1" s="1"/>
  <c r="G59" i="1"/>
  <c r="I59" i="1" s="1"/>
  <c r="G51" i="1"/>
  <c r="I51" i="1" s="1"/>
  <c r="G43" i="1"/>
  <c r="I43" i="1" s="1"/>
  <c r="G35" i="1"/>
  <c r="I35" i="1" s="1"/>
  <c r="G27" i="1"/>
  <c r="I27" i="1" s="1"/>
  <c r="G19" i="1"/>
  <c r="I19" i="1" s="1"/>
  <c r="G11" i="1"/>
  <c r="I11" i="1" s="1"/>
  <c r="G3" i="1"/>
  <c r="I3" i="1" s="1"/>
  <c r="G72" i="1"/>
  <c r="I72" i="1" s="1"/>
  <c r="G64" i="1"/>
  <c r="I64" i="1" s="1"/>
  <c r="G56" i="1"/>
  <c r="I56" i="1" s="1"/>
  <c r="G48" i="1"/>
  <c r="I48" i="1" s="1"/>
  <c r="G40" i="1"/>
  <c r="I40" i="1" s="1"/>
  <c r="G32" i="1"/>
  <c r="I32" i="1" s="1"/>
  <c r="G24" i="1"/>
  <c r="I24" i="1" s="1"/>
  <c r="G16" i="1"/>
  <c r="I16" i="1" s="1"/>
  <c r="G8" i="1"/>
  <c r="I8" i="1" s="1"/>
  <c r="G14" i="1"/>
  <c r="I14" i="1" s="1"/>
  <c r="G6" i="1"/>
  <c r="I6" i="1" s="1"/>
  <c r="G37" i="1"/>
  <c r="I37" i="1" s="1"/>
  <c r="G29" i="1"/>
  <c r="I29" i="1" s="1"/>
  <c r="G21" i="1"/>
  <c r="I21" i="1" s="1"/>
  <c r="G13" i="1"/>
  <c r="I13" i="1" s="1"/>
  <c r="G5" i="1"/>
  <c r="I5" i="1" s="1"/>
  <c r="G66" i="1"/>
  <c r="I66" i="1" s="1"/>
  <c r="G58" i="1"/>
  <c r="I58" i="1" s="1"/>
  <c r="G50" i="1"/>
  <c r="I50" i="1" s="1"/>
  <c r="G42" i="1"/>
  <c r="I42" i="1" s="1"/>
  <c r="G34" i="1"/>
  <c r="I34" i="1" s="1"/>
  <c r="G26" i="1"/>
  <c r="I26" i="1" s="1"/>
  <c r="G18" i="1"/>
  <c r="I18" i="1" s="1"/>
  <c r="G10" i="1"/>
  <c r="I10" i="1" s="1"/>
  <c r="G2" i="1"/>
  <c r="I2" i="1" s="1"/>
</calcChain>
</file>

<file path=xl/sharedStrings.xml><?xml version="1.0" encoding="utf-8"?>
<sst xmlns="http://schemas.openxmlformats.org/spreadsheetml/2006/main" count="17" uniqueCount="15">
  <si>
    <t>Resíduo</t>
  </si>
  <si>
    <t>P.1</t>
  </si>
  <si>
    <t>Gray Value</t>
  </si>
  <si>
    <t>Y1</t>
  </si>
  <si>
    <t>Diff.</t>
  </si>
  <si>
    <t>Perc.</t>
  </si>
  <si>
    <t>Loops</t>
  </si>
  <si>
    <t>β1'/β2'</t>
  </si>
  <si>
    <t>β2'/η1'</t>
  </si>
  <si>
    <t>α1'/β1'</t>
  </si>
  <si>
    <t>Número</t>
  </si>
  <si>
    <t>REF</t>
  </si>
  <si>
    <t>Perc. L</t>
  </si>
  <si>
    <t>− −</t>
  </si>
  <si>
    <t>+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</si>
</sst>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3" fillId="2" borderId="2" xfId="1" applyNumberFormat="1" applyFont="1" applyFill="1" applyBorder="1" applyAlignment="1">
      <alignment horizontal="center"/>
    </xf>
    <xf numFmtId="43" fontId="3" fillId="3" borderId="0" xfId="2" applyFont="1" applyFill="1" applyAlignment="1">
      <alignment horizontal="center"/>
    </xf>
    <xf numFmtId="43" fontId="3" fillId="2" borderId="0" xfId="2" applyFont="1" applyFill="1" applyAlignment="1">
      <alignment horizontal="center"/>
    </xf>
    <xf numFmtId="43" fontId="3" fillId="0" borderId="0" xfId="2" applyFont="1" applyAlignment="1">
      <alignment horizontal="center"/>
    </xf>
    <xf numFmtId="43" fontId="0" fillId="0" borderId="0" xfId="2" applyFont="1" applyAlignment="1">
      <alignment horizontal="center"/>
    </xf>
    <xf numFmtId="0" fontId="3" fillId="4" borderId="0" xfId="0" applyFont="1" applyFill="1"/>
    <xf numFmtId="164" fontId="3" fillId="4" borderId="0" xfId="0" applyNumberFormat="1" applyFont="1" applyFill="1" applyAlignment="1">
      <alignment horizontal="center"/>
    </xf>
    <xf numFmtId="0" fontId="3" fillId="4" borderId="4" xfId="0" applyFont="1" applyFill="1" applyBorder="1"/>
    <xf numFmtId="164" fontId="3" fillId="4" borderId="4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4" borderId="0" xfId="0" applyFont="1" applyFill="1"/>
    <xf numFmtId="0" fontId="4" fillId="0" borderId="0" xfId="0" applyFont="1"/>
    <xf numFmtId="0" fontId="5" fillId="0" borderId="3" xfId="0" applyFont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12">
    <dxf>
      <font>
        <b val="0"/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18A2D"/>
      <color rgb="FFF07D2E"/>
      <color rgb="FFED8F31"/>
      <color rgb="FFE3EF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Conformational prediction of the SARS-CoV-2 Receptor Binding Motif (RBM) based on P.1 variant mutations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Gray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Plan1!$B$2:$B$72</c:f>
              <c:numCache>
                <c:formatCode>General</c:formatCode>
                <c:ptCount val="71"/>
                <c:pt idx="0">
                  <c:v>438</c:v>
                </c:pt>
                <c:pt idx="1">
                  <c:v>439</c:v>
                </c:pt>
                <c:pt idx="2">
                  <c:v>440</c:v>
                </c:pt>
                <c:pt idx="3">
                  <c:v>441</c:v>
                </c:pt>
                <c:pt idx="4">
                  <c:v>442</c:v>
                </c:pt>
                <c:pt idx="5">
                  <c:v>443</c:v>
                </c:pt>
                <c:pt idx="6">
                  <c:v>444</c:v>
                </c:pt>
                <c:pt idx="7">
                  <c:v>445</c:v>
                </c:pt>
                <c:pt idx="8">
                  <c:v>446</c:v>
                </c:pt>
                <c:pt idx="9">
                  <c:v>447</c:v>
                </c:pt>
                <c:pt idx="10">
                  <c:v>448</c:v>
                </c:pt>
                <c:pt idx="11">
                  <c:v>449</c:v>
                </c:pt>
                <c:pt idx="12">
                  <c:v>450</c:v>
                </c:pt>
                <c:pt idx="13">
                  <c:v>451</c:v>
                </c:pt>
                <c:pt idx="14">
                  <c:v>452</c:v>
                </c:pt>
                <c:pt idx="15">
                  <c:v>453</c:v>
                </c:pt>
                <c:pt idx="16">
                  <c:v>454</c:v>
                </c:pt>
                <c:pt idx="17">
                  <c:v>455</c:v>
                </c:pt>
                <c:pt idx="18">
                  <c:v>456</c:v>
                </c:pt>
                <c:pt idx="19">
                  <c:v>457</c:v>
                </c:pt>
                <c:pt idx="20">
                  <c:v>458</c:v>
                </c:pt>
                <c:pt idx="21">
                  <c:v>459</c:v>
                </c:pt>
                <c:pt idx="22">
                  <c:v>460</c:v>
                </c:pt>
                <c:pt idx="23">
                  <c:v>461</c:v>
                </c:pt>
                <c:pt idx="24">
                  <c:v>462</c:v>
                </c:pt>
                <c:pt idx="25">
                  <c:v>463</c:v>
                </c:pt>
                <c:pt idx="26">
                  <c:v>464</c:v>
                </c:pt>
                <c:pt idx="27">
                  <c:v>465</c:v>
                </c:pt>
                <c:pt idx="28">
                  <c:v>466</c:v>
                </c:pt>
                <c:pt idx="29">
                  <c:v>467</c:v>
                </c:pt>
                <c:pt idx="30">
                  <c:v>468</c:v>
                </c:pt>
                <c:pt idx="31">
                  <c:v>469</c:v>
                </c:pt>
                <c:pt idx="32">
                  <c:v>470</c:v>
                </c:pt>
                <c:pt idx="33">
                  <c:v>471</c:v>
                </c:pt>
                <c:pt idx="34">
                  <c:v>472</c:v>
                </c:pt>
                <c:pt idx="35">
                  <c:v>473</c:v>
                </c:pt>
                <c:pt idx="36">
                  <c:v>474</c:v>
                </c:pt>
                <c:pt idx="37">
                  <c:v>475</c:v>
                </c:pt>
                <c:pt idx="38">
                  <c:v>476</c:v>
                </c:pt>
                <c:pt idx="39">
                  <c:v>477</c:v>
                </c:pt>
                <c:pt idx="40">
                  <c:v>478</c:v>
                </c:pt>
                <c:pt idx="41">
                  <c:v>479</c:v>
                </c:pt>
                <c:pt idx="42">
                  <c:v>480</c:v>
                </c:pt>
                <c:pt idx="43">
                  <c:v>481</c:v>
                </c:pt>
                <c:pt idx="44">
                  <c:v>482</c:v>
                </c:pt>
                <c:pt idx="45">
                  <c:v>483</c:v>
                </c:pt>
                <c:pt idx="46">
                  <c:v>484</c:v>
                </c:pt>
                <c:pt idx="47">
                  <c:v>485</c:v>
                </c:pt>
                <c:pt idx="48">
                  <c:v>486</c:v>
                </c:pt>
                <c:pt idx="49">
                  <c:v>487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491</c:v>
                </c:pt>
                <c:pt idx="54">
                  <c:v>492</c:v>
                </c:pt>
                <c:pt idx="55">
                  <c:v>493</c:v>
                </c:pt>
                <c:pt idx="56">
                  <c:v>494</c:v>
                </c:pt>
                <c:pt idx="57">
                  <c:v>495</c:v>
                </c:pt>
                <c:pt idx="58">
                  <c:v>496</c:v>
                </c:pt>
                <c:pt idx="59">
                  <c:v>497</c:v>
                </c:pt>
                <c:pt idx="60">
                  <c:v>498</c:v>
                </c:pt>
                <c:pt idx="61">
                  <c:v>499</c:v>
                </c:pt>
                <c:pt idx="62">
                  <c:v>500</c:v>
                </c:pt>
                <c:pt idx="63">
                  <c:v>501</c:v>
                </c:pt>
                <c:pt idx="64">
                  <c:v>502</c:v>
                </c:pt>
                <c:pt idx="65">
                  <c:v>503</c:v>
                </c:pt>
                <c:pt idx="66">
                  <c:v>504</c:v>
                </c:pt>
                <c:pt idx="67">
                  <c:v>505</c:v>
                </c:pt>
                <c:pt idx="68">
                  <c:v>506</c:v>
                </c:pt>
                <c:pt idx="69">
                  <c:v>507</c:v>
                </c:pt>
                <c:pt idx="70">
                  <c:v>508</c:v>
                </c:pt>
              </c:numCache>
            </c:numRef>
          </c:cat>
          <c:val>
            <c:numRef>
              <c:f>Plan1!$C$2:$C$72</c:f>
            </c:numRef>
          </c:val>
          <c:extLst>
            <c:ext xmlns:c16="http://schemas.microsoft.com/office/drawing/2014/chart" uri="{C3380CC4-5D6E-409C-BE32-E72D297353CC}">
              <c16:uniqueId val="{00000000-2728-4A95-8AA2-E9654373E0F4}"/>
            </c:ext>
          </c:extLst>
        </c:ser>
        <c:ser>
          <c:idx val="1"/>
          <c:order val="1"/>
          <c:tx>
            <c:strRef>
              <c:f>Plan1!$D$1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Plan1!$B$2:$B$72</c:f>
              <c:numCache>
                <c:formatCode>General</c:formatCode>
                <c:ptCount val="71"/>
                <c:pt idx="0">
                  <c:v>438</c:v>
                </c:pt>
                <c:pt idx="1">
                  <c:v>439</c:v>
                </c:pt>
                <c:pt idx="2">
                  <c:v>440</c:v>
                </c:pt>
                <c:pt idx="3">
                  <c:v>441</c:v>
                </c:pt>
                <c:pt idx="4">
                  <c:v>442</c:v>
                </c:pt>
                <c:pt idx="5">
                  <c:v>443</c:v>
                </c:pt>
                <c:pt idx="6">
                  <c:v>444</c:v>
                </c:pt>
                <c:pt idx="7">
                  <c:v>445</c:v>
                </c:pt>
                <c:pt idx="8">
                  <c:v>446</c:v>
                </c:pt>
                <c:pt idx="9">
                  <c:v>447</c:v>
                </c:pt>
                <c:pt idx="10">
                  <c:v>448</c:v>
                </c:pt>
                <c:pt idx="11">
                  <c:v>449</c:v>
                </c:pt>
                <c:pt idx="12">
                  <c:v>450</c:v>
                </c:pt>
                <c:pt idx="13">
                  <c:v>451</c:v>
                </c:pt>
                <c:pt idx="14">
                  <c:v>452</c:v>
                </c:pt>
                <c:pt idx="15">
                  <c:v>453</c:v>
                </c:pt>
                <c:pt idx="16">
                  <c:v>454</c:v>
                </c:pt>
                <c:pt idx="17">
                  <c:v>455</c:v>
                </c:pt>
                <c:pt idx="18">
                  <c:v>456</c:v>
                </c:pt>
                <c:pt idx="19">
                  <c:v>457</c:v>
                </c:pt>
                <c:pt idx="20">
                  <c:v>458</c:v>
                </c:pt>
                <c:pt idx="21">
                  <c:v>459</c:v>
                </c:pt>
                <c:pt idx="22">
                  <c:v>460</c:v>
                </c:pt>
                <c:pt idx="23">
                  <c:v>461</c:v>
                </c:pt>
                <c:pt idx="24">
                  <c:v>462</c:v>
                </c:pt>
                <c:pt idx="25">
                  <c:v>463</c:v>
                </c:pt>
                <c:pt idx="26">
                  <c:v>464</c:v>
                </c:pt>
                <c:pt idx="27">
                  <c:v>465</c:v>
                </c:pt>
                <c:pt idx="28">
                  <c:v>466</c:v>
                </c:pt>
                <c:pt idx="29">
                  <c:v>467</c:v>
                </c:pt>
                <c:pt idx="30">
                  <c:v>468</c:v>
                </c:pt>
                <c:pt idx="31">
                  <c:v>469</c:v>
                </c:pt>
                <c:pt idx="32">
                  <c:v>470</c:v>
                </c:pt>
                <c:pt idx="33">
                  <c:v>471</c:v>
                </c:pt>
                <c:pt idx="34">
                  <c:v>472</c:v>
                </c:pt>
                <c:pt idx="35">
                  <c:v>473</c:v>
                </c:pt>
                <c:pt idx="36">
                  <c:v>474</c:v>
                </c:pt>
                <c:pt idx="37">
                  <c:v>475</c:v>
                </c:pt>
                <c:pt idx="38">
                  <c:v>476</c:v>
                </c:pt>
                <c:pt idx="39">
                  <c:v>477</c:v>
                </c:pt>
                <c:pt idx="40">
                  <c:v>478</c:v>
                </c:pt>
                <c:pt idx="41">
                  <c:v>479</c:v>
                </c:pt>
                <c:pt idx="42">
                  <c:v>480</c:v>
                </c:pt>
                <c:pt idx="43">
                  <c:v>481</c:v>
                </c:pt>
                <c:pt idx="44">
                  <c:v>482</c:v>
                </c:pt>
                <c:pt idx="45">
                  <c:v>483</c:v>
                </c:pt>
                <c:pt idx="46">
                  <c:v>484</c:v>
                </c:pt>
                <c:pt idx="47">
                  <c:v>485</c:v>
                </c:pt>
                <c:pt idx="48">
                  <c:v>486</c:v>
                </c:pt>
                <c:pt idx="49">
                  <c:v>487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491</c:v>
                </c:pt>
                <c:pt idx="54">
                  <c:v>492</c:v>
                </c:pt>
                <c:pt idx="55">
                  <c:v>493</c:v>
                </c:pt>
                <c:pt idx="56">
                  <c:v>494</c:v>
                </c:pt>
                <c:pt idx="57">
                  <c:v>495</c:v>
                </c:pt>
                <c:pt idx="58">
                  <c:v>496</c:v>
                </c:pt>
                <c:pt idx="59">
                  <c:v>497</c:v>
                </c:pt>
                <c:pt idx="60">
                  <c:v>498</c:v>
                </c:pt>
                <c:pt idx="61">
                  <c:v>499</c:v>
                </c:pt>
                <c:pt idx="62">
                  <c:v>500</c:v>
                </c:pt>
                <c:pt idx="63">
                  <c:v>501</c:v>
                </c:pt>
                <c:pt idx="64">
                  <c:v>502</c:v>
                </c:pt>
                <c:pt idx="65">
                  <c:v>503</c:v>
                </c:pt>
                <c:pt idx="66">
                  <c:v>504</c:v>
                </c:pt>
                <c:pt idx="67">
                  <c:v>505</c:v>
                </c:pt>
                <c:pt idx="68">
                  <c:v>506</c:v>
                </c:pt>
                <c:pt idx="69">
                  <c:v>507</c:v>
                </c:pt>
                <c:pt idx="70">
                  <c:v>508</c:v>
                </c:pt>
              </c:numCache>
            </c:numRef>
          </c:cat>
          <c:val>
            <c:numRef>
              <c:f>Plan1!$D$2:$D$72</c:f>
            </c:numRef>
          </c:val>
          <c:extLst>
            <c:ext xmlns:c16="http://schemas.microsoft.com/office/drawing/2014/chart" uri="{C3380CC4-5D6E-409C-BE32-E72D297353CC}">
              <c16:uniqueId val="{00000001-2728-4A95-8AA2-E9654373E0F4}"/>
            </c:ext>
          </c:extLst>
        </c:ser>
        <c:ser>
          <c:idx val="3"/>
          <c:order val="3"/>
          <c:tx>
            <c:strRef>
              <c:f>Plan1!$F$1</c:f>
              <c:strCache>
                <c:ptCount val="1"/>
                <c:pt idx="0">
                  <c:v>REF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Plan1!$B$2:$B$72</c:f>
              <c:numCache>
                <c:formatCode>General</c:formatCode>
                <c:ptCount val="71"/>
                <c:pt idx="0">
                  <c:v>438</c:v>
                </c:pt>
                <c:pt idx="1">
                  <c:v>439</c:v>
                </c:pt>
                <c:pt idx="2">
                  <c:v>440</c:v>
                </c:pt>
                <c:pt idx="3">
                  <c:v>441</c:v>
                </c:pt>
                <c:pt idx="4">
                  <c:v>442</c:v>
                </c:pt>
                <c:pt idx="5">
                  <c:v>443</c:v>
                </c:pt>
                <c:pt idx="6">
                  <c:v>444</c:v>
                </c:pt>
                <c:pt idx="7">
                  <c:v>445</c:v>
                </c:pt>
                <c:pt idx="8">
                  <c:v>446</c:v>
                </c:pt>
                <c:pt idx="9">
                  <c:v>447</c:v>
                </c:pt>
                <c:pt idx="10">
                  <c:v>448</c:v>
                </c:pt>
                <c:pt idx="11">
                  <c:v>449</c:v>
                </c:pt>
                <c:pt idx="12">
                  <c:v>450</c:v>
                </c:pt>
                <c:pt idx="13">
                  <c:v>451</c:v>
                </c:pt>
                <c:pt idx="14">
                  <c:v>452</c:v>
                </c:pt>
                <c:pt idx="15">
                  <c:v>453</c:v>
                </c:pt>
                <c:pt idx="16">
                  <c:v>454</c:v>
                </c:pt>
                <c:pt idx="17">
                  <c:v>455</c:v>
                </c:pt>
                <c:pt idx="18">
                  <c:v>456</c:v>
                </c:pt>
                <c:pt idx="19">
                  <c:v>457</c:v>
                </c:pt>
                <c:pt idx="20">
                  <c:v>458</c:v>
                </c:pt>
                <c:pt idx="21">
                  <c:v>459</c:v>
                </c:pt>
                <c:pt idx="22">
                  <c:v>460</c:v>
                </c:pt>
                <c:pt idx="23">
                  <c:v>461</c:v>
                </c:pt>
                <c:pt idx="24">
                  <c:v>462</c:v>
                </c:pt>
                <c:pt idx="25">
                  <c:v>463</c:v>
                </c:pt>
                <c:pt idx="26">
                  <c:v>464</c:v>
                </c:pt>
                <c:pt idx="27">
                  <c:v>465</c:v>
                </c:pt>
                <c:pt idx="28">
                  <c:v>466</c:v>
                </c:pt>
                <c:pt idx="29">
                  <c:v>467</c:v>
                </c:pt>
                <c:pt idx="30">
                  <c:v>468</c:v>
                </c:pt>
                <c:pt idx="31">
                  <c:v>469</c:v>
                </c:pt>
                <c:pt idx="32">
                  <c:v>470</c:v>
                </c:pt>
                <c:pt idx="33">
                  <c:v>471</c:v>
                </c:pt>
                <c:pt idx="34">
                  <c:v>472</c:v>
                </c:pt>
                <c:pt idx="35">
                  <c:v>473</c:v>
                </c:pt>
                <c:pt idx="36">
                  <c:v>474</c:v>
                </c:pt>
                <c:pt idx="37">
                  <c:v>475</c:v>
                </c:pt>
                <c:pt idx="38">
                  <c:v>476</c:v>
                </c:pt>
                <c:pt idx="39">
                  <c:v>477</c:v>
                </c:pt>
                <c:pt idx="40">
                  <c:v>478</c:v>
                </c:pt>
                <c:pt idx="41">
                  <c:v>479</c:v>
                </c:pt>
                <c:pt idx="42">
                  <c:v>480</c:v>
                </c:pt>
                <c:pt idx="43">
                  <c:v>481</c:v>
                </c:pt>
                <c:pt idx="44">
                  <c:v>482</c:v>
                </c:pt>
                <c:pt idx="45">
                  <c:v>483</c:v>
                </c:pt>
                <c:pt idx="46">
                  <c:v>484</c:v>
                </c:pt>
                <c:pt idx="47">
                  <c:v>485</c:v>
                </c:pt>
                <c:pt idx="48">
                  <c:v>486</c:v>
                </c:pt>
                <c:pt idx="49">
                  <c:v>487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491</c:v>
                </c:pt>
                <c:pt idx="54">
                  <c:v>492</c:v>
                </c:pt>
                <c:pt idx="55">
                  <c:v>493</c:v>
                </c:pt>
                <c:pt idx="56">
                  <c:v>494</c:v>
                </c:pt>
                <c:pt idx="57">
                  <c:v>495</c:v>
                </c:pt>
                <c:pt idx="58">
                  <c:v>496</c:v>
                </c:pt>
                <c:pt idx="59">
                  <c:v>497</c:v>
                </c:pt>
                <c:pt idx="60">
                  <c:v>498</c:v>
                </c:pt>
                <c:pt idx="61">
                  <c:v>499</c:v>
                </c:pt>
                <c:pt idx="62">
                  <c:v>500</c:v>
                </c:pt>
                <c:pt idx="63">
                  <c:v>501</c:v>
                </c:pt>
                <c:pt idx="64">
                  <c:v>502</c:v>
                </c:pt>
                <c:pt idx="65">
                  <c:v>503</c:v>
                </c:pt>
                <c:pt idx="66">
                  <c:v>504</c:v>
                </c:pt>
                <c:pt idx="67">
                  <c:v>505</c:v>
                </c:pt>
                <c:pt idx="68">
                  <c:v>506</c:v>
                </c:pt>
                <c:pt idx="69">
                  <c:v>507</c:v>
                </c:pt>
                <c:pt idx="70">
                  <c:v>508</c:v>
                </c:pt>
              </c:numCache>
            </c:numRef>
          </c:cat>
          <c:val>
            <c:numRef>
              <c:f>Plan1!$F$2:$F$72</c:f>
              <c:numCache>
                <c:formatCode>#,##0.00</c:formatCode>
                <c:ptCount val="71"/>
                <c:pt idx="0">
                  <c:v>83.695899999999995</c:v>
                </c:pt>
                <c:pt idx="1">
                  <c:v>82.470799999999997</c:v>
                </c:pt>
                <c:pt idx="2">
                  <c:v>79.656399999999991</c:v>
                </c:pt>
                <c:pt idx="3">
                  <c:v>79.3797</c:v>
                </c:pt>
                <c:pt idx="4">
                  <c:v>81.441600000000008</c:v>
                </c:pt>
                <c:pt idx="5">
                  <c:v>81.780100000000004</c:v>
                </c:pt>
                <c:pt idx="6">
                  <c:v>81.056700000000006</c:v>
                </c:pt>
                <c:pt idx="7">
                  <c:v>79.618600000000001</c:v>
                </c:pt>
                <c:pt idx="8">
                  <c:v>78.67179999999999</c:v>
                </c:pt>
                <c:pt idx="9">
                  <c:v>79.613399999999999</c:v>
                </c:pt>
                <c:pt idx="10">
                  <c:v>80.357399999999998</c:v>
                </c:pt>
                <c:pt idx="11">
                  <c:v>80.4983</c:v>
                </c:pt>
                <c:pt idx="12">
                  <c:v>80.876300000000001</c:v>
                </c:pt>
                <c:pt idx="13">
                  <c:v>82.383200000000002</c:v>
                </c:pt>
                <c:pt idx="14">
                  <c:v>83.343600000000009</c:v>
                </c:pt>
                <c:pt idx="15">
                  <c:v>84.438099999999991</c:v>
                </c:pt>
                <c:pt idx="16">
                  <c:v>84.747399999999999</c:v>
                </c:pt>
                <c:pt idx="17">
                  <c:v>83.871099999999998</c:v>
                </c:pt>
                <c:pt idx="18">
                  <c:v>82.616799999999998</c:v>
                </c:pt>
                <c:pt idx="19">
                  <c:v>82.369399999999999</c:v>
                </c:pt>
                <c:pt idx="20">
                  <c:v>79.7423</c:v>
                </c:pt>
                <c:pt idx="21">
                  <c:v>78.293800000000005</c:v>
                </c:pt>
                <c:pt idx="22">
                  <c:v>78.556700000000006</c:v>
                </c:pt>
                <c:pt idx="23">
                  <c:v>80.560100000000006</c:v>
                </c:pt>
                <c:pt idx="24">
                  <c:v>80.781800000000004</c:v>
                </c:pt>
                <c:pt idx="25">
                  <c:v>81.556700000000006</c:v>
                </c:pt>
                <c:pt idx="26">
                  <c:v>83.795500000000004</c:v>
                </c:pt>
                <c:pt idx="27">
                  <c:v>83.919200000000004</c:v>
                </c:pt>
                <c:pt idx="28">
                  <c:v>83.766300000000001</c:v>
                </c:pt>
                <c:pt idx="29">
                  <c:v>82.965599999999995</c:v>
                </c:pt>
                <c:pt idx="30">
                  <c:v>82.1203</c:v>
                </c:pt>
                <c:pt idx="31">
                  <c:v>81.051500000000004</c:v>
                </c:pt>
                <c:pt idx="32">
                  <c:v>81.434699999999992</c:v>
                </c:pt>
                <c:pt idx="33">
                  <c:v>81.711300000000008</c:v>
                </c:pt>
                <c:pt idx="34">
                  <c:v>81.254300000000001</c:v>
                </c:pt>
                <c:pt idx="35">
                  <c:v>83.096199999999996</c:v>
                </c:pt>
                <c:pt idx="36">
                  <c:v>82.618600000000001</c:v>
                </c:pt>
                <c:pt idx="37">
                  <c:v>84.383200000000002</c:v>
                </c:pt>
                <c:pt idx="38">
                  <c:v>86.053300000000007</c:v>
                </c:pt>
                <c:pt idx="39">
                  <c:v>88.469099999999997</c:v>
                </c:pt>
                <c:pt idx="40">
                  <c:v>90.084199999999996</c:v>
                </c:pt>
                <c:pt idx="41">
                  <c:v>89.164900000000003</c:v>
                </c:pt>
                <c:pt idx="42">
                  <c:v>87.7423</c:v>
                </c:pt>
                <c:pt idx="43">
                  <c:v>85.134</c:v>
                </c:pt>
                <c:pt idx="44">
                  <c:v>85.481099999999998</c:v>
                </c:pt>
                <c:pt idx="45">
                  <c:v>83.676999999999992</c:v>
                </c:pt>
                <c:pt idx="46">
                  <c:v>85.871099999999998</c:v>
                </c:pt>
                <c:pt idx="47">
                  <c:v>86.623699999999999</c:v>
                </c:pt>
                <c:pt idx="48">
                  <c:v>87.092799999999997</c:v>
                </c:pt>
                <c:pt idx="49">
                  <c:v>86.34020000000001</c:v>
                </c:pt>
                <c:pt idx="50">
                  <c:v>83.623699999999999</c:v>
                </c:pt>
                <c:pt idx="51">
                  <c:v>83.022300000000001</c:v>
                </c:pt>
                <c:pt idx="52">
                  <c:v>82.233699999999999</c:v>
                </c:pt>
                <c:pt idx="53">
                  <c:v>82.352200000000011</c:v>
                </c:pt>
                <c:pt idx="54">
                  <c:v>82.926099999999991</c:v>
                </c:pt>
                <c:pt idx="55">
                  <c:v>83.187300000000008</c:v>
                </c:pt>
                <c:pt idx="56">
                  <c:v>83.118600000000001</c:v>
                </c:pt>
                <c:pt idx="57">
                  <c:v>84.051500000000004</c:v>
                </c:pt>
                <c:pt idx="58">
                  <c:v>82.566999999999993</c:v>
                </c:pt>
                <c:pt idx="59">
                  <c:v>82.735399999999998</c:v>
                </c:pt>
                <c:pt idx="60">
                  <c:v>81.510300000000001</c:v>
                </c:pt>
                <c:pt idx="61">
                  <c:v>80.299000000000007</c:v>
                </c:pt>
                <c:pt idx="62">
                  <c:v>78.266300000000001</c:v>
                </c:pt>
                <c:pt idx="63">
                  <c:v>79.338499999999996</c:v>
                </c:pt>
                <c:pt idx="64">
                  <c:v>78.65979999999999</c:v>
                </c:pt>
                <c:pt idx="65">
                  <c:v>79.091099999999997</c:v>
                </c:pt>
                <c:pt idx="66">
                  <c:v>80.489699999999999</c:v>
                </c:pt>
                <c:pt idx="67">
                  <c:v>81.018900000000002</c:v>
                </c:pt>
                <c:pt idx="68">
                  <c:v>80.9863</c:v>
                </c:pt>
                <c:pt idx="69">
                  <c:v>82.113399999999999</c:v>
                </c:pt>
                <c:pt idx="70">
                  <c:v>83.977699999999999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8-4A95-8AA2-E9654373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940706288"/>
        <c:axId val="1940705456"/>
      </c:barChart>
      <c:barChart>
        <c:barDir val="col"/>
        <c:grouping val="clustered"/>
        <c:varyColors val="0"/>
        <c:ser>
          <c:idx val="2"/>
          <c:order val="2"/>
          <c:tx>
            <c:strRef>
              <c:f>Plan1!$E$1</c:f>
              <c:strCache>
                <c:ptCount val="1"/>
                <c:pt idx="0">
                  <c:v>P.1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Plan1!$B$2:$B$72</c:f>
              <c:numCache>
                <c:formatCode>General</c:formatCode>
                <c:ptCount val="71"/>
                <c:pt idx="0">
                  <c:v>438</c:v>
                </c:pt>
                <c:pt idx="1">
                  <c:v>439</c:v>
                </c:pt>
                <c:pt idx="2">
                  <c:v>440</c:v>
                </c:pt>
                <c:pt idx="3">
                  <c:v>441</c:v>
                </c:pt>
                <c:pt idx="4">
                  <c:v>442</c:v>
                </c:pt>
                <c:pt idx="5">
                  <c:v>443</c:v>
                </c:pt>
                <c:pt idx="6">
                  <c:v>444</c:v>
                </c:pt>
                <c:pt idx="7">
                  <c:v>445</c:v>
                </c:pt>
                <c:pt idx="8">
                  <c:v>446</c:v>
                </c:pt>
                <c:pt idx="9">
                  <c:v>447</c:v>
                </c:pt>
                <c:pt idx="10">
                  <c:v>448</c:v>
                </c:pt>
                <c:pt idx="11">
                  <c:v>449</c:v>
                </c:pt>
                <c:pt idx="12">
                  <c:v>450</c:v>
                </c:pt>
                <c:pt idx="13">
                  <c:v>451</c:v>
                </c:pt>
                <c:pt idx="14">
                  <c:v>452</c:v>
                </c:pt>
                <c:pt idx="15">
                  <c:v>453</c:v>
                </c:pt>
                <c:pt idx="16">
                  <c:v>454</c:v>
                </c:pt>
                <c:pt idx="17">
                  <c:v>455</c:v>
                </c:pt>
                <c:pt idx="18">
                  <c:v>456</c:v>
                </c:pt>
                <c:pt idx="19">
                  <c:v>457</c:v>
                </c:pt>
                <c:pt idx="20">
                  <c:v>458</c:v>
                </c:pt>
                <c:pt idx="21">
                  <c:v>459</c:v>
                </c:pt>
                <c:pt idx="22">
                  <c:v>460</c:v>
                </c:pt>
                <c:pt idx="23">
                  <c:v>461</c:v>
                </c:pt>
                <c:pt idx="24">
                  <c:v>462</c:v>
                </c:pt>
                <c:pt idx="25">
                  <c:v>463</c:v>
                </c:pt>
                <c:pt idx="26">
                  <c:v>464</c:v>
                </c:pt>
                <c:pt idx="27">
                  <c:v>465</c:v>
                </c:pt>
                <c:pt idx="28">
                  <c:v>466</c:v>
                </c:pt>
                <c:pt idx="29">
                  <c:v>467</c:v>
                </c:pt>
                <c:pt idx="30">
                  <c:v>468</c:v>
                </c:pt>
                <c:pt idx="31">
                  <c:v>469</c:v>
                </c:pt>
                <c:pt idx="32">
                  <c:v>470</c:v>
                </c:pt>
                <c:pt idx="33">
                  <c:v>471</c:v>
                </c:pt>
                <c:pt idx="34">
                  <c:v>472</c:v>
                </c:pt>
                <c:pt idx="35">
                  <c:v>473</c:v>
                </c:pt>
                <c:pt idx="36">
                  <c:v>474</c:v>
                </c:pt>
                <c:pt idx="37">
                  <c:v>475</c:v>
                </c:pt>
                <c:pt idx="38">
                  <c:v>476</c:v>
                </c:pt>
                <c:pt idx="39">
                  <c:v>477</c:v>
                </c:pt>
                <c:pt idx="40">
                  <c:v>478</c:v>
                </c:pt>
                <c:pt idx="41">
                  <c:v>479</c:v>
                </c:pt>
                <c:pt idx="42">
                  <c:v>480</c:v>
                </c:pt>
                <c:pt idx="43">
                  <c:v>481</c:v>
                </c:pt>
                <c:pt idx="44">
                  <c:v>482</c:v>
                </c:pt>
                <c:pt idx="45">
                  <c:v>483</c:v>
                </c:pt>
                <c:pt idx="46">
                  <c:v>484</c:v>
                </c:pt>
                <c:pt idx="47">
                  <c:v>485</c:v>
                </c:pt>
                <c:pt idx="48">
                  <c:v>486</c:v>
                </c:pt>
                <c:pt idx="49">
                  <c:v>487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491</c:v>
                </c:pt>
                <c:pt idx="54">
                  <c:v>492</c:v>
                </c:pt>
                <c:pt idx="55">
                  <c:v>493</c:v>
                </c:pt>
                <c:pt idx="56">
                  <c:v>494</c:v>
                </c:pt>
                <c:pt idx="57">
                  <c:v>495</c:v>
                </c:pt>
                <c:pt idx="58">
                  <c:v>496</c:v>
                </c:pt>
                <c:pt idx="59">
                  <c:v>497</c:v>
                </c:pt>
                <c:pt idx="60">
                  <c:v>498</c:v>
                </c:pt>
                <c:pt idx="61">
                  <c:v>499</c:v>
                </c:pt>
                <c:pt idx="62">
                  <c:v>500</c:v>
                </c:pt>
                <c:pt idx="63">
                  <c:v>501</c:v>
                </c:pt>
                <c:pt idx="64">
                  <c:v>502</c:v>
                </c:pt>
                <c:pt idx="65">
                  <c:v>503</c:v>
                </c:pt>
                <c:pt idx="66">
                  <c:v>504</c:v>
                </c:pt>
                <c:pt idx="67">
                  <c:v>505</c:v>
                </c:pt>
                <c:pt idx="68">
                  <c:v>506</c:v>
                </c:pt>
                <c:pt idx="69">
                  <c:v>507</c:v>
                </c:pt>
                <c:pt idx="70">
                  <c:v>508</c:v>
                </c:pt>
              </c:numCache>
            </c:numRef>
          </c:cat>
          <c:val>
            <c:numRef>
              <c:f>Plan1!$E$2:$E$72</c:f>
              <c:numCache>
                <c:formatCode>#,##0.00</c:formatCode>
                <c:ptCount val="71"/>
                <c:pt idx="0">
                  <c:v>83.738799999999998</c:v>
                </c:pt>
                <c:pt idx="1">
                  <c:v>82.558399999999992</c:v>
                </c:pt>
                <c:pt idx="2">
                  <c:v>79.702799999999996</c:v>
                </c:pt>
                <c:pt idx="3">
                  <c:v>79.395200000000003</c:v>
                </c:pt>
                <c:pt idx="4">
                  <c:v>81.469099999999997</c:v>
                </c:pt>
                <c:pt idx="5">
                  <c:v>81.948499999999996</c:v>
                </c:pt>
                <c:pt idx="6">
                  <c:v>81.11</c:v>
                </c:pt>
                <c:pt idx="7">
                  <c:v>79.549800000000005</c:v>
                </c:pt>
                <c:pt idx="8">
                  <c:v>78.563599999999994</c:v>
                </c:pt>
                <c:pt idx="9">
                  <c:v>79.573900000000009</c:v>
                </c:pt>
                <c:pt idx="10">
                  <c:v>80.668399999999991</c:v>
                </c:pt>
                <c:pt idx="11">
                  <c:v>80.766300000000001</c:v>
                </c:pt>
                <c:pt idx="12">
                  <c:v>81.187300000000008</c:v>
                </c:pt>
                <c:pt idx="13">
                  <c:v>82.532600000000002</c:v>
                </c:pt>
                <c:pt idx="14">
                  <c:v>83.439899999999994</c:v>
                </c:pt>
                <c:pt idx="15">
                  <c:v>84.536100000000005</c:v>
                </c:pt>
                <c:pt idx="16">
                  <c:v>84.908900000000003</c:v>
                </c:pt>
                <c:pt idx="17">
                  <c:v>84.065300000000008</c:v>
                </c:pt>
                <c:pt idx="18">
                  <c:v>82.780100000000004</c:v>
                </c:pt>
                <c:pt idx="19">
                  <c:v>82.529200000000003</c:v>
                </c:pt>
                <c:pt idx="20">
                  <c:v>79.914099999999991</c:v>
                </c:pt>
                <c:pt idx="21">
                  <c:v>78.405499999999989</c:v>
                </c:pt>
                <c:pt idx="22">
                  <c:v>78.675300000000007</c:v>
                </c:pt>
                <c:pt idx="23">
                  <c:v>80.640900000000002</c:v>
                </c:pt>
                <c:pt idx="24">
                  <c:v>80.900300000000001</c:v>
                </c:pt>
                <c:pt idx="25">
                  <c:v>81.704499999999996</c:v>
                </c:pt>
                <c:pt idx="26">
                  <c:v>83.900300000000001</c:v>
                </c:pt>
                <c:pt idx="27">
                  <c:v>84.061900000000009</c:v>
                </c:pt>
                <c:pt idx="28">
                  <c:v>83.963899999999995</c:v>
                </c:pt>
                <c:pt idx="29">
                  <c:v>83.125399999999999</c:v>
                </c:pt>
                <c:pt idx="30">
                  <c:v>82.395200000000003</c:v>
                </c:pt>
                <c:pt idx="31">
                  <c:v>81.398600000000002</c:v>
                </c:pt>
                <c:pt idx="32">
                  <c:v>81.649500000000003</c:v>
                </c:pt>
                <c:pt idx="33">
                  <c:v>81.950199999999995</c:v>
                </c:pt>
                <c:pt idx="34">
                  <c:v>81.378</c:v>
                </c:pt>
                <c:pt idx="35">
                  <c:v>83.185599999999994</c:v>
                </c:pt>
                <c:pt idx="36">
                  <c:v>82.599699999999999</c:v>
                </c:pt>
                <c:pt idx="37">
                  <c:v>84.245699999999999</c:v>
                </c:pt>
                <c:pt idx="38">
                  <c:v>85.649500000000003</c:v>
                </c:pt>
                <c:pt idx="39">
                  <c:v>87.735399999999998</c:v>
                </c:pt>
                <c:pt idx="40">
                  <c:v>89.396900000000002</c:v>
                </c:pt>
                <c:pt idx="41">
                  <c:v>88.668399999999991</c:v>
                </c:pt>
                <c:pt idx="42">
                  <c:v>87.455299999999994</c:v>
                </c:pt>
                <c:pt idx="43">
                  <c:v>84.855699999999999</c:v>
                </c:pt>
                <c:pt idx="44">
                  <c:v>85.297200000000004</c:v>
                </c:pt>
                <c:pt idx="45">
                  <c:v>83.58250000000001</c:v>
                </c:pt>
                <c:pt idx="46">
                  <c:v>85.771500000000003</c:v>
                </c:pt>
                <c:pt idx="47">
                  <c:v>86.348800000000011</c:v>
                </c:pt>
                <c:pt idx="48">
                  <c:v>86.678700000000006</c:v>
                </c:pt>
                <c:pt idx="49">
                  <c:v>85.974199999999996</c:v>
                </c:pt>
                <c:pt idx="50">
                  <c:v>83.479399999999998</c:v>
                </c:pt>
                <c:pt idx="51">
                  <c:v>83.068700000000007</c:v>
                </c:pt>
                <c:pt idx="52">
                  <c:v>82.353999999999999</c:v>
                </c:pt>
                <c:pt idx="53">
                  <c:v>82.491399999999999</c:v>
                </c:pt>
                <c:pt idx="54">
                  <c:v>83.078999999999994</c:v>
                </c:pt>
                <c:pt idx="55">
                  <c:v>83.244</c:v>
                </c:pt>
                <c:pt idx="56">
                  <c:v>83.214799999999997</c:v>
                </c:pt>
                <c:pt idx="57">
                  <c:v>84.091099999999997</c:v>
                </c:pt>
                <c:pt idx="58">
                  <c:v>82.738799999999998</c:v>
                </c:pt>
                <c:pt idx="59">
                  <c:v>82.893499999999989</c:v>
                </c:pt>
                <c:pt idx="60">
                  <c:v>81.548100000000005</c:v>
                </c:pt>
                <c:pt idx="61">
                  <c:v>80.477699999999999</c:v>
                </c:pt>
                <c:pt idx="62">
                  <c:v>78.319600000000008</c:v>
                </c:pt>
                <c:pt idx="63">
                  <c:v>79.158100000000005</c:v>
                </c:pt>
                <c:pt idx="64">
                  <c:v>78.577300000000008</c:v>
                </c:pt>
                <c:pt idx="65">
                  <c:v>78.9863</c:v>
                </c:pt>
                <c:pt idx="66">
                  <c:v>80.429600000000008</c:v>
                </c:pt>
                <c:pt idx="67">
                  <c:v>81.008600000000001</c:v>
                </c:pt>
                <c:pt idx="68">
                  <c:v>81.08250000000001</c:v>
                </c:pt>
                <c:pt idx="69">
                  <c:v>82.319600000000008</c:v>
                </c:pt>
                <c:pt idx="70">
                  <c:v>84.17179999999999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8-4A95-8AA2-E9654373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21188848"/>
        <c:axId val="2021191344"/>
      </c:barChart>
      <c:catAx>
        <c:axId val="194070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/>
                  <a:t>Residue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705456"/>
        <c:crosses val="autoZero"/>
        <c:auto val="1"/>
        <c:lblAlgn val="ctr"/>
        <c:lblOffset val="100"/>
        <c:noMultiLvlLbl val="0"/>
      </c:catAx>
      <c:valAx>
        <c:axId val="194070545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/>
                  <a:t>Gray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706288"/>
        <c:crosses val="autoZero"/>
        <c:crossBetween val="between"/>
        <c:minorUnit val="2"/>
      </c:valAx>
      <c:valAx>
        <c:axId val="2021191344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2021188848"/>
        <c:crosses val="max"/>
        <c:crossBetween val="between"/>
      </c:valAx>
      <c:catAx>
        <c:axId val="202118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119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− −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Planilha1!$B$2:$B$72</c:f>
              <c:numCache>
                <c:formatCode>General</c:formatCode>
                <c:ptCount val="71"/>
                <c:pt idx="0">
                  <c:v>438</c:v>
                </c:pt>
                <c:pt idx="1">
                  <c:v>439</c:v>
                </c:pt>
                <c:pt idx="2">
                  <c:v>440</c:v>
                </c:pt>
                <c:pt idx="3">
                  <c:v>441</c:v>
                </c:pt>
                <c:pt idx="4">
                  <c:v>442</c:v>
                </c:pt>
                <c:pt idx="5">
                  <c:v>443</c:v>
                </c:pt>
                <c:pt idx="6">
                  <c:v>444</c:v>
                </c:pt>
                <c:pt idx="7">
                  <c:v>445</c:v>
                </c:pt>
                <c:pt idx="8">
                  <c:v>446</c:v>
                </c:pt>
                <c:pt idx="9">
                  <c:v>447</c:v>
                </c:pt>
                <c:pt idx="10">
                  <c:v>448</c:v>
                </c:pt>
                <c:pt idx="11">
                  <c:v>449</c:v>
                </c:pt>
                <c:pt idx="12">
                  <c:v>450</c:v>
                </c:pt>
                <c:pt idx="13">
                  <c:v>451</c:v>
                </c:pt>
                <c:pt idx="14">
                  <c:v>452</c:v>
                </c:pt>
                <c:pt idx="15">
                  <c:v>453</c:v>
                </c:pt>
                <c:pt idx="16">
                  <c:v>454</c:v>
                </c:pt>
                <c:pt idx="17">
                  <c:v>455</c:v>
                </c:pt>
                <c:pt idx="18">
                  <c:v>456</c:v>
                </c:pt>
                <c:pt idx="19">
                  <c:v>457</c:v>
                </c:pt>
                <c:pt idx="20">
                  <c:v>458</c:v>
                </c:pt>
                <c:pt idx="21">
                  <c:v>459</c:v>
                </c:pt>
                <c:pt idx="22">
                  <c:v>460</c:v>
                </c:pt>
                <c:pt idx="23">
                  <c:v>461</c:v>
                </c:pt>
                <c:pt idx="24">
                  <c:v>462</c:v>
                </c:pt>
                <c:pt idx="25">
                  <c:v>463</c:v>
                </c:pt>
                <c:pt idx="26">
                  <c:v>464</c:v>
                </c:pt>
                <c:pt idx="27">
                  <c:v>465</c:v>
                </c:pt>
                <c:pt idx="28">
                  <c:v>466</c:v>
                </c:pt>
                <c:pt idx="29">
                  <c:v>467</c:v>
                </c:pt>
                <c:pt idx="30">
                  <c:v>468</c:v>
                </c:pt>
                <c:pt idx="31">
                  <c:v>469</c:v>
                </c:pt>
                <c:pt idx="32">
                  <c:v>470</c:v>
                </c:pt>
                <c:pt idx="33">
                  <c:v>471</c:v>
                </c:pt>
                <c:pt idx="34">
                  <c:v>472</c:v>
                </c:pt>
                <c:pt idx="35">
                  <c:v>473</c:v>
                </c:pt>
                <c:pt idx="36">
                  <c:v>474</c:v>
                </c:pt>
                <c:pt idx="37">
                  <c:v>475</c:v>
                </c:pt>
                <c:pt idx="38">
                  <c:v>476</c:v>
                </c:pt>
                <c:pt idx="39">
                  <c:v>477</c:v>
                </c:pt>
                <c:pt idx="40">
                  <c:v>478</c:v>
                </c:pt>
                <c:pt idx="41">
                  <c:v>479</c:v>
                </c:pt>
                <c:pt idx="42">
                  <c:v>480</c:v>
                </c:pt>
                <c:pt idx="43">
                  <c:v>481</c:v>
                </c:pt>
                <c:pt idx="44">
                  <c:v>482</c:v>
                </c:pt>
                <c:pt idx="45">
                  <c:v>483</c:v>
                </c:pt>
                <c:pt idx="46">
                  <c:v>484</c:v>
                </c:pt>
                <c:pt idx="47">
                  <c:v>485</c:v>
                </c:pt>
                <c:pt idx="48">
                  <c:v>486</c:v>
                </c:pt>
                <c:pt idx="49">
                  <c:v>487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491</c:v>
                </c:pt>
                <c:pt idx="54">
                  <c:v>492</c:v>
                </c:pt>
                <c:pt idx="55">
                  <c:v>493</c:v>
                </c:pt>
                <c:pt idx="56">
                  <c:v>494</c:v>
                </c:pt>
                <c:pt idx="57">
                  <c:v>495</c:v>
                </c:pt>
                <c:pt idx="58">
                  <c:v>496</c:v>
                </c:pt>
                <c:pt idx="59">
                  <c:v>497</c:v>
                </c:pt>
                <c:pt idx="60">
                  <c:v>498</c:v>
                </c:pt>
                <c:pt idx="61">
                  <c:v>499</c:v>
                </c:pt>
                <c:pt idx="62">
                  <c:v>500</c:v>
                </c:pt>
                <c:pt idx="63">
                  <c:v>501</c:v>
                </c:pt>
                <c:pt idx="64">
                  <c:v>502</c:v>
                </c:pt>
                <c:pt idx="65">
                  <c:v>503</c:v>
                </c:pt>
                <c:pt idx="66">
                  <c:v>504</c:v>
                </c:pt>
                <c:pt idx="67">
                  <c:v>505</c:v>
                </c:pt>
                <c:pt idx="68">
                  <c:v>506</c:v>
                </c:pt>
                <c:pt idx="69">
                  <c:v>507</c:v>
                </c:pt>
                <c:pt idx="70">
                  <c:v>508</c:v>
                </c:pt>
              </c:numCache>
            </c:numRef>
          </c:cat>
          <c:val>
            <c:numRef>
              <c:f>Planilha1!$C$2:$C$72</c:f>
              <c:numCache>
                <c:formatCode>#,##0.000</c:formatCode>
                <c:ptCount val="71"/>
                <c:pt idx="0">
                  <c:v>87.213099999999997</c:v>
                </c:pt>
                <c:pt idx="1">
                  <c:v>85.429599999999994</c:v>
                </c:pt>
                <c:pt idx="2">
                  <c:v>83.414100000000005</c:v>
                </c:pt>
                <c:pt idx="3">
                  <c:v>85.194199999999995</c:v>
                </c:pt>
                <c:pt idx="4">
                  <c:v>87.671800000000005</c:v>
                </c:pt>
                <c:pt idx="5">
                  <c:v>88.642600000000002</c:v>
                </c:pt>
                <c:pt idx="6">
                  <c:v>88.173500000000004</c:v>
                </c:pt>
                <c:pt idx="7">
                  <c:v>85.836799999999997</c:v>
                </c:pt>
                <c:pt idx="8">
                  <c:v>84.597899999999996</c:v>
                </c:pt>
                <c:pt idx="9">
                  <c:v>84.857399999999998</c:v>
                </c:pt>
                <c:pt idx="10">
                  <c:v>84.604799999999997</c:v>
                </c:pt>
                <c:pt idx="11">
                  <c:v>83.652900000000002</c:v>
                </c:pt>
                <c:pt idx="12">
                  <c:v>84.025800000000004</c:v>
                </c:pt>
                <c:pt idx="13">
                  <c:v>84.847099999999998</c:v>
                </c:pt>
                <c:pt idx="14">
                  <c:v>85.781800000000004</c:v>
                </c:pt>
                <c:pt idx="15">
                  <c:v>87.111699999999999</c:v>
                </c:pt>
                <c:pt idx="16">
                  <c:v>87.529200000000003</c:v>
                </c:pt>
                <c:pt idx="17">
                  <c:v>87.128900000000002</c:v>
                </c:pt>
                <c:pt idx="18">
                  <c:v>87.565299999999993</c:v>
                </c:pt>
                <c:pt idx="19">
                  <c:v>86.352199999999996</c:v>
                </c:pt>
                <c:pt idx="20">
                  <c:v>83.534400000000005</c:v>
                </c:pt>
                <c:pt idx="21">
                  <c:v>82.439899999999994</c:v>
                </c:pt>
                <c:pt idx="22">
                  <c:v>83.943299999999994</c:v>
                </c:pt>
                <c:pt idx="23">
                  <c:v>83.866</c:v>
                </c:pt>
                <c:pt idx="24">
                  <c:v>82.666700000000006</c:v>
                </c:pt>
                <c:pt idx="25">
                  <c:v>84.405500000000004</c:v>
                </c:pt>
                <c:pt idx="26">
                  <c:v>84.900300000000001</c:v>
                </c:pt>
                <c:pt idx="27">
                  <c:v>84.974199999999996</c:v>
                </c:pt>
                <c:pt idx="28">
                  <c:v>85.683800000000005</c:v>
                </c:pt>
                <c:pt idx="29">
                  <c:v>86.341899999999995</c:v>
                </c:pt>
                <c:pt idx="30">
                  <c:v>87.017200000000003</c:v>
                </c:pt>
                <c:pt idx="31">
                  <c:v>87.652900000000002</c:v>
                </c:pt>
                <c:pt idx="32">
                  <c:v>88.075599999999994</c:v>
                </c:pt>
                <c:pt idx="33">
                  <c:v>87.266300000000001</c:v>
                </c:pt>
                <c:pt idx="34">
                  <c:v>89.030900000000003</c:v>
                </c:pt>
                <c:pt idx="35">
                  <c:v>89.604799999999997</c:v>
                </c:pt>
                <c:pt idx="36">
                  <c:v>91.427800000000005</c:v>
                </c:pt>
                <c:pt idx="37">
                  <c:v>94.051500000000004</c:v>
                </c:pt>
                <c:pt idx="38">
                  <c:v>96.147800000000004</c:v>
                </c:pt>
                <c:pt idx="39">
                  <c:v>96.805800000000005</c:v>
                </c:pt>
                <c:pt idx="40">
                  <c:v>95.611699999999999</c:v>
                </c:pt>
                <c:pt idx="41">
                  <c:v>95.213099999999997</c:v>
                </c:pt>
                <c:pt idx="42">
                  <c:v>93.752600000000001</c:v>
                </c:pt>
                <c:pt idx="43">
                  <c:v>92.936400000000006</c:v>
                </c:pt>
                <c:pt idx="44">
                  <c:v>90.869399999999999</c:v>
                </c:pt>
                <c:pt idx="45">
                  <c:v>92.450199999999995</c:v>
                </c:pt>
                <c:pt idx="46">
                  <c:v>94</c:v>
                </c:pt>
                <c:pt idx="47">
                  <c:v>94.116799999999998</c:v>
                </c:pt>
                <c:pt idx="48">
                  <c:v>92.697599999999994</c:v>
                </c:pt>
                <c:pt idx="49">
                  <c:v>89.360799999999998</c:v>
                </c:pt>
                <c:pt idx="50">
                  <c:v>87.417500000000004</c:v>
                </c:pt>
                <c:pt idx="51">
                  <c:v>85.927800000000005</c:v>
                </c:pt>
                <c:pt idx="52">
                  <c:v>84.970799999999997</c:v>
                </c:pt>
                <c:pt idx="53">
                  <c:v>85.470799999999997</c:v>
                </c:pt>
                <c:pt idx="54">
                  <c:v>86.087599999999995</c:v>
                </c:pt>
                <c:pt idx="55">
                  <c:v>85.836799999999997</c:v>
                </c:pt>
                <c:pt idx="56">
                  <c:v>87.091099999999997</c:v>
                </c:pt>
                <c:pt idx="57">
                  <c:v>86.872900000000001</c:v>
                </c:pt>
                <c:pt idx="58">
                  <c:v>87.274900000000002</c:v>
                </c:pt>
                <c:pt idx="59">
                  <c:v>87.902100000000004</c:v>
                </c:pt>
                <c:pt idx="60">
                  <c:v>87.706199999999995</c:v>
                </c:pt>
                <c:pt idx="61">
                  <c:v>86.168400000000005</c:v>
                </c:pt>
                <c:pt idx="62">
                  <c:v>85.245699999999999</c:v>
                </c:pt>
                <c:pt idx="63">
                  <c:v>84.336799999999997</c:v>
                </c:pt>
                <c:pt idx="64">
                  <c:v>83.565299999999993</c:v>
                </c:pt>
                <c:pt idx="65">
                  <c:v>84.656400000000005</c:v>
                </c:pt>
                <c:pt idx="66">
                  <c:v>84.840199999999996</c:v>
                </c:pt>
                <c:pt idx="67">
                  <c:v>83.826499999999996</c:v>
                </c:pt>
                <c:pt idx="68">
                  <c:v>83.438100000000006</c:v>
                </c:pt>
                <c:pt idx="69">
                  <c:v>84.106499999999997</c:v>
                </c:pt>
                <c:pt idx="70">
                  <c:v>84.560100000000006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E-462B-B719-27FE9AA5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0891807"/>
        <c:axId val="720898047"/>
      </c:barChart>
      <c:barChart>
        <c:barDir val="col"/>
        <c:grouping val="clustered"/>
        <c:varyColors val="0"/>
        <c:ser>
          <c:idx val="1"/>
          <c:order val="1"/>
          <c:tx>
            <c:strRef>
              <c:f>Planilha1!$D$1</c:f>
              <c:strCache>
                <c:ptCount val="1"/>
                <c:pt idx="0">
                  <c:v>+ 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Planilha1!$B$2:$B$72</c:f>
              <c:numCache>
                <c:formatCode>General</c:formatCode>
                <c:ptCount val="71"/>
                <c:pt idx="0">
                  <c:v>438</c:v>
                </c:pt>
                <c:pt idx="1">
                  <c:v>439</c:v>
                </c:pt>
                <c:pt idx="2">
                  <c:v>440</c:v>
                </c:pt>
                <c:pt idx="3">
                  <c:v>441</c:v>
                </c:pt>
                <c:pt idx="4">
                  <c:v>442</c:v>
                </c:pt>
                <c:pt idx="5">
                  <c:v>443</c:v>
                </c:pt>
                <c:pt idx="6">
                  <c:v>444</c:v>
                </c:pt>
                <c:pt idx="7">
                  <c:v>445</c:v>
                </c:pt>
                <c:pt idx="8">
                  <c:v>446</c:v>
                </c:pt>
                <c:pt idx="9">
                  <c:v>447</c:v>
                </c:pt>
                <c:pt idx="10">
                  <c:v>448</c:v>
                </c:pt>
                <c:pt idx="11">
                  <c:v>449</c:v>
                </c:pt>
                <c:pt idx="12">
                  <c:v>450</c:v>
                </c:pt>
                <c:pt idx="13">
                  <c:v>451</c:v>
                </c:pt>
                <c:pt idx="14">
                  <c:v>452</c:v>
                </c:pt>
                <c:pt idx="15">
                  <c:v>453</c:v>
                </c:pt>
                <c:pt idx="16">
                  <c:v>454</c:v>
                </c:pt>
                <c:pt idx="17">
                  <c:v>455</c:v>
                </c:pt>
                <c:pt idx="18">
                  <c:v>456</c:v>
                </c:pt>
                <c:pt idx="19">
                  <c:v>457</c:v>
                </c:pt>
                <c:pt idx="20">
                  <c:v>458</c:v>
                </c:pt>
                <c:pt idx="21">
                  <c:v>459</c:v>
                </c:pt>
                <c:pt idx="22">
                  <c:v>460</c:v>
                </c:pt>
                <c:pt idx="23">
                  <c:v>461</c:v>
                </c:pt>
                <c:pt idx="24">
                  <c:v>462</c:v>
                </c:pt>
                <c:pt idx="25">
                  <c:v>463</c:v>
                </c:pt>
                <c:pt idx="26">
                  <c:v>464</c:v>
                </c:pt>
                <c:pt idx="27">
                  <c:v>465</c:v>
                </c:pt>
                <c:pt idx="28">
                  <c:v>466</c:v>
                </c:pt>
                <c:pt idx="29">
                  <c:v>467</c:v>
                </c:pt>
                <c:pt idx="30">
                  <c:v>468</c:v>
                </c:pt>
                <c:pt idx="31">
                  <c:v>469</c:v>
                </c:pt>
                <c:pt idx="32">
                  <c:v>470</c:v>
                </c:pt>
                <c:pt idx="33">
                  <c:v>471</c:v>
                </c:pt>
                <c:pt idx="34">
                  <c:v>472</c:v>
                </c:pt>
                <c:pt idx="35">
                  <c:v>473</c:v>
                </c:pt>
                <c:pt idx="36">
                  <c:v>474</c:v>
                </c:pt>
                <c:pt idx="37">
                  <c:v>475</c:v>
                </c:pt>
                <c:pt idx="38">
                  <c:v>476</c:v>
                </c:pt>
                <c:pt idx="39">
                  <c:v>477</c:v>
                </c:pt>
                <c:pt idx="40">
                  <c:v>478</c:v>
                </c:pt>
                <c:pt idx="41">
                  <c:v>479</c:v>
                </c:pt>
                <c:pt idx="42">
                  <c:v>480</c:v>
                </c:pt>
                <c:pt idx="43">
                  <c:v>481</c:v>
                </c:pt>
                <c:pt idx="44">
                  <c:v>482</c:v>
                </c:pt>
                <c:pt idx="45">
                  <c:v>483</c:v>
                </c:pt>
                <c:pt idx="46">
                  <c:v>484</c:v>
                </c:pt>
                <c:pt idx="47">
                  <c:v>485</c:v>
                </c:pt>
                <c:pt idx="48">
                  <c:v>486</c:v>
                </c:pt>
                <c:pt idx="49">
                  <c:v>487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491</c:v>
                </c:pt>
                <c:pt idx="54">
                  <c:v>492</c:v>
                </c:pt>
                <c:pt idx="55">
                  <c:v>493</c:v>
                </c:pt>
                <c:pt idx="56">
                  <c:v>494</c:v>
                </c:pt>
                <c:pt idx="57">
                  <c:v>495</c:v>
                </c:pt>
                <c:pt idx="58">
                  <c:v>496</c:v>
                </c:pt>
                <c:pt idx="59">
                  <c:v>497</c:v>
                </c:pt>
                <c:pt idx="60">
                  <c:v>498</c:v>
                </c:pt>
                <c:pt idx="61">
                  <c:v>499</c:v>
                </c:pt>
                <c:pt idx="62">
                  <c:v>500</c:v>
                </c:pt>
                <c:pt idx="63">
                  <c:v>501</c:v>
                </c:pt>
                <c:pt idx="64">
                  <c:v>502</c:v>
                </c:pt>
                <c:pt idx="65">
                  <c:v>503</c:v>
                </c:pt>
                <c:pt idx="66">
                  <c:v>504</c:v>
                </c:pt>
                <c:pt idx="67">
                  <c:v>505</c:v>
                </c:pt>
                <c:pt idx="68">
                  <c:v>506</c:v>
                </c:pt>
                <c:pt idx="69">
                  <c:v>507</c:v>
                </c:pt>
                <c:pt idx="70">
                  <c:v>508</c:v>
                </c:pt>
              </c:numCache>
            </c:numRef>
          </c:cat>
          <c:val>
            <c:numRef>
              <c:f>Planilha1!$D$2:$D$72</c:f>
              <c:numCache>
                <c:formatCode>#,##0.000</c:formatCode>
                <c:ptCount val="71"/>
                <c:pt idx="0">
                  <c:v>87.103099999999998</c:v>
                </c:pt>
                <c:pt idx="1">
                  <c:v>84.793800000000005</c:v>
                </c:pt>
                <c:pt idx="2">
                  <c:v>83.085899999999995</c:v>
                </c:pt>
                <c:pt idx="3">
                  <c:v>85.089299999999994</c:v>
                </c:pt>
                <c:pt idx="4">
                  <c:v>86.855699999999999</c:v>
                </c:pt>
                <c:pt idx="5">
                  <c:v>87.615099999999998</c:v>
                </c:pt>
                <c:pt idx="6">
                  <c:v>87.2577</c:v>
                </c:pt>
                <c:pt idx="7">
                  <c:v>84.847099999999998</c:v>
                </c:pt>
                <c:pt idx="8">
                  <c:v>83.448499999999996</c:v>
                </c:pt>
                <c:pt idx="9">
                  <c:v>84.355699999999999</c:v>
                </c:pt>
                <c:pt idx="10">
                  <c:v>84.231999999999999</c:v>
                </c:pt>
                <c:pt idx="11">
                  <c:v>82.939899999999994</c:v>
                </c:pt>
                <c:pt idx="12">
                  <c:v>83.800700000000006</c:v>
                </c:pt>
                <c:pt idx="13">
                  <c:v>84.822999999999993</c:v>
                </c:pt>
                <c:pt idx="14">
                  <c:v>85.494799999999998</c:v>
                </c:pt>
                <c:pt idx="15">
                  <c:v>86.774900000000002</c:v>
                </c:pt>
                <c:pt idx="16">
                  <c:v>86.915800000000004</c:v>
                </c:pt>
                <c:pt idx="17">
                  <c:v>86.426100000000005</c:v>
                </c:pt>
                <c:pt idx="18">
                  <c:v>87.122</c:v>
                </c:pt>
                <c:pt idx="19">
                  <c:v>86.178700000000006</c:v>
                </c:pt>
                <c:pt idx="20">
                  <c:v>83.417500000000004</c:v>
                </c:pt>
                <c:pt idx="21">
                  <c:v>82.195899999999995</c:v>
                </c:pt>
                <c:pt idx="22">
                  <c:v>83.675299999999993</c:v>
                </c:pt>
                <c:pt idx="23">
                  <c:v>83.857399999999998</c:v>
                </c:pt>
                <c:pt idx="24">
                  <c:v>82.721599999999995</c:v>
                </c:pt>
                <c:pt idx="25">
                  <c:v>84.319599999999994</c:v>
                </c:pt>
                <c:pt idx="26">
                  <c:v>84.963899999999995</c:v>
                </c:pt>
                <c:pt idx="27">
                  <c:v>85.049800000000005</c:v>
                </c:pt>
                <c:pt idx="28">
                  <c:v>86.075599999999994</c:v>
                </c:pt>
                <c:pt idx="29">
                  <c:v>86.398600000000002</c:v>
                </c:pt>
                <c:pt idx="30">
                  <c:v>86.053299999999993</c:v>
                </c:pt>
                <c:pt idx="31">
                  <c:v>86.886600000000001</c:v>
                </c:pt>
                <c:pt idx="32">
                  <c:v>87.704499999999996</c:v>
                </c:pt>
                <c:pt idx="33">
                  <c:v>86.866</c:v>
                </c:pt>
                <c:pt idx="34">
                  <c:v>88.453599999999994</c:v>
                </c:pt>
                <c:pt idx="35">
                  <c:v>88.888300000000001</c:v>
                </c:pt>
                <c:pt idx="36">
                  <c:v>90.398600000000002</c:v>
                </c:pt>
                <c:pt idx="37">
                  <c:v>92.565299999999993</c:v>
                </c:pt>
                <c:pt idx="38">
                  <c:v>94.219899999999996</c:v>
                </c:pt>
                <c:pt idx="39">
                  <c:v>95.857399999999998</c:v>
                </c:pt>
                <c:pt idx="40">
                  <c:v>95.333299999999994</c:v>
                </c:pt>
                <c:pt idx="41">
                  <c:v>95.675299999999993</c:v>
                </c:pt>
                <c:pt idx="42">
                  <c:v>93.658100000000005</c:v>
                </c:pt>
                <c:pt idx="43">
                  <c:v>93.216499999999996</c:v>
                </c:pt>
                <c:pt idx="44">
                  <c:v>90.805800000000005</c:v>
                </c:pt>
                <c:pt idx="45">
                  <c:v>91.482799999999997</c:v>
                </c:pt>
                <c:pt idx="46">
                  <c:v>92.061899999999994</c:v>
                </c:pt>
                <c:pt idx="47">
                  <c:v>91.816199999999995</c:v>
                </c:pt>
                <c:pt idx="48">
                  <c:v>90.556700000000006</c:v>
                </c:pt>
                <c:pt idx="49">
                  <c:v>88.018900000000002</c:v>
                </c:pt>
                <c:pt idx="50">
                  <c:v>86.615099999999998</c:v>
                </c:pt>
                <c:pt idx="51">
                  <c:v>85.39</c:v>
                </c:pt>
                <c:pt idx="52">
                  <c:v>84.747399999999999</c:v>
                </c:pt>
                <c:pt idx="53">
                  <c:v>85.204499999999996</c:v>
                </c:pt>
                <c:pt idx="54">
                  <c:v>85.407200000000003</c:v>
                </c:pt>
                <c:pt idx="55">
                  <c:v>85.125399999999999</c:v>
                </c:pt>
                <c:pt idx="56">
                  <c:v>86.510300000000001</c:v>
                </c:pt>
                <c:pt idx="57">
                  <c:v>86.366</c:v>
                </c:pt>
                <c:pt idx="58">
                  <c:v>86.776600000000002</c:v>
                </c:pt>
                <c:pt idx="59">
                  <c:v>87.369399999999999</c:v>
                </c:pt>
                <c:pt idx="60">
                  <c:v>87.113399999999999</c:v>
                </c:pt>
                <c:pt idx="61">
                  <c:v>85.353999999999999</c:v>
                </c:pt>
                <c:pt idx="62">
                  <c:v>84.200999999999993</c:v>
                </c:pt>
                <c:pt idx="63">
                  <c:v>83.543000000000006</c:v>
                </c:pt>
                <c:pt idx="64">
                  <c:v>82.948499999999996</c:v>
                </c:pt>
                <c:pt idx="65">
                  <c:v>84.0137</c:v>
                </c:pt>
                <c:pt idx="66">
                  <c:v>84.709599999999995</c:v>
                </c:pt>
                <c:pt idx="67">
                  <c:v>83.766300000000001</c:v>
                </c:pt>
                <c:pt idx="68">
                  <c:v>83.113399999999999</c:v>
                </c:pt>
                <c:pt idx="69">
                  <c:v>83.927800000000005</c:v>
                </c:pt>
                <c:pt idx="70">
                  <c:v>84.517200000000003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E-462B-B719-27FE9AA5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932687"/>
        <c:axId val="783928847"/>
      </c:barChart>
      <c:catAx>
        <c:axId val="72089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/>
                  <a:t>Residue</a:t>
                </a:r>
              </a:p>
            </c:rich>
          </c:tx>
          <c:layout>
            <c:manualLayout>
              <c:xMode val="edge"/>
              <c:yMode val="edge"/>
              <c:x val="0.47456612482539118"/>
              <c:y val="0.94438158305798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898047"/>
        <c:crosses val="autoZero"/>
        <c:auto val="1"/>
        <c:lblAlgn val="l"/>
        <c:lblOffset val="100"/>
        <c:noMultiLvlLbl val="0"/>
      </c:catAx>
      <c:valAx>
        <c:axId val="720898047"/>
        <c:scaling>
          <c:orientation val="minMax"/>
          <c:max val="100"/>
          <c:min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/>
                  <a:t>Gray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;[Red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891807"/>
        <c:crosses val="autoZero"/>
        <c:crossBetween val="between"/>
      </c:valAx>
      <c:valAx>
        <c:axId val="783928847"/>
        <c:scaling>
          <c:orientation val="minMax"/>
        </c:scaling>
        <c:delete val="1"/>
        <c:axPos val="r"/>
        <c:numFmt formatCode="#,##0.000" sourceLinked="1"/>
        <c:majorTickMark val="out"/>
        <c:minorTickMark val="none"/>
        <c:tickLblPos val="nextTo"/>
        <c:crossAx val="783932687"/>
        <c:crosses val="max"/>
        <c:crossBetween val="between"/>
      </c:valAx>
      <c:catAx>
        <c:axId val="783932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928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4</xdr:row>
      <xdr:rowOff>16932</xdr:rowOff>
    </xdr:from>
    <xdr:to>
      <xdr:col>29</xdr:col>
      <xdr:colOff>601132</xdr:colOff>
      <xdr:row>42</xdr:row>
      <xdr:rowOff>169332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38F0DE-6F27-82C1-B758-9A6F55C56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186267</xdr:colOff>
      <xdr:row>26</xdr:row>
      <xdr:rowOff>67736</xdr:rowOff>
    </xdr:from>
    <xdr:to>
      <xdr:col>28</xdr:col>
      <xdr:colOff>313266</xdr:colOff>
      <xdr:row>27</xdr:row>
      <xdr:rowOff>127000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1CE7EC69-F8BB-653D-02F9-E7C26A6994AE}"/>
            </a:ext>
          </a:extLst>
        </xdr:cNvPr>
        <xdr:cNvSpPr txBox="1"/>
      </xdr:nvSpPr>
      <xdr:spPr>
        <a:xfrm>
          <a:off x="16772467" y="4910669"/>
          <a:ext cx="1346199" cy="2455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L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β</a:t>
          </a:r>
          <a:r>
            <a:rPr lang="pt-B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2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'/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Segoe UI" panose="020B0502040204020203" pitchFamily="34" charset="0"/>
            </a:rPr>
            <a:t>η</a:t>
          </a:r>
          <a:r>
            <a:rPr lang="pt-B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+mn-cs"/>
            </a:rPr>
            <a:t>1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'</a:t>
          </a:r>
          <a:endParaRPr lang="pt-BR" sz="1050" b="0" i="0">
            <a:solidFill>
              <a:schemeClr val="tx1">
                <a:lumMod val="75000"/>
                <a:lumOff val="25000"/>
              </a:schemeClr>
            </a:solidFill>
            <a:latin typeface="+mn-lt"/>
          </a:endParaRPr>
        </a:p>
      </xdr:txBody>
    </xdr:sp>
    <xdr:clientData/>
  </xdr:twoCellAnchor>
  <xdr:twoCellAnchor>
    <xdr:from>
      <xdr:col>26</xdr:col>
      <xdr:colOff>152400</xdr:colOff>
      <xdr:row>27</xdr:row>
      <xdr:rowOff>138011</xdr:rowOff>
    </xdr:from>
    <xdr:to>
      <xdr:col>28</xdr:col>
      <xdr:colOff>304800</xdr:colOff>
      <xdr:row>27</xdr:row>
      <xdr:rowOff>183730</xdr:rowOff>
    </xdr:to>
    <xdr:sp macro="" textlink="">
      <xdr:nvSpPr>
        <xdr:cNvPr id="15" name="Colchete Esquerdo 14">
          <a:extLst>
            <a:ext uri="{FF2B5EF4-FFF2-40B4-BE49-F238E27FC236}">
              <a16:creationId xmlns:a16="http://schemas.microsoft.com/office/drawing/2014/main" id="{2BA89FB5-5619-DD95-3325-AE613B468779}"/>
            </a:ext>
          </a:extLst>
        </xdr:cNvPr>
        <xdr:cNvSpPr/>
      </xdr:nvSpPr>
      <xdr:spPr>
        <a:xfrm rot="5400000">
          <a:off x="17401540" y="4504271"/>
          <a:ext cx="45719" cy="1371600"/>
        </a:xfrm>
        <a:prstGeom prst="leftBracket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177800</xdr:colOff>
      <xdr:row>24</xdr:row>
      <xdr:rowOff>50800</xdr:rowOff>
    </xdr:from>
    <xdr:to>
      <xdr:col>15</xdr:col>
      <xdr:colOff>135467</xdr:colOff>
      <xdr:row>25</xdr:row>
      <xdr:rowOff>135466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64636776-A5F3-4C3E-B386-E4C9EF563A87}"/>
            </a:ext>
          </a:extLst>
        </xdr:cNvPr>
        <xdr:cNvSpPr txBox="1"/>
      </xdr:nvSpPr>
      <xdr:spPr>
        <a:xfrm>
          <a:off x="8229600" y="4521200"/>
          <a:ext cx="1786467" cy="2709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L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Segoe UI" panose="020B0502040204020203" pitchFamily="34" charset="0"/>
            </a:rPr>
            <a:t>α</a:t>
          </a:r>
          <a:r>
            <a:rPr lang="pt-B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Segoe UI" panose="020B0502040204020203" pitchFamily="34" charset="0"/>
            </a:rPr>
            <a:t>1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'/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Segoe UI" panose="020B0502040204020203" pitchFamily="34" charset="0"/>
            </a:rPr>
            <a:t>β</a:t>
          </a:r>
          <a:r>
            <a:rPr lang="pt-B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+mn-cs"/>
            </a:rPr>
            <a:t>1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'</a:t>
          </a:r>
          <a:endParaRPr lang="pt-BR" sz="1050" b="0" i="0">
            <a:solidFill>
              <a:schemeClr val="tx1">
                <a:lumMod val="75000"/>
                <a:lumOff val="25000"/>
              </a:schemeClr>
            </a:solidFill>
            <a:latin typeface="+mn-lt"/>
          </a:endParaRPr>
        </a:p>
      </xdr:txBody>
    </xdr:sp>
    <xdr:clientData/>
  </xdr:twoCellAnchor>
  <xdr:twoCellAnchor>
    <xdr:from>
      <xdr:col>12</xdr:col>
      <xdr:colOff>152400</xdr:colOff>
      <xdr:row>25</xdr:row>
      <xdr:rowOff>129548</xdr:rowOff>
    </xdr:from>
    <xdr:to>
      <xdr:col>15</xdr:col>
      <xdr:colOff>101600</xdr:colOff>
      <xdr:row>25</xdr:row>
      <xdr:rowOff>175267</xdr:rowOff>
    </xdr:to>
    <xdr:sp macro="" textlink="">
      <xdr:nvSpPr>
        <xdr:cNvPr id="17" name="Colchete Esquerdo 16">
          <a:extLst>
            <a:ext uri="{FF2B5EF4-FFF2-40B4-BE49-F238E27FC236}">
              <a16:creationId xmlns:a16="http://schemas.microsoft.com/office/drawing/2014/main" id="{8EF3F7FC-B9AC-4883-8D91-AE50B2EC189F}"/>
            </a:ext>
          </a:extLst>
        </xdr:cNvPr>
        <xdr:cNvSpPr/>
      </xdr:nvSpPr>
      <xdr:spPr>
        <a:xfrm rot="5400000">
          <a:off x="9070340" y="3920075"/>
          <a:ext cx="45719" cy="1778000"/>
        </a:xfrm>
        <a:prstGeom prst="leftBracket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126999</xdr:colOff>
      <xdr:row>6</xdr:row>
      <xdr:rowOff>118535</xdr:rowOff>
    </xdr:from>
    <xdr:to>
      <xdr:col>17</xdr:col>
      <xdr:colOff>59266</xdr:colOff>
      <xdr:row>23</xdr:row>
      <xdr:rowOff>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1ACBB580-CA23-3117-AE25-CE21DFF1979D}"/>
            </a:ext>
          </a:extLst>
        </xdr:cNvPr>
        <xdr:cNvSpPr txBox="1"/>
      </xdr:nvSpPr>
      <xdr:spPr>
        <a:xfrm>
          <a:off x="8729132" y="1236135"/>
          <a:ext cx="2980267" cy="3047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Cluster</a:t>
          </a:r>
        </a:p>
        <a:p>
          <a:r>
            <a:rPr lang="pt-BR" sz="1100" baseline="0"/>
            <a:t>               Numb: 0     Centroid: 3122</a:t>
          </a:r>
        </a:p>
        <a:p>
          <a:pPr lvl="1"/>
          <a:r>
            <a:rPr lang="pt-BR" sz="1100" baseline="0"/>
            <a:t>Frac: 0,993  </a:t>
          </a:r>
        </a:p>
        <a:p>
          <a:pPr lvl="1"/>
          <a:r>
            <a:rPr lang="pt-BR" sz="1100" baseline="0"/>
            <a:t>Cut-off: 2</a:t>
          </a:r>
          <a:r>
            <a:rPr lang="pt-BR" sz="1100" baseline="0">
              <a:latin typeface="Segoe UI" panose="020B0502040204020203" pitchFamily="34" charset="0"/>
              <a:cs typeface="Segoe UI" panose="020B0502040204020203" pitchFamily="34" charset="0"/>
            </a:rPr>
            <a:t>Å</a:t>
          </a:r>
          <a:endParaRPr lang="pt-BR" sz="1100" baseline="0"/>
        </a:p>
        <a:p>
          <a:r>
            <a:rPr lang="pt-BR" sz="1100" baseline="0"/>
            <a:t>Total frames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REF: 4880                    REF is wild-type   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P.1:  2580 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Perc.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</a:t>
          </a:r>
          <a:r>
            <a:rPr lang="el-G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B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l-G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'/β</a:t>
          </a:r>
          <a:r>
            <a:rPr lang="pt-B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l-G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pt-B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l-G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pt-B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l-G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'/β</a:t>
          </a:r>
          <a:r>
            <a:rPr lang="pt-B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l-G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pt-B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C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pt-B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l-G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pt-B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l-G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'/η</a:t>
          </a:r>
          <a:r>
            <a:rPr lang="pt-B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l-GR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endParaRPr lang="pt-BR" sz="1100" b="1" u="sng" baseline="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/>
            <a:t>445</a:t>
          </a:r>
          <a:r>
            <a:rPr lang="pt-BR" sz="1100" baseline="0"/>
            <a:t>: 0,09 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474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0,03 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482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0,25 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501: 0,25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446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0,15  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475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0,19 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483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0,13 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502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0,11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447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0,05 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476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0,55 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484: 0,15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503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0,14</a:t>
          </a:r>
          <a:endParaRPr lang="pt-BR" sz="1100" baseline="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477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1,00 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485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0,37 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504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0,08</a:t>
          </a:r>
          <a:endParaRPr lang="pt-BR" sz="1100" b="0" baseline="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478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0,94 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486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0,56 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505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0,01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479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0,68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487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0,50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</a:t>
          </a:r>
          <a:r>
            <a:rPr lang="pt-BR" sz="1100" baseline="0"/>
            <a:t>                  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pt-BR" sz="1100" baseline="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480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0,39 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488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0,20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481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0,38   </a:t>
          </a:r>
          <a:endParaRPr lang="pt-BR" sz="1100" baseline="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pt-BR">
            <a:effectLst/>
          </a:endParaRPr>
        </a:p>
        <a:p>
          <a:pPr lvl="1"/>
          <a:r>
            <a:rPr lang="pt-BR" sz="1100" baseline="0"/>
            <a:t>                   </a:t>
          </a:r>
        </a:p>
        <a:p>
          <a:pPr lvl="1"/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pt-BR" sz="1100" baseline="0"/>
        </a:p>
        <a:p>
          <a:pPr lvl="1"/>
          <a:endParaRPr lang="pt-BR" sz="1100" baseline="0"/>
        </a:p>
        <a:p>
          <a:pPr lvl="1"/>
          <a:endParaRPr lang="pt-BR" sz="1100" baseline="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0.59766</cdr:x>
      <cdr:y>0.09602</cdr:y>
    </cdr:from>
    <cdr:to>
      <cdr:x>0.82955</cdr:x>
      <cdr:y>0.14169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712F527-2FC5-89ED-28DD-CA808891CC98}"/>
            </a:ext>
          </a:extLst>
        </cdr:cNvPr>
        <cdr:cNvSpPr txBox="1"/>
      </cdr:nvSpPr>
      <cdr:spPr>
        <a:xfrm xmlns:a="http://schemas.openxmlformats.org/drawingml/2006/main">
          <a:off x="6917268" y="694268"/>
          <a:ext cx="2683933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0.46672</cdr:x>
      <cdr:y>0.13397</cdr:y>
    </cdr:from>
    <cdr:to>
      <cdr:x>0.72056</cdr:x>
      <cdr:y>0.16862</cdr:y>
    </cdr:to>
    <cdr:sp macro="" textlink="">
      <cdr:nvSpPr>
        <cdr:cNvPr id="5" name="CaixaDeTexto 8">
          <a:extLst xmlns:a="http://schemas.openxmlformats.org/drawingml/2006/main">
            <a:ext uri="{FF2B5EF4-FFF2-40B4-BE49-F238E27FC236}">
              <a16:creationId xmlns:a16="http://schemas.microsoft.com/office/drawing/2014/main" id="{1CE7EC69-F8BB-653D-02F9-E7C26A6994AE}"/>
            </a:ext>
          </a:extLst>
        </cdr:cNvPr>
        <cdr:cNvSpPr txBox="1"/>
      </cdr:nvSpPr>
      <cdr:spPr>
        <a:xfrm xmlns:a="http://schemas.openxmlformats.org/drawingml/2006/main">
          <a:off x="5401735" y="968668"/>
          <a:ext cx="2937934" cy="25053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L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β</a:t>
          </a:r>
          <a:r>
            <a:rPr lang="pt-BR" sz="1050" b="0" i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1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'/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Segoe UI" panose="020B0502040204020203" pitchFamily="34" charset="0"/>
            </a:rPr>
            <a:t>β</a:t>
          </a:r>
          <a:r>
            <a:rPr lang="pt-B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Segoe UI" panose="020B0502040204020203" pitchFamily="34" charset="0"/>
            </a:rPr>
            <a:t>2</a:t>
          </a:r>
          <a:r>
            <a:rPr lang="el-G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'</a:t>
          </a:r>
          <a:r>
            <a:rPr lang="pt-BR" sz="1050" b="0" i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 - C</a:t>
          </a:r>
        </a:p>
      </cdr:txBody>
    </cdr:sp>
  </cdr:relSizeAnchor>
  <cdr:relSizeAnchor xmlns:cdr="http://schemas.openxmlformats.org/drawingml/2006/chartDrawing">
    <cdr:from>
      <cdr:x>0.46525</cdr:x>
      <cdr:y>0.17096</cdr:y>
    </cdr:from>
    <cdr:to>
      <cdr:x>0.72056</cdr:x>
      <cdr:y>0.18033</cdr:y>
    </cdr:to>
    <cdr:sp macro="" textlink="">
      <cdr:nvSpPr>
        <cdr:cNvPr id="6" name="Colchete Esquerdo 5">
          <a:extLst xmlns:a="http://schemas.openxmlformats.org/drawingml/2006/main">
            <a:ext uri="{FF2B5EF4-FFF2-40B4-BE49-F238E27FC236}">
              <a16:creationId xmlns:a16="http://schemas.microsoft.com/office/drawing/2014/main" id="{2BA89FB5-5619-DD95-3325-AE613B468779}"/>
            </a:ext>
          </a:extLst>
        </cdr:cNvPr>
        <cdr:cNvSpPr/>
      </cdr:nvSpPr>
      <cdr:spPr>
        <a:xfrm xmlns:a="http://schemas.openxmlformats.org/drawingml/2006/main" rot="5400000">
          <a:off x="6828366" y="-207430"/>
          <a:ext cx="67730" cy="2954867"/>
        </a:xfrm>
        <a:prstGeom xmlns:a="http://schemas.openxmlformats.org/drawingml/2006/main" prst="leftBracket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7622</xdr:colOff>
      <xdr:row>1</xdr:row>
      <xdr:rowOff>179070</xdr:rowOff>
    </xdr:from>
    <xdr:to>
      <xdr:col>25</xdr:col>
      <xdr:colOff>2</xdr:colOff>
      <xdr:row>25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25756-E768-25CE-83AB-8657625B0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38103</xdr:colOff>
      <xdr:row>2</xdr:row>
      <xdr:rowOff>160021</xdr:rowOff>
    </xdr:from>
    <xdr:to>
      <xdr:col>19</xdr:col>
      <xdr:colOff>13626</xdr:colOff>
      <xdr:row>4</xdr:row>
      <xdr:rowOff>30480</xdr:rowOff>
    </xdr:to>
    <xdr:sp macro="" textlink="">
      <xdr:nvSpPr>
        <xdr:cNvPr id="3" name="CaixaDeTexto 8">
          <a:extLst>
            <a:ext uri="{FF2B5EF4-FFF2-40B4-BE49-F238E27FC236}">
              <a16:creationId xmlns:a16="http://schemas.microsoft.com/office/drawing/2014/main" id="{19ECFA9F-1238-6CDE-C4F7-24762E254121}"/>
            </a:ext>
          </a:extLst>
        </xdr:cNvPr>
        <xdr:cNvSpPr txBox="1"/>
      </xdr:nvSpPr>
      <xdr:spPr>
        <a:xfrm>
          <a:off x="8572503" y="525781"/>
          <a:ext cx="3023523" cy="2362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L</a:t>
          </a:r>
          <a:r>
            <a:rPr lang="el-G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β</a:t>
          </a:r>
          <a:r>
            <a:rPr lang="pt-B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1</a:t>
          </a:r>
          <a:r>
            <a:rPr lang="el-G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'/β</a:t>
          </a:r>
          <a:r>
            <a:rPr lang="pt-B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2</a:t>
          </a:r>
          <a:r>
            <a:rPr lang="el-G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'</a:t>
          </a:r>
          <a:r>
            <a:rPr lang="pt-B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- C</a:t>
          </a:r>
        </a:p>
      </xdr:txBody>
    </xdr:sp>
    <xdr:clientData/>
  </xdr:twoCellAnchor>
  <xdr:twoCellAnchor>
    <xdr:from>
      <xdr:col>14</xdr:col>
      <xdr:colOff>31617</xdr:colOff>
      <xdr:row>4</xdr:row>
      <xdr:rowOff>61900</xdr:rowOff>
    </xdr:from>
    <xdr:to>
      <xdr:col>19</xdr:col>
      <xdr:colOff>7617</xdr:colOff>
      <xdr:row>4</xdr:row>
      <xdr:rowOff>97900</xdr:rowOff>
    </xdr:to>
    <xdr:sp macro="" textlink="">
      <xdr:nvSpPr>
        <xdr:cNvPr id="4" name="Colchete Esquerdo 3">
          <a:extLst>
            <a:ext uri="{FF2B5EF4-FFF2-40B4-BE49-F238E27FC236}">
              <a16:creationId xmlns:a16="http://schemas.microsoft.com/office/drawing/2014/main" id="{BC9D3BB6-E481-DE19-ECC4-FCA20873A877}"/>
            </a:ext>
          </a:extLst>
        </xdr:cNvPr>
        <xdr:cNvSpPr/>
      </xdr:nvSpPr>
      <xdr:spPr>
        <a:xfrm rot="5400000">
          <a:off x="10060017" y="-700580"/>
          <a:ext cx="36000" cy="3024000"/>
        </a:xfrm>
        <a:prstGeom prst="leftBracket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536787</xdr:colOff>
      <xdr:row>8</xdr:row>
      <xdr:rowOff>152401</xdr:rowOff>
    </xdr:from>
    <xdr:to>
      <xdr:col>22</xdr:col>
      <xdr:colOff>563880</xdr:colOff>
      <xdr:row>10</xdr:row>
      <xdr:rowOff>30480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DC166AF-EFCB-4C0A-B8ED-CD4E53F4E67A}"/>
            </a:ext>
          </a:extLst>
        </xdr:cNvPr>
        <xdr:cNvSpPr txBox="1"/>
      </xdr:nvSpPr>
      <xdr:spPr>
        <a:xfrm>
          <a:off x="12728787" y="1615441"/>
          <a:ext cx="1246293" cy="243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L</a:t>
          </a:r>
          <a:r>
            <a:rPr lang="el-G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β</a:t>
          </a:r>
          <a:r>
            <a:rPr lang="pt-B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2</a:t>
          </a:r>
          <a:r>
            <a:rPr lang="el-G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'/η</a:t>
          </a:r>
          <a:r>
            <a:rPr lang="pt-B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1</a:t>
          </a:r>
          <a:r>
            <a:rPr lang="el-GR" sz="1000" b="0" i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'</a:t>
          </a:r>
          <a:endParaRPr lang="pt-BR" sz="1000" b="0" i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ea typeface="Cambria Math" panose="020405030504060302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515459</xdr:colOff>
      <xdr:row>10</xdr:row>
      <xdr:rowOff>53133</xdr:rowOff>
    </xdr:from>
    <xdr:to>
      <xdr:col>22</xdr:col>
      <xdr:colOff>556259</xdr:colOff>
      <xdr:row>10</xdr:row>
      <xdr:rowOff>89133</xdr:rowOff>
    </xdr:to>
    <xdr:sp macro="" textlink="">
      <xdr:nvSpPr>
        <xdr:cNvPr id="6" name="Colchete Esquerdo 5">
          <a:extLst>
            <a:ext uri="{FF2B5EF4-FFF2-40B4-BE49-F238E27FC236}">
              <a16:creationId xmlns:a16="http://schemas.microsoft.com/office/drawing/2014/main" id="{C74DDEDF-2F7E-4CA3-86EE-A4909F534239}"/>
            </a:ext>
          </a:extLst>
        </xdr:cNvPr>
        <xdr:cNvSpPr/>
      </xdr:nvSpPr>
      <xdr:spPr>
        <a:xfrm rot="5400000">
          <a:off x="13319459" y="1269933"/>
          <a:ext cx="36000" cy="1260000"/>
        </a:xfrm>
        <a:prstGeom prst="leftBracket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7437E-84ED-4BD0-B255-0B508B270825}" name="Tabela1" displayName="Tabela1" ref="A1:J72" totalsRowShown="0" headerRowDxfId="11" dataDxfId="10">
  <autoFilter ref="A1:J72" xr:uid="{7BE7437E-84ED-4BD0-B255-0B508B270825}"/>
  <tableColumns count="10">
    <tableColumn id="1" xr3:uid="{AD000854-9AF0-45AC-8E1B-09E866E617EC}" name="Número" dataDxfId="9"/>
    <tableColumn id="13" xr3:uid="{1B0F475F-68A8-449A-AE8F-82CDA0689F74}" name="Resíduo" dataDxfId="8">
      <calculatedColumnFormula>A2+438</calculatedColumnFormula>
    </tableColumn>
    <tableColumn id="2" xr3:uid="{0E726E04-D8B6-4BE8-9B41-42F38DB5D8BF}" name="Gray Value" dataDxfId="7"/>
    <tableColumn id="11" xr3:uid="{B979694D-1499-4C7D-A821-FBBF6246A6C7}" name="Y1" dataDxfId="6"/>
    <tableColumn id="9" xr3:uid="{DE5C6666-60A4-4E13-91EF-5409057B28FA}" name="P.1" dataDxfId="5">
      <calculatedColumnFormula>C2/10</calculatedColumnFormula>
    </tableColumn>
    <tableColumn id="12" xr3:uid="{560B785F-114D-4382-A937-F57E2B12733A}" name="REF" dataDxfId="4">
      <calculatedColumnFormula>D2/10</calculatedColumnFormula>
    </tableColumn>
    <tableColumn id="14" xr3:uid="{74EC3C5D-9444-4175-962D-D16C3E284A80}" name="Diff." dataDxfId="3">
      <calculatedColumnFormula>IF((Tabela1[[#This Row],[REF]]-Tabela1[[#This Row],[P.1]])&lt;0,0,Tabela1[[#This Row],[REF]]-Tabela1[[#This Row],[P.1]])</calculatedColumnFormula>
    </tableColumn>
    <tableColumn id="4" xr3:uid="{A52A2FF7-426E-49C8-B6FB-188B88AE91A2}" name="Perc. L" dataDxfId="2" dataCellStyle="Vírgula"/>
    <tableColumn id="16" xr3:uid="{1F148384-4175-4FB1-9E38-C525340731B7}" name="Perc." dataDxfId="1" dataCellStyle="Vírgula">
      <calculatedColumnFormula>G2/0.734</calculatedColumnFormula>
    </tableColumn>
    <tableColumn id="3" xr3:uid="{0C58C516-5A88-4717-9BEC-2CB0BDD968EA}" name="Loops" dataDxfId="0" dataCellStyle="Porcentage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opLeftCell="E6" zoomScale="80" zoomScaleNormal="80" workbookViewId="0">
      <selection sqref="A1:F72"/>
    </sheetView>
  </sheetViews>
  <sheetFormatPr defaultRowHeight="14.4" x14ac:dyDescent="0.3"/>
  <cols>
    <col min="1" max="2" width="12.77734375" customWidth="1"/>
    <col min="3" max="4" width="15.77734375" style="1" hidden="1" customWidth="1"/>
    <col min="5" max="7" width="15.77734375" style="1" customWidth="1"/>
    <col min="8" max="8" width="12.77734375" style="13" customWidth="1"/>
    <col min="9" max="9" width="12.77734375" customWidth="1"/>
  </cols>
  <sheetData>
    <row r="1" spans="1:10" x14ac:dyDescent="0.3">
      <c r="A1" s="2" t="s">
        <v>10</v>
      </c>
      <c r="B1" s="2" t="s">
        <v>0</v>
      </c>
      <c r="C1" s="2" t="s">
        <v>2</v>
      </c>
      <c r="D1" s="2" t="s">
        <v>3</v>
      </c>
      <c r="E1" s="2" t="s">
        <v>1</v>
      </c>
      <c r="F1" s="2" t="s">
        <v>11</v>
      </c>
      <c r="G1" s="2" t="s">
        <v>4</v>
      </c>
      <c r="H1" s="12" t="s">
        <v>12</v>
      </c>
      <c r="I1" s="2" t="s">
        <v>5</v>
      </c>
      <c r="J1" s="3" t="s">
        <v>6</v>
      </c>
    </row>
    <row r="2" spans="1:10" x14ac:dyDescent="0.3">
      <c r="A2" s="4">
        <f>0</f>
        <v>0</v>
      </c>
      <c r="B2" s="4">
        <f t="shared" ref="B2:B33" si="0">A2+438</f>
        <v>438</v>
      </c>
      <c r="C2" s="5">
        <v>837.38800000000003</v>
      </c>
      <c r="D2" s="5">
        <v>836.95899999999995</v>
      </c>
      <c r="E2" s="6">
        <f t="shared" ref="E2:E33" si="1">C2/10</f>
        <v>83.738799999999998</v>
      </c>
      <c r="F2" s="6">
        <f t="shared" ref="F2:F33" si="2">D2/10</f>
        <v>83.695899999999995</v>
      </c>
      <c r="G2" s="6">
        <f>IF((Tabela1[[#This Row],[REF]]-Tabela1[[#This Row],[P.1]])&lt;0,0,Tabela1[[#This Row],[REF]]-Tabela1[[#This Row],[P.1]])</f>
        <v>0</v>
      </c>
      <c r="H2" s="10">
        <v>0</v>
      </c>
      <c r="I2" s="10">
        <f t="shared" ref="I2:I33" si="3">G2/0.734</f>
        <v>0</v>
      </c>
      <c r="J2" s="7"/>
    </row>
    <row r="3" spans="1:10" x14ac:dyDescent="0.3">
      <c r="A3" s="4">
        <v>1</v>
      </c>
      <c r="B3" s="4">
        <f t="shared" si="0"/>
        <v>439</v>
      </c>
      <c r="C3" s="5">
        <v>825.58399999999995</v>
      </c>
      <c r="D3" s="5">
        <v>824.70799999999997</v>
      </c>
      <c r="E3" s="6">
        <f t="shared" si="1"/>
        <v>82.558399999999992</v>
      </c>
      <c r="F3" s="6">
        <f t="shared" si="2"/>
        <v>82.470799999999997</v>
      </c>
      <c r="G3" s="6">
        <f>IF((Tabela1[[#This Row],[REF]]-Tabela1[[#This Row],[P.1]])&lt;0,0,Tabela1[[#This Row],[REF]]-Tabela1[[#This Row],[P.1]])</f>
        <v>0</v>
      </c>
      <c r="H3" s="10">
        <v>0</v>
      </c>
      <c r="I3" s="10">
        <f t="shared" si="3"/>
        <v>0</v>
      </c>
      <c r="J3" s="7"/>
    </row>
    <row r="4" spans="1:10" x14ac:dyDescent="0.3">
      <c r="A4" s="4">
        <v>2</v>
      </c>
      <c r="B4" s="4">
        <f t="shared" si="0"/>
        <v>440</v>
      </c>
      <c r="C4" s="5">
        <v>797.02800000000002</v>
      </c>
      <c r="D4" s="5">
        <v>796.56399999999996</v>
      </c>
      <c r="E4" s="6">
        <f t="shared" si="1"/>
        <v>79.702799999999996</v>
      </c>
      <c r="F4" s="6">
        <f t="shared" si="2"/>
        <v>79.656399999999991</v>
      </c>
      <c r="G4" s="6">
        <f>IF((Tabela1[[#This Row],[REF]]-Tabela1[[#This Row],[P.1]])&lt;0,0,Tabela1[[#This Row],[REF]]-Tabela1[[#This Row],[P.1]])</f>
        <v>0</v>
      </c>
      <c r="H4" s="10">
        <v>0</v>
      </c>
      <c r="I4" s="10">
        <f t="shared" si="3"/>
        <v>0</v>
      </c>
      <c r="J4" s="7"/>
    </row>
    <row r="5" spans="1:10" x14ac:dyDescent="0.3">
      <c r="A5" s="4">
        <v>3</v>
      </c>
      <c r="B5" s="4">
        <f t="shared" si="0"/>
        <v>441</v>
      </c>
      <c r="C5" s="5">
        <v>793.952</v>
      </c>
      <c r="D5" s="5">
        <v>793.79700000000003</v>
      </c>
      <c r="E5" s="6">
        <f t="shared" si="1"/>
        <v>79.395200000000003</v>
      </c>
      <c r="F5" s="6">
        <f t="shared" si="2"/>
        <v>79.3797</v>
      </c>
      <c r="G5" s="6">
        <f>IF((Tabela1[[#This Row],[REF]]-Tabela1[[#This Row],[P.1]])&lt;0,0,Tabela1[[#This Row],[REF]]-Tabela1[[#This Row],[P.1]])</f>
        <v>0</v>
      </c>
      <c r="H5" s="10">
        <v>0</v>
      </c>
      <c r="I5" s="10">
        <f t="shared" si="3"/>
        <v>0</v>
      </c>
      <c r="J5" s="7"/>
    </row>
    <row r="6" spans="1:10" x14ac:dyDescent="0.3">
      <c r="A6" s="4">
        <v>4</v>
      </c>
      <c r="B6" s="4">
        <f t="shared" si="0"/>
        <v>442</v>
      </c>
      <c r="C6" s="5">
        <v>814.69100000000003</v>
      </c>
      <c r="D6" s="5">
        <v>814.41600000000005</v>
      </c>
      <c r="E6" s="6">
        <f t="shared" si="1"/>
        <v>81.469099999999997</v>
      </c>
      <c r="F6" s="6">
        <f t="shared" si="2"/>
        <v>81.441600000000008</v>
      </c>
      <c r="G6" s="6">
        <f>IF((Tabela1[[#This Row],[REF]]-Tabela1[[#This Row],[P.1]])&lt;0,0,Tabela1[[#This Row],[REF]]-Tabela1[[#This Row],[P.1]])</f>
        <v>0</v>
      </c>
      <c r="H6" s="10">
        <v>0</v>
      </c>
      <c r="I6" s="10">
        <f t="shared" si="3"/>
        <v>0</v>
      </c>
      <c r="J6" s="7"/>
    </row>
    <row r="7" spans="1:10" x14ac:dyDescent="0.3">
      <c r="A7" s="4">
        <v>5</v>
      </c>
      <c r="B7" s="4">
        <f t="shared" si="0"/>
        <v>443</v>
      </c>
      <c r="C7" s="5">
        <v>819.48500000000001</v>
      </c>
      <c r="D7" s="5">
        <v>817.80100000000004</v>
      </c>
      <c r="E7" s="6">
        <f t="shared" si="1"/>
        <v>81.948499999999996</v>
      </c>
      <c r="F7" s="6">
        <f t="shared" si="2"/>
        <v>81.780100000000004</v>
      </c>
      <c r="G7" s="6">
        <f>IF((Tabela1[[#This Row],[REF]]-Tabela1[[#This Row],[P.1]])&lt;0,0,Tabela1[[#This Row],[REF]]-Tabela1[[#This Row],[P.1]])</f>
        <v>0</v>
      </c>
      <c r="H7" s="10">
        <v>0</v>
      </c>
      <c r="I7" s="10">
        <f t="shared" si="3"/>
        <v>0</v>
      </c>
      <c r="J7" s="7"/>
    </row>
    <row r="8" spans="1:10" x14ac:dyDescent="0.3">
      <c r="A8" s="4">
        <v>6</v>
      </c>
      <c r="B8" s="4">
        <f t="shared" si="0"/>
        <v>444</v>
      </c>
      <c r="C8" s="5">
        <v>811.1</v>
      </c>
      <c r="D8" s="5">
        <v>810.56700000000001</v>
      </c>
      <c r="E8" s="6">
        <f t="shared" si="1"/>
        <v>81.11</v>
      </c>
      <c r="F8" s="6">
        <f t="shared" si="2"/>
        <v>81.056700000000006</v>
      </c>
      <c r="G8" s="6">
        <f>IF((Tabela1[[#This Row],[REF]]-Tabela1[[#This Row],[P.1]])&lt;0,0,Tabela1[[#This Row],[REF]]-Tabela1[[#This Row],[P.1]])</f>
        <v>0</v>
      </c>
      <c r="H8" s="10">
        <v>0</v>
      </c>
      <c r="I8" s="10">
        <f t="shared" si="3"/>
        <v>0</v>
      </c>
      <c r="J8" s="7" t="s">
        <v>9</v>
      </c>
    </row>
    <row r="9" spans="1:10" x14ac:dyDescent="0.3">
      <c r="A9" s="4">
        <v>7</v>
      </c>
      <c r="B9" s="4">
        <f t="shared" si="0"/>
        <v>445</v>
      </c>
      <c r="C9" s="5">
        <v>795.49800000000005</v>
      </c>
      <c r="D9" s="5">
        <v>796.18600000000004</v>
      </c>
      <c r="E9" s="6">
        <f t="shared" si="1"/>
        <v>79.549800000000005</v>
      </c>
      <c r="F9" s="6">
        <f t="shared" si="2"/>
        <v>79.618600000000001</v>
      </c>
      <c r="G9" s="6">
        <f>IF((Tabela1[[#This Row],[REF]]-Tabela1[[#This Row],[P.1]])&lt;0,0,Tabela1[[#This Row],[REF]]-Tabela1[[#This Row],[P.1]])</f>
        <v>6.8799999999995975E-2</v>
      </c>
      <c r="H9" s="10">
        <f>0.07/0.11</f>
        <v>0.63636363636363646</v>
      </c>
      <c r="I9" s="10">
        <f t="shared" si="3"/>
        <v>9.3732970027242471E-2</v>
      </c>
      <c r="J9" s="7"/>
    </row>
    <row r="10" spans="1:10" x14ac:dyDescent="0.3">
      <c r="A10" s="4">
        <v>8</v>
      </c>
      <c r="B10" s="4">
        <f t="shared" si="0"/>
        <v>446</v>
      </c>
      <c r="C10" s="5">
        <v>785.63599999999997</v>
      </c>
      <c r="D10" s="5">
        <v>786.71799999999996</v>
      </c>
      <c r="E10" s="6">
        <f t="shared" si="1"/>
        <v>78.563599999999994</v>
      </c>
      <c r="F10" s="6">
        <f t="shared" si="2"/>
        <v>78.67179999999999</v>
      </c>
      <c r="G10" s="6">
        <f>IF((Tabela1[[#This Row],[REF]]-Tabela1[[#This Row],[P.1]])&lt;0,0,Tabela1[[#This Row],[REF]]-Tabela1[[#This Row],[P.1]])</f>
        <v>0.10819999999999652</v>
      </c>
      <c r="H10" s="10">
        <f>0.11/0.11</f>
        <v>1</v>
      </c>
      <c r="I10" s="10">
        <f t="shared" si="3"/>
        <v>0.14741144414168464</v>
      </c>
      <c r="J10" s="7"/>
    </row>
    <row r="11" spans="1:10" x14ac:dyDescent="0.3">
      <c r="A11" s="4">
        <v>9</v>
      </c>
      <c r="B11" s="4">
        <f t="shared" si="0"/>
        <v>447</v>
      </c>
      <c r="C11" s="5">
        <v>795.73900000000003</v>
      </c>
      <c r="D11" s="5">
        <v>796.13400000000001</v>
      </c>
      <c r="E11" s="6">
        <f t="shared" si="1"/>
        <v>79.573900000000009</v>
      </c>
      <c r="F11" s="6">
        <f t="shared" si="2"/>
        <v>79.613399999999999</v>
      </c>
      <c r="G11" s="6">
        <f>IF((Tabela1[[#This Row],[REF]]-Tabela1[[#This Row],[P.1]])&lt;0,0,Tabela1[[#This Row],[REF]]-Tabela1[[#This Row],[P.1]])</f>
        <v>3.9499999999989654E-2</v>
      </c>
      <c r="H11" s="10">
        <f xml:space="preserve"> 0.04/0.11</f>
        <v>0.36363636363636365</v>
      </c>
      <c r="I11" s="10">
        <f t="shared" si="3"/>
        <v>5.3814713896443669E-2</v>
      </c>
      <c r="J11" s="7"/>
    </row>
    <row r="12" spans="1:10" x14ac:dyDescent="0.3">
      <c r="A12" s="4">
        <v>10</v>
      </c>
      <c r="B12" s="4">
        <f t="shared" si="0"/>
        <v>448</v>
      </c>
      <c r="C12" s="5">
        <v>806.68399999999997</v>
      </c>
      <c r="D12" s="5">
        <v>803.57399999999996</v>
      </c>
      <c r="E12" s="6">
        <f t="shared" si="1"/>
        <v>80.668399999999991</v>
      </c>
      <c r="F12" s="6">
        <f t="shared" si="2"/>
        <v>80.357399999999998</v>
      </c>
      <c r="G12" s="6">
        <f>IF((Tabela1[[#This Row],[REF]]-Tabela1[[#This Row],[P.1]])&lt;0,0,Tabela1[[#This Row],[REF]]-Tabela1[[#This Row],[P.1]])</f>
        <v>0</v>
      </c>
      <c r="H12" s="10">
        <v>0</v>
      </c>
      <c r="I12" s="10">
        <f t="shared" si="3"/>
        <v>0</v>
      </c>
      <c r="J12" s="7"/>
    </row>
    <row r="13" spans="1:10" x14ac:dyDescent="0.3">
      <c r="A13" s="4">
        <v>11</v>
      </c>
      <c r="B13" s="4">
        <f t="shared" si="0"/>
        <v>449</v>
      </c>
      <c r="C13" s="5">
        <v>807.66300000000001</v>
      </c>
      <c r="D13" s="5">
        <v>804.98299999999995</v>
      </c>
      <c r="E13" s="6">
        <f t="shared" si="1"/>
        <v>80.766300000000001</v>
      </c>
      <c r="F13" s="6">
        <f t="shared" si="2"/>
        <v>80.4983</v>
      </c>
      <c r="G13" s="6">
        <f>IF((Tabela1[[#This Row],[REF]]-Tabela1[[#This Row],[P.1]])&lt;0,0,Tabela1[[#This Row],[REF]]-Tabela1[[#This Row],[P.1]])</f>
        <v>0</v>
      </c>
      <c r="H13" s="10">
        <v>0</v>
      </c>
      <c r="I13" s="10">
        <f t="shared" si="3"/>
        <v>0</v>
      </c>
      <c r="J13" s="7"/>
    </row>
    <row r="14" spans="1:10" x14ac:dyDescent="0.3">
      <c r="A14" s="4">
        <v>12</v>
      </c>
      <c r="B14" s="4">
        <f t="shared" si="0"/>
        <v>450</v>
      </c>
      <c r="C14" s="5">
        <v>811.87300000000005</v>
      </c>
      <c r="D14" s="5">
        <v>808.76300000000003</v>
      </c>
      <c r="E14" s="6">
        <f t="shared" si="1"/>
        <v>81.187300000000008</v>
      </c>
      <c r="F14" s="6">
        <f t="shared" si="2"/>
        <v>80.876300000000001</v>
      </c>
      <c r="G14" s="6">
        <f>IF((Tabela1[[#This Row],[REF]]-Tabela1[[#This Row],[P.1]])&lt;0,0,Tabela1[[#This Row],[REF]]-Tabela1[[#This Row],[P.1]])</f>
        <v>0</v>
      </c>
      <c r="H14" s="10">
        <v>0</v>
      </c>
      <c r="I14" s="10">
        <f t="shared" si="3"/>
        <v>0</v>
      </c>
      <c r="J14" s="9"/>
    </row>
    <row r="15" spans="1:10" x14ac:dyDescent="0.3">
      <c r="A15" s="4">
        <v>13</v>
      </c>
      <c r="B15" s="4">
        <f t="shared" si="0"/>
        <v>451</v>
      </c>
      <c r="C15" s="5">
        <v>825.32600000000002</v>
      </c>
      <c r="D15" s="5">
        <v>823.83199999999999</v>
      </c>
      <c r="E15" s="6">
        <f t="shared" si="1"/>
        <v>82.532600000000002</v>
      </c>
      <c r="F15" s="6">
        <f t="shared" si="2"/>
        <v>82.383200000000002</v>
      </c>
      <c r="G15" s="6">
        <f>IF((Tabela1[[#This Row],[REF]]-Tabela1[[#This Row],[P.1]])&lt;0,0,Tabela1[[#This Row],[REF]]-Tabela1[[#This Row],[P.1]])</f>
        <v>0</v>
      </c>
      <c r="H15" s="11">
        <v>0</v>
      </c>
      <c r="I15" s="11">
        <f t="shared" si="3"/>
        <v>0</v>
      </c>
      <c r="J15" s="7"/>
    </row>
    <row r="16" spans="1:10" x14ac:dyDescent="0.3">
      <c r="A16" s="4">
        <v>14</v>
      </c>
      <c r="B16" s="4">
        <f t="shared" si="0"/>
        <v>452</v>
      </c>
      <c r="C16" s="5">
        <v>834.399</v>
      </c>
      <c r="D16" s="5">
        <v>833.43600000000004</v>
      </c>
      <c r="E16" s="6">
        <f t="shared" si="1"/>
        <v>83.439899999999994</v>
      </c>
      <c r="F16" s="6">
        <f t="shared" si="2"/>
        <v>83.343600000000009</v>
      </c>
      <c r="G16" s="6">
        <f>IF((Tabela1[[#This Row],[REF]]-Tabela1[[#This Row],[P.1]])&lt;0,0,Tabela1[[#This Row],[REF]]-Tabela1[[#This Row],[P.1]])</f>
        <v>0</v>
      </c>
      <c r="H16" s="11">
        <v>0</v>
      </c>
      <c r="I16" s="11">
        <f t="shared" si="3"/>
        <v>0</v>
      </c>
      <c r="J16" s="7"/>
    </row>
    <row r="17" spans="1:10" x14ac:dyDescent="0.3">
      <c r="A17" s="4">
        <v>15</v>
      </c>
      <c r="B17" s="4">
        <f t="shared" si="0"/>
        <v>453</v>
      </c>
      <c r="C17" s="5">
        <v>845.36099999999999</v>
      </c>
      <c r="D17" s="5">
        <v>844.38099999999997</v>
      </c>
      <c r="E17" s="6">
        <f t="shared" si="1"/>
        <v>84.536100000000005</v>
      </c>
      <c r="F17" s="6">
        <f t="shared" si="2"/>
        <v>84.438099999999991</v>
      </c>
      <c r="G17" s="6">
        <f>IF((Tabela1[[#This Row],[REF]]-Tabela1[[#This Row],[P.1]])&lt;0,0,Tabela1[[#This Row],[REF]]-Tabela1[[#This Row],[P.1]])</f>
        <v>0</v>
      </c>
      <c r="H17" s="11">
        <v>0</v>
      </c>
      <c r="I17" s="11">
        <f t="shared" si="3"/>
        <v>0</v>
      </c>
      <c r="J17" s="7"/>
    </row>
    <row r="18" spans="1:10" x14ac:dyDescent="0.3">
      <c r="A18" s="4">
        <v>16</v>
      </c>
      <c r="B18" s="4">
        <f t="shared" si="0"/>
        <v>454</v>
      </c>
      <c r="C18" s="5">
        <v>849.08900000000006</v>
      </c>
      <c r="D18" s="5">
        <v>847.47400000000005</v>
      </c>
      <c r="E18" s="6">
        <f t="shared" si="1"/>
        <v>84.908900000000003</v>
      </c>
      <c r="F18" s="6">
        <f t="shared" si="2"/>
        <v>84.747399999999999</v>
      </c>
      <c r="G18" s="6">
        <f>IF((Tabela1[[#This Row],[REF]]-Tabela1[[#This Row],[P.1]])&lt;0,0,Tabela1[[#This Row],[REF]]-Tabela1[[#This Row],[P.1]])</f>
        <v>0</v>
      </c>
      <c r="H18" s="11">
        <v>0</v>
      </c>
      <c r="I18" s="11">
        <f t="shared" si="3"/>
        <v>0</v>
      </c>
      <c r="J18" s="7"/>
    </row>
    <row r="19" spans="1:10" x14ac:dyDescent="0.3">
      <c r="A19" s="4">
        <v>17</v>
      </c>
      <c r="B19" s="4">
        <f t="shared" si="0"/>
        <v>455</v>
      </c>
      <c r="C19" s="5">
        <v>840.65300000000002</v>
      </c>
      <c r="D19" s="5">
        <v>838.71100000000001</v>
      </c>
      <c r="E19" s="6">
        <f t="shared" si="1"/>
        <v>84.065300000000008</v>
      </c>
      <c r="F19" s="6">
        <f t="shared" si="2"/>
        <v>83.871099999999998</v>
      </c>
      <c r="G19" s="6">
        <f>IF((Tabela1[[#This Row],[REF]]-Tabela1[[#This Row],[P.1]])&lt;0,0,Tabela1[[#This Row],[REF]]-Tabela1[[#This Row],[P.1]])</f>
        <v>0</v>
      </c>
      <c r="H19" s="11">
        <v>0</v>
      </c>
      <c r="I19" s="11">
        <f t="shared" si="3"/>
        <v>0</v>
      </c>
      <c r="J19" s="7"/>
    </row>
    <row r="20" spans="1:10" x14ac:dyDescent="0.3">
      <c r="A20" s="4">
        <v>18</v>
      </c>
      <c r="B20" s="4">
        <f t="shared" si="0"/>
        <v>456</v>
      </c>
      <c r="C20" s="5">
        <v>827.80100000000004</v>
      </c>
      <c r="D20" s="5">
        <v>826.16800000000001</v>
      </c>
      <c r="E20" s="6">
        <f t="shared" si="1"/>
        <v>82.780100000000004</v>
      </c>
      <c r="F20" s="6">
        <f t="shared" si="2"/>
        <v>82.616799999999998</v>
      </c>
      <c r="G20" s="6">
        <f>IF((Tabela1[[#This Row],[REF]]-Tabela1[[#This Row],[P.1]])&lt;0,0,Tabela1[[#This Row],[REF]]-Tabela1[[#This Row],[P.1]])</f>
        <v>0</v>
      </c>
      <c r="H20" s="11">
        <v>0</v>
      </c>
      <c r="I20" s="11">
        <f t="shared" si="3"/>
        <v>0</v>
      </c>
      <c r="J20" s="7"/>
    </row>
    <row r="21" spans="1:10" x14ac:dyDescent="0.3">
      <c r="A21" s="4">
        <v>19</v>
      </c>
      <c r="B21" s="4">
        <f t="shared" si="0"/>
        <v>457</v>
      </c>
      <c r="C21" s="5">
        <v>825.29200000000003</v>
      </c>
      <c r="D21" s="5">
        <v>823.69399999999996</v>
      </c>
      <c r="E21" s="6">
        <f t="shared" si="1"/>
        <v>82.529200000000003</v>
      </c>
      <c r="F21" s="6">
        <f t="shared" si="2"/>
        <v>82.369399999999999</v>
      </c>
      <c r="G21" s="6">
        <f>IF((Tabela1[[#This Row],[REF]]-Tabela1[[#This Row],[P.1]])&lt;0,0,Tabela1[[#This Row],[REF]]-Tabela1[[#This Row],[P.1]])</f>
        <v>0</v>
      </c>
      <c r="H21" s="11">
        <v>0</v>
      </c>
      <c r="I21" s="11">
        <f t="shared" si="3"/>
        <v>0</v>
      </c>
      <c r="J21" s="7"/>
    </row>
    <row r="22" spans="1:10" x14ac:dyDescent="0.3">
      <c r="A22" s="4">
        <v>20</v>
      </c>
      <c r="B22" s="4">
        <f t="shared" si="0"/>
        <v>458</v>
      </c>
      <c r="C22" s="5">
        <v>799.14099999999996</v>
      </c>
      <c r="D22" s="5">
        <v>797.423</v>
      </c>
      <c r="E22" s="6">
        <f t="shared" si="1"/>
        <v>79.914099999999991</v>
      </c>
      <c r="F22" s="6">
        <f t="shared" si="2"/>
        <v>79.7423</v>
      </c>
      <c r="G22" s="6">
        <f>IF((Tabela1[[#This Row],[REF]]-Tabela1[[#This Row],[P.1]])&lt;0,0,Tabela1[[#This Row],[REF]]-Tabela1[[#This Row],[P.1]])</f>
        <v>0</v>
      </c>
      <c r="H22" s="11">
        <v>0</v>
      </c>
      <c r="I22" s="11">
        <f t="shared" si="3"/>
        <v>0</v>
      </c>
      <c r="J22" s="7"/>
    </row>
    <row r="23" spans="1:10" x14ac:dyDescent="0.3">
      <c r="A23" s="4">
        <v>21</v>
      </c>
      <c r="B23" s="4">
        <f t="shared" si="0"/>
        <v>459</v>
      </c>
      <c r="C23" s="5">
        <v>784.05499999999995</v>
      </c>
      <c r="D23" s="5">
        <v>782.93799999999999</v>
      </c>
      <c r="E23" s="6">
        <f t="shared" si="1"/>
        <v>78.405499999999989</v>
      </c>
      <c r="F23" s="6">
        <f t="shared" si="2"/>
        <v>78.293800000000005</v>
      </c>
      <c r="G23" s="6">
        <f>IF((Tabela1[[#This Row],[REF]]-Tabela1[[#This Row],[P.1]])&lt;0,0,Tabela1[[#This Row],[REF]]-Tabela1[[#This Row],[P.1]])</f>
        <v>0</v>
      </c>
      <c r="H23" s="11">
        <v>0</v>
      </c>
      <c r="I23" s="11">
        <f t="shared" si="3"/>
        <v>0</v>
      </c>
      <c r="J23" s="7"/>
    </row>
    <row r="24" spans="1:10" x14ac:dyDescent="0.3">
      <c r="A24" s="4">
        <v>22</v>
      </c>
      <c r="B24" s="4">
        <f t="shared" si="0"/>
        <v>460</v>
      </c>
      <c r="C24" s="5">
        <v>786.75300000000004</v>
      </c>
      <c r="D24" s="5">
        <v>785.56700000000001</v>
      </c>
      <c r="E24" s="6">
        <f t="shared" si="1"/>
        <v>78.675300000000007</v>
      </c>
      <c r="F24" s="6">
        <f t="shared" si="2"/>
        <v>78.556700000000006</v>
      </c>
      <c r="G24" s="6">
        <f>IF((Tabela1[[#This Row],[REF]]-Tabela1[[#This Row],[P.1]])&lt;0,0,Tabela1[[#This Row],[REF]]-Tabela1[[#This Row],[P.1]])</f>
        <v>0</v>
      </c>
      <c r="H24" s="11">
        <v>0</v>
      </c>
      <c r="I24" s="11">
        <f t="shared" si="3"/>
        <v>0</v>
      </c>
      <c r="J24" s="7"/>
    </row>
    <row r="25" spans="1:10" x14ac:dyDescent="0.3">
      <c r="A25" s="4">
        <v>23</v>
      </c>
      <c r="B25" s="4">
        <f t="shared" si="0"/>
        <v>461</v>
      </c>
      <c r="C25" s="5">
        <v>806.40899999999999</v>
      </c>
      <c r="D25" s="5">
        <v>805.601</v>
      </c>
      <c r="E25" s="6">
        <f t="shared" si="1"/>
        <v>80.640900000000002</v>
      </c>
      <c r="F25" s="6">
        <f t="shared" si="2"/>
        <v>80.560100000000006</v>
      </c>
      <c r="G25" s="6">
        <f>IF((Tabela1[[#This Row],[REF]]-Tabela1[[#This Row],[P.1]])&lt;0,0,Tabela1[[#This Row],[REF]]-Tabela1[[#This Row],[P.1]])</f>
        <v>0</v>
      </c>
      <c r="H25" s="11">
        <v>0</v>
      </c>
      <c r="I25" s="11">
        <f t="shared" si="3"/>
        <v>0</v>
      </c>
      <c r="J25" s="7"/>
    </row>
    <row r="26" spans="1:10" x14ac:dyDescent="0.3">
      <c r="A26" s="4">
        <v>24</v>
      </c>
      <c r="B26" s="4">
        <f t="shared" si="0"/>
        <v>462</v>
      </c>
      <c r="C26" s="5">
        <v>809.00300000000004</v>
      </c>
      <c r="D26" s="5">
        <v>807.81799999999998</v>
      </c>
      <c r="E26" s="6">
        <f t="shared" si="1"/>
        <v>80.900300000000001</v>
      </c>
      <c r="F26" s="6">
        <f t="shared" si="2"/>
        <v>80.781800000000004</v>
      </c>
      <c r="G26" s="6">
        <f>IF((Tabela1[[#This Row],[REF]]-Tabela1[[#This Row],[P.1]])&lt;0,0,Tabela1[[#This Row],[REF]]-Tabela1[[#This Row],[P.1]])</f>
        <v>0</v>
      </c>
      <c r="H26" s="11">
        <v>0</v>
      </c>
      <c r="I26" s="11">
        <f t="shared" si="3"/>
        <v>0</v>
      </c>
      <c r="J26" s="7"/>
    </row>
    <row r="27" spans="1:10" x14ac:dyDescent="0.3">
      <c r="A27" s="4">
        <v>25</v>
      </c>
      <c r="B27" s="4">
        <f t="shared" si="0"/>
        <v>463</v>
      </c>
      <c r="C27" s="5">
        <v>817.04499999999996</v>
      </c>
      <c r="D27" s="5">
        <v>815.56700000000001</v>
      </c>
      <c r="E27" s="6">
        <f t="shared" si="1"/>
        <v>81.704499999999996</v>
      </c>
      <c r="F27" s="6">
        <f t="shared" si="2"/>
        <v>81.556700000000006</v>
      </c>
      <c r="G27" s="6">
        <f>IF((Tabela1[[#This Row],[REF]]-Tabela1[[#This Row],[P.1]])&lt;0,0,Tabela1[[#This Row],[REF]]-Tabela1[[#This Row],[P.1]])</f>
        <v>0</v>
      </c>
      <c r="H27" s="11">
        <v>0</v>
      </c>
      <c r="I27" s="11">
        <f t="shared" si="3"/>
        <v>0</v>
      </c>
      <c r="J27" s="7"/>
    </row>
    <row r="28" spans="1:10" x14ac:dyDescent="0.3">
      <c r="A28" s="4">
        <v>26</v>
      </c>
      <c r="B28" s="4">
        <f t="shared" si="0"/>
        <v>464</v>
      </c>
      <c r="C28" s="5">
        <v>839.00300000000004</v>
      </c>
      <c r="D28" s="5">
        <v>837.95500000000004</v>
      </c>
      <c r="E28" s="6">
        <f t="shared" si="1"/>
        <v>83.900300000000001</v>
      </c>
      <c r="F28" s="6">
        <f t="shared" si="2"/>
        <v>83.795500000000004</v>
      </c>
      <c r="G28" s="6">
        <f>IF((Tabela1[[#This Row],[REF]]-Tabela1[[#This Row],[P.1]])&lt;0,0,Tabela1[[#This Row],[REF]]-Tabela1[[#This Row],[P.1]])</f>
        <v>0</v>
      </c>
      <c r="H28" s="11">
        <v>0</v>
      </c>
      <c r="I28" s="11">
        <f t="shared" si="3"/>
        <v>0</v>
      </c>
      <c r="J28" s="7"/>
    </row>
    <row r="29" spans="1:10" x14ac:dyDescent="0.3">
      <c r="A29" s="4">
        <v>27</v>
      </c>
      <c r="B29" s="4">
        <f t="shared" si="0"/>
        <v>465</v>
      </c>
      <c r="C29" s="5">
        <v>840.61900000000003</v>
      </c>
      <c r="D29" s="5">
        <v>839.19200000000001</v>
      </c>
      <c r="E29" s="6">
        <f t="shared" si="1"/>
        <v>84.061900000000009</v>
      </c>
      <c r="F29" s="6">
        <f t="shared" si="2"/>
        <v>83.919200000000004</v>
      </c>
      <c r="G29" s="6">
        <f>IF((Tabela1[[#This Row],[REF]]-Tabela1[[#This Row],[P.1]])&lt;0,0,Tabela1[[#This Row],[REF]]-Tabela1[[#This Row],[P.1]])</f>
        <v>0</v>
      </c>
      <c r="H29" s="11">
        <v>0</v>
      </c>
      <c r="I29" s="11">
        <f t="shared" si="3"/>
        <v>0</v>
      </c>
      <c r="J29" s="7"/>
    </row>
    <row r="30" spans="1:10" x14ac:dyDescent="0.3">
      <c r="A30" s="4">
        <v>28</v>
      </c>
      <c r="B30" s="4">
        <f t="shared" si="0"/>
        <v>466</v>
      </c>
      <c r="C30" s="5">
        <v>839.63900000000001</v>
      </c>
      <c r="D30" s="5">
        <v>837.66300000000001</v>
      </c>
      <c r="E30" s="6">
        <f t="shared" si="1"/>
        <v>83.963899999999995</v>
      </c>
      <c r="F30" s="6">
        <f t="shared" si="2"/>
        <v>83.766300000000001</v>
      </c>
      <c r="G30" s="6">
        <f>IF((Tabela1[[#This Row],[REF]]-Tabela1[[#This Row],[P.1]])&lt;0,0,Tabela1[[#This Row],[REF]]-Tabela1[[#This Row],[P.1]])</f>
        <v>0</v>
      </c>
      <c r="H30" s="11">
        <v>0</v>
      </c>
      <c r="I30" s="11">
        <f t="shared" si="3"/>
        <v>0</v>
      </c>
      <c r="J30" s="7"/>
    </row>
    <row r="31" spans="1:10" x14ac:dyDescent="0.3">
      <c r="A31" s="4">
        <v>29</v>
      </c>
      <c r="B31" s="4">
        <f t="shared" si="0"/>
        <v>467</v>
      </c>
      <c r="C31" s="5">
        <v>831.25400000000002</v>
      </c>
      <c r="D31" s="5">
        <v>829.65599999999995</v>
      </c>
      <c r="E31" s="6">
        <f t="shared" si="1"/>
        <v>83.125399999999999</v>
      </c>
      <c r="F31" s="6">
        <f t="shared" si="2"/>
        <v>82.965599999999995</v>
      </c>
      <c r="G31" s="6">
        <f>IF((Tabela1[[#This Row],[REF]]-Tabela1[[#This Row],[P.1]])&lt;0,0,Tabela1[[#This Row],[REF]]-Tabela1[[#This Row],[P.1]])</f>
        <v>0</v>
      </c>
      <c r="H31" s="11">
        <v>0</v>
      </c>
      <c r="I31" s="11">
        <f t="shared" si="3"/>
        <v>0</v>
      </c>
      <c r="J31" s="7"/>
    </row>
    <row r="32" spans="1:10" x14ac:dyDescent="0.3">
      <c r="A32" s="4">
        <v>30</v>
      </c>
      <c r="B32" s="4">
        <f t="shared" si="0"/>
        <v>468</v>
      </c>
      <c r="C32" s="5">
        <v>823.952</v>
      </c>
      <c r="D32" s="5">
        <v>821.20299999999997</v>
      </c>
      <c r="E32" s="6">
        <f t="shared" si="1"/>
        <v>82.395200000000003</v>
      </c>
      <c r="F32" s="6">
        <f t="shared" si="2"/>
        <v>82.1203</v>
      </c>
      <c r="G32" s="6">
        <f>IF((Tabela1[[#This Row],[REF]]-Tabela1[[#This Row],[P.1]])&lt;0,0,Tabela1[[#This Row],[REF]]-Tabela1[[#This Row],[P.1]])</f>
        <v>0</v>
      </c>
      <c r="H32" s="11">
        <v>0</v>
      </c>
      <c r="I32" s="11">
        <f t="shared" si="3"/>
        <v>0</v>
      </c>
      <c r="J32" s="7"/>
    </row>
    <row r="33" spans="1:10" x14ac:dyDescent="0.3">
      <c r="A33" s="4">
        <v>31</v>
      </c>
      <c r="B33" s="4">
        <f t="shared" si="0"/>
        <v>469</v>
      </c>
      <c r="C33" s="5">
        <v>813.98599999999999</v>
      </c>
      <c r="D33" s="5">
        <v>810.51499999999999</v>
      </c>
      <c r="E33" s="6">
        <f t="shared" si="1"/>
        <v>81.398600000000002</v>
      </c>
      <c r="F33" s="6">
        <f t="shared" si="2"/>
        <v>81.051500000000004</v>
      </c>
      <c r="G33" s="6">
        <f>IF((Tabela1[[#This Row],[REF]]-Tabela1[[#This Row],[P.1]])&lt;0,0,Tabela1[[#This Row],[REF]]-Tabela1[[#This Row],[P.1]])</f>
        <v>0</v>
      </c>
      <c r="H33" s="11">
        <v>0</v>
      </c>
      <c r="I33" s="11">
        <f t="shared" si="3"/>
        <v>0</v>
      </c>
      <c r="J33" s="8"/>
    </row>
    <row r="34" spans="1:10" x14ac:dyDescent="0.3">
      <c r="A34" s="4">
        <v>32</v>
      </c>
      <c r="B34" s="4">
        <f t="shared" ref="B34:B65" si="4">A34+438</f>
        <v>470</v>
      </c>
      <c r="C34" s="5">
        <v>816.495</v>
      </c>
      <c r="D34" s="5">
        <v>814.34699999999998</v>
      </c>
      <c r="E34" s="6">
        <f t="shared" ref="E34:E65" si="5">C34/10</f>
        <v>81.649500000000003</v>
      </c>
      <c r="F34" s="6">
        <f t="shared" ref="F34:F65" si="6">D34/10</f>
        <v>81.434699999999992</v>
      </c>
      <c r="G34" s="6">
        <f>IF((Tabela1[[#This Row],[REF]]-Tabela1[[#This Row],[P.1]])&lt;0,0,Tabela1[[#This Row],[REF]]-Tabela1[[#This Row],[P.1]])</f>
        <v>0</v>
      </c>
      <c r="H34" s="10">
        <v>0</v>
      </c>
      <c r="I34" s="10">
        <f t="shared" ref="I34:I65" si="7">G34/0.734</f>
        <v>0</v>
      </c>
      <c r="J34" s="7"/>
    </row>
    <row r="35" spans="1:10" x14ac:dyDescent="0.3">
      <c r="A35" s="4">
        <v>33</v>
      </c>
      <c r="B35" s="4">
        <f t="shared" si="4"/>
        <v>471</v>
      </c>
      <c r="C35" s="5">
        <v>819.50199999999995</v>
      </c>
      <c r="D35" s="5">
        <v>817.11300000000006</v>
      </c>
      <c r="E35" s="6">
        <f t="shared" si="5"/>
        <v>81.950199999999995</v>
      </c>
      <c r="F35" s="6">
        <f t="shared" si="6"/>
        <v>81.711300000000008</v>
      </c>
      <c r="G35" s="6">
        <f>IF((Tabela1[[#This Row],[REF]]-Tabela1[[#This Row],[P.1]])&lt;0,0,Tabela1[[#This Row],[REF]]-Tabela1[[#This Row],[P.1]])</f>
        <v>0</v>
      </c>
      <c r="H35" s="10">
        <v>0</v>
      </c>
      <c r="I35" s="10">
        <f t="shared" si="7"/>
        <v>0</v>
      </c>
      <c r="J35" s="7"/>
    </row>
    <row r="36" spans="1:10" x14ac:dyDescent="0.3">
      <c r="A36" s="4">
        <v>34</v>
      </c>
      <c r="B36" s="4">
        <f t="shared" si="4"/>
        <v>472</v>
      </c>
      <c r="C36" s="5">
        <v>813.78</v>
      </c>
      <c r="D36" s="5">
        <v>812.54300000000001</v>
      </c>
      <c r="E36" s="6">
        <f t="shared" si="5"/>
        <v>81.378</v>
      </c>
      <c r="F36" s="6">
        <f t="shared" si="6"/>
        <v>81.254300000000001</v>
      </c>
      <c r="G36" s="6">
        <f>IF((Tabela1[[#This Row],[REF]]-Tabela1[[#This Row],[P.1]])&lt;0,0,Tabela1[[#This Row],[REF]]-Tabela1[[#This Row],[P.1]])</f>
        <v>0</v>
      </c>
      <c r="H36" s="10">
        <v>0</v>
      </c>
      <c r="I36" s="10">
        <f t="shared" si="7"/>
        <v>0</v>
      </c>
      <c r="J36" s="7"/>
    </row>
    <row r="37" spans="1:10" x14ac:dyDescent="0.3">
      <c r="A37" s="4">
        <v>35</v>
      </c>
      <c r="B37" s="4">
        <f t="shared" si="4"/>
        <v>473</v>
      </c>
      <c r="C37" s="5">
        <v>831.85599999999999</v>
      </c>
      <c r="D37" s="5">
        <v>830.96199999999999</v>
      </c>
      <c r="E37" s="6">
        <f t="shared" si="5"/>
        <v>83.185599999999994</v>
      </c>
      <c r="F37" s="6">
        <f t="shared" si="6"/>
        <v>83.096199999999996</v>
      </c>
      <c r="G37" s="6">
        <f>IF((Tabela1[[#This Row],[REF]]-Tabela1[[#This Row],[P.1]])&lt;0,0,Tabela1[[#This Row],[REF]]-Tabela1[[#This Row],[P.1]])</f>
        <v>0</v>
      </c>
      <c r="H37" s="10">
        <v>0</v>
      </c>
      <c r="I37" s="10">
        <f t="shared" si="7"/>
        <v>0</v>
      </c>
      <c r="J37" s="7"/>
    </row>
    <row r="38" spans="1:10" x14ac:dyDescent="0.3">
      <c r="A38" s="4">
        <v>36</v>
      </c>
      <c r="B38" s="4">
        <f t="shared" si="4"/>
        <v>474</v>
      </c>
      <c r="C38" s="5">
        <v>825.99699999999996</v>
      </c>
      <c r="D38" s="5">
        <v>826.18600000000004</v>
      </c>
      <c r="E38" s="6">
        <f t="shared" si="5"/>
        <v>82.599699999999999</v>
      </c>
      <c r="F38" s="6">
        <f t="shared" si="6"/>
        <v>82.618600000000001</v>
      </c>
      <c r="G38" s="6">
        <f>IF((Tabela1[[#This Row],[REF]]-Tabela1[[#This Row],[P.1]])&lt;0,0,Tabela1[[#This Row],[REF]]-Tabela1[[#This Row],[P.1]])</f>
        <v>1.8900000000002137E-2</v>
      </c>
      <c r="H38" s="10">
        <v>0.03</v>
      </c>
      <c r="I38" s="10">
        <f>G38/0.734</f>
        <v>2.5749318801092831E-2</v>
      </c>
      <c r="J38" s="7"/>
    </row>
    <row r="39" spans="1:10" x14ac:dyDescent="0.3">
      <c r="A39" s="4">
        <v>37</v>
      </c>
      <c r="B39" s="4">
        <f t="shared" si="4"/>
        <v>475</v>
      </c>
      <c r="C39" s="5">
        <v>842.45699999999999</v>
      </c>
      <c r="D39" s="5">
        <v>843.83199999999999</v>
      </c>
      <c r="E39" s="6">
        <f t="shared" si="5"/>
        <v>84.245699999999999</v>
      </c>
      <c r="F39" s="6">
        <f t="shared" si="6"/>
        <v>84.383200000000002</v>
      </c>
      <c r="G39" s="6">
        <f>IF((Tabela1[[#This Row],[REF]]-Tabela1[[#This Row],[P.1]])&lt;0,0,Tabela1[[#This Row],[REF]]-Tabela1[[#This Row],[P.1]])</f>
        <v>0.13750000000000284</v>
      </c>
      <c r="H39" s="10">
        <v>0.19</v>
      </c>
      <c r="I39" s="10">
        <f t="shared" si="7"/>
        <v>0.18732970027248344</v>
      </c>
      <c r="J39" s="7"/>
    </row>
    <row r="40" spans="1:10" x14ac:dyDescent="0.3">
      <c r="A40" s="4">
        <v>38</v>
      </c>
      <c r="B40" s="4">
        <f t="shared" si="4"/>
        <v>476</v>
      </c>
      <c r="C40" s="5">
        <v>856.495</v>
      </c>
      <c r="D40" s="5">
        <v>860.53300000000002</v>
      </c>
      <c r="E40" s="6">
        <f t="shared" si="5"/>
        <v>85.649500000000003</v>
      </c>
      <c r="F40" s="6">
        <f t="shared" si="6"/>
        <v>86.053300000000007</v>
      </c>
      <c r="G40" s="6">
        <f>IF((Tabela1[[#This Row],[REF]]-Tabela1[[#This Row],[P.1]])&lt;0,0,Tabela1[[#This Row],[REF]]-Tabela1[[#This Row],[P.1]])</f>
        <v>0.40380000000000393</v>
      </c>
      <c r="H40" s="10">
        <v>0.55000000000000004</v>
      </c>
      <c r="I40" s="10">
        <f t="shared" si="7"/>
        <v>0.55013623978202175</v>
      </c>
      <c r="J40" s="7"/>
    </row>
    <row r="41" spans="1:10" x14ac:dyDescent="0.3">
      <c r="A41" s="4">
        <v>39</v>
      </c>
      <c r="B41" s="4">
        <f t="shared" si="4"/>
        <v>477</v>
      </c>
      <c r="C41" s="5">
        <v>877.35400000000004</v>
      </c>
      <c r="D41" s="5">
        <v>884.69100000000003</v>
      </c>
      <c r="E41" s="6">
        <f t="shared" si="5"/>
        <v>87.735399999999998</v>
      </c>
      <c r="F41" s="6">
        <f t="shared" si="6"/>
        <v>88.469099999999997</v>
      </c>
      <c r="G41" s="6">
        <f>IF((Tabela1[[#This Row],[REF]]-Tabela1[[#This Row],[P.1]])&lt;0,0,Tabela1[[#This Row],[REF]]-Tabela1[[#This Row],[P.1]])</f>
        <v>0.73369999999999891</v>
      </c>
      <c r="H41" s="10">
        <v>1</v>
      </c>
      <c r="I41" s="10">
        <f t="shared" si="7"/>
        <v>0.99959128065394953</v>
      </c>
      <c r="J41" s="7"/>
    </row>
    <row r="42" spans="1:10" x14ac:dyDescent="0.3">
      <c r="A42" s="4">
        <v>40</v>
      </c>
      <c r="B42" s="4">
        <f t="shared" si="4"/>
        <v>478</v>
      </c>
      <c r="C42" s="5">
        <v>893.96900000000005</v>
      </c>
      <c r="D42" s="5">
        <v>900.84199999999998</v>
      </c>
      <c r="E42" s="6">
        <f t="shared" si="5"/>
        <v>89.396900000000002</v>
      </c>
      <c r="F42" s="6">
        <f t="shared" si="6"/>
        <v>90.084199999999996</v>
      </c>
      <c r="G42" s="6">
        <f>IF((Tabela1[[#This Row],[REF]]-Tabela1[[#This Row],[P.1]])&lt;0,0,Tabela1[[#This Row],[REF]]-Tabela1[[#This Row],[P.1]])</f>
        <v>0.68729999999999336</v>
      </c>
      <c r="H42" s="10">
        <v>0.94</v>
      </c>
      <c r="I42" s="10">
        <f t="shared" si="7"/>
        <v>0.93637602179835611</v>
      </c>
      <c r="J42" s="7"/>
    </row>
    <row r="43" spans="1:10" x14ac:dyDescent="0.3">
      <c r="A43" s="4">
        <v>41</v>
      </c>
      <c r="B43" s="4">
        <f t="shared" si="4"/>
        <v>479</v>
      </c>
      <c r="C43" s="5">
        <v>886.68399999999997</v>
      </c>
      <c r="D43" s="5">
        <v>891.649</v>
      </c>
      <c r="E43" s="6">
        <f t="shared" si="5"/>
        <v>88.668399999999991</v>
      </c>
      <c r="F43" s="6">
        <f t="shared" si="6"/>
        <v>89.164900000000003</v>
      </c>
      <c r="G43" s="6">
        <f>IF((Tabela1[[#This Row],[REF]]-Tabela1[[#This Row],[P.1]])&lt;0,0,Tabela1[[#This Row],[REF]]-Tabela1[[#This Row],[P.1]])</f>
        <v>0.49650000000001171</v>
      </c>
      <c r="H43" s="10">
        <v>0.68</v>
      </c>
      <c r="I43" s="10">
        <f t="shared" si="7"/>
        <v>0.67643051771118767</v>
      </c>
      <c r="J43" s="7"/>
    </row>
    <row r="44" spans="1:10" x14ac:dyDescent="0.3">
      <c r="A44" s="4">
        <v>42</v>
      </c>
      <c r="B44" s="4">
        <f t="shared" si="4"/>
        <v>480</v>
      </c>
      <c r="C44" s="5">
        <v>874.553</v>
      </c>
      <c r="D44" s="5">
        <v>877.423</v>
      </c>
      <c r="E44" s="6">
        <f t="shared" si="5"/>
        <v>87.455299999999994</v>
      </c>
      <c r="F44" s="6">
        <f t="shared" si="6"/>
        <v>87.7423</v>
      </c>
      <c r="G44" s="6">
        <f>IF((Tabela1[[#This Row],[REF]]-Tabela1[[#This Row],[P.1]])&lt;0,0,Tabela1[[#This Row],[REF]]-Tabela1[[#This Row],[P.1]])</f>
        <v>0.28700000000000614</v>
      </c>
      <c r="H44" s="10">
        <v>0.39</v>
      </c>
      <c r="I44" s="10">
        <f t="shared" si="7"/>
        <v>0.39100817438692936</v>
      </c>
      <c r="J44" s="7" t="s">
        <v>7</v>
      </c>
    </row>
    <row r="45" spans="1:10" x14ac:dyDescent="0.3">
      <c r="A45" s="4">
        <v>43</v>
      </c>
      <c r="B45" s="4">
        <f t="shared" si="4"/>
        <v>481</v>
      </c>
      <c r="C45" s="5">
        <v>848.55700000000002</v>
      </c>
      <c r="D45" s="5">
        <v>851.34</v>
      </c>
      <c r="E45" s="6">
        <f t="shared" si="5"/>
        <v>84.855699999999999</v>
      </c>
      <c r="F45" s="6">
        <f t="shared" si="6"/>
        <v>85.134</v>
      </c>
      <c r="G45" s="6">
        <f>IF((Tabela1[[#This Row],[REF]]-Tabela1[[#This Row],[P.1]])&lt;0,0,Tabela1[[#This Row],[REF]]-Tabela1[[#This Row],[P.1]])</f>
        <v>0.27830000000000155</v>
      </c>
      <c r="H45" s="10">
        <v>0.38</v>
      </c>
      <c r="I45" s="10">
        <f t="shared" si="7"/>
        <v>0.37915531335150077</v>
      </c>
      <c r="J45" s="7"/>
    </row>
    <row r="46" spans="1:10" x14ac:dyDescent="0.3">
      <c r="A46" s="4">
        <v>44</v>
      </c>
      <c r="B46" s="4">
        <f t="shared" si="4"/>
        <v>482</v>
      </c>
      <c r="C46" s="5">
        <v>852.97199999999998</v>
      </c>
      <c r="D46" s="5">
        <v>854.81100000000004</v>
      </c>
      <c r="E46" s="6">
        <f t="shared" si="5"/>
        <v>85.297200000000004</v>
      </c>
      <c r="F46" s="6">
        <f t="shared" si="6"/>
        <v>85.481099999999998</v>
      </c>
      <c r="G46" s="6">
        <f>IF((Tabela1[[#This Row],[REF]]-Tabela1[[#This Row],[P.1]])&lt;0,0,Tabela1[[#This Row],[REF]]-Tabela1[[#This Row],[P.1]])</f>
        <v>0.18389999999999418</v>
      </c>
      <c r="H46" s="10">
        <v>0.25</v>
      </c>
      <c r="I46" s="10">
        <f t="shared" si="7"/>
        <v>0.25054495912805747</v>
      </c>
      <c r="J46" s="7"/>
    </row>
    <row r="47" spans="1:10" x14ac:dyDescent="0.3">
      <c r="A47" s="4">
        <v>45</v>
      </c>
      <c r="B47" s="4">
        <f t="shared" si="4"/>
        <v>483</v>
      </c>
      <c r="C47" s="5">
        <v>835.82500000000005</v>
      </c>
      <c r="D47" s="5">
        <v>836.77</v>
      </c>
      <c r="E47" s="6">
        <f t="shared" si="5"/>
        <v>83.58250000000001</v>
      </c>
      <c r="F47" s="6">
        <f t="shared" si="6"/>
        <v>83.676999999999992</v>
      </c>
      <c r="G47" s="6">
        <f>IF((Tabela1[[#This Row],[REF]]-Tabela1[[#This Row],[P.1]])&lt;0,0,Tabela1[[#This Row],[REF]]-Tabela1[[#This Row],[P.1]])</f>
        <v>9.4499999999982265E-2</v>
      </c>
      <c r="H47" s="10">
        <v>0.13</v>
      </c>
      <c r="I47" s="10">
        <f t="shared" si="7"/>
        <v>0.12874659400542543</v>
      </c>
      <c r="J47" s="7"/>
    </row>
    <row r="48" spans="1:10" x14ac:dyDescent="0.3">
      <c r="A48" s="4">
        <v>46</v>
      </c>
      <c r="B48" s="4">
        <f t="shared" si="4"/>
        <v>484</v>
      </c>
      <c r="C48" s="5">
        <v>857.71500000000003</v>
      </c>
      <c r="D48" s="5">
        <v>858.71100000000001</v>
      </c>
      <c r="E48" s="6">
        <f t="shared" si="5"/>
        <v>85.771500000000003</v>
      </c>
      <c r="F48" s="6">
        <f t="shared" si="6"/>
        <v>85.871099999999998</v>
      </c>
      <c r="G48" s="6">
        <f>IF((Tabela1[[#This Row],[REF]]-Tabela1[[#This Row],[P.1]])&lt;0,0,Tabela1[[#This Row],[REF]]-Tabela1[[#This Row],[P.1]])</f>
        <v>9.9599999999995248E-2</v>
      </c>
      <c r="H48" s="10">
        <v>0.14000000000000001</v>
      </c>
      <c r="I48" s="10">
        <f t="shared" si="7"/>
        <v>0.13569482288827692</v>
      </c>
      <c r="J48" s="7"/>
    </row>
    <row r="49" spans="1:10" x14ac:dyDescent="0.3">
      <c r="A49" s="4">
        <v>47</v>
      </c>
      <c r="B49" s="4">
        <f t="shared" si="4"/>
        <v>485</v>
      </c>
      <c r="C49" s="5">
        <v>863.48800000000006</v>
      </c>
      <c r="D49" s="5">
        <v>866.23699999999997</v>
      </c>
      <c r="E49" s="6">
        <f t="shared" si="5"/>
        <v>86.348800000000011</v>
      </c>
      <c r="F49" s="6">
        <f t="shared" si="6"/>
        <v>86.623699999999999</v>
      </c>
      <c r="G49" s="6">
        <f>IF((Tabela1[[#This Row],[REF]]-Tabela1[[#This Row],[P.1]])&lt;0,0,Tabela1[[#This Row],[REF]]-Tabela1[[#This Row],[P.1]])</f>
        <v>0.27489999999998815</v>
      </c>
      <c r="H49" s="10">
        <v>0.37</v>
      </c>
      <c r="I49" s="10">
        <f t="shared" si="7"/>
        <v>0.37452316076292663</v>
      </c>
      <c r="J49" s="7"/>
    </row>
    <row r="50" spans="1:10" x14ac:dyDescent="0.3">
      <c r="A50" s="4">
        <v>48</v>
      </c>
      <c r="B50" s="4">
        <f t="shared" si="4"/>
        <v>486</v>
      </c>
      <c r="C50" s="5">
        <v>866.78700000000003</v>
      </c>
      <c r="D50" s="5">
        <v>870.928</v>
      </c>
      <c r="E50" s="6">
        <f t="shared" si="5"/>
        <v>86.678700000000006</v>
      </c>
      <c r="F50" s="6">
        <f t="shared" si="6"/>
        <v>87.092799999999997</v>
      </c>
      <c r="G50" s="6">
        <f>IF((Tabela1[[#This Row],[REF]]-Tabela1[[#This Row],[P.1]])&lt;0,0,Tabela1[[#This Row],[REF]]-Tabela1[[#This Row],[P.1]])</f>
        <v>0.41409999999999059</v>
      </c>
      <c r="H50" s="10">
        <v>0.56000000000000005</v>
      </c>
      <c r="I50" s="10">
        <f t="shared" si="7"/>
        <v>0.56416893732968743</v>
      </c>
      <c r="J50" s="7"/>
    </row>
    <row r="51" spans="1:10" x14ac:dyDescent="0.3">
      <c r="A51" s="4">
        <v>49</v>
      </c>
      <c r="B51" s="4">
        <f t="shared" si="4"/>
        <v>487</v>
      </c>
      <c r="C51" s="5">
        <v>859.74199999999996</v>
      </c>
      <c r="D51" s="5">
        <v>863.40200000000004</v>
      </c>
      <c r="E51" s="6">
        <f t="shared" si="5"/>
        <v>85.974199999999996</v>
      </c>
      <c r="F51" s="6">
        <f t="shared" si="6"/>
        <v>86.34020000000001</v>
      </c>
      <c r="G51" s="6">
        <f>IF((Tabela1[[#This Row],[REF]]-Tabela1[[#This Row],[P.1]])&lt;0,0,Tabela1[[#This Row],[REF]]-Tabela1[[#This Row],[P.1]])</f>
        <v>0.36600000000001387</v>
      </c>
      <c r="H51" s="10">
        <v>0.5</v>
      </c>
      <c r="I51" s="10">
        <f t="shared" si="7"/>
        <v>0.49863760217985542</v>
      </c>
      <c r="J51" s="7"/>
    </row>
    <row r="52" spans="1:10" x14ac:dyDescent="0.3">
      <c r="A52" s="4">
        <v>50</v>
      </c>
      <c r="B52" s="4">
        <f t="shared" si="4"/>
        <v>488</v>
      </c>
      <c r="C52" s="5">
        <v>834.79399999999998</v>
      </c>
      <c r="D52" s="5">
        <v>836.23699999999997</v>
      </c>
      <c r="E52" s="6">
        <f t="shared" si="5"/>
        <v>83.479399999999998</v>
      </c>
      <c r="F52" s="6">
        <f t="shared" si="6"/>
        <v>83.623699999999999</v>
      </c>
      <c r="G52" s="6">
        <f>IF((Tabela1[[#This Row],[REF]]-Tabela1[[#This Row],[P.1]])&lt;0,0,Tabela1[[#This Row],[REF]]-Tabela1[[#This Row],[P.1]])</f>
        <v>0.14430000000000121</v>
      </c>
      <c r="H52" s="10">
        <v>0.2</v>
      </c>
      <c r="I52" s="10">
        <f t="shared" si="7"/>
        <v>0.19659400544959293</v>
      </c>
      <c r="J52" s="7"/>
    </row>
    <row r="53" spans="1:10" x14ac:dyDescent="0.3">
      <c r="A53" s="4">
        <v>51</v>
      </c>
      <c r="B53" s="4">
        <f t="shared" si="4"/>
        <v>489</v>
      </c>
      <c r="C53" s="5">
        <v>830.68700000000001</v>
      </c>
      <c r="D53" s="5">
        <v>830.22299999999996</v>
      </c>
      <c r="E53" s="6">
        <f t="shared" si="5"/>
        <v>83.068700000000007</v>
      </c>
      <c r="F53" s="6">
        <f t="shared" si="6"/>
        <v>83.022300000000001</v>
      </c>
      <c r="G53" s="6">
        <f>IF((Tabela1[[#This Row],[REF]]-Tabela1[[#This Row],[P.1]])&lt;0,0,Tabela1[[#This Row],[REF]]-Tabela1[[#This Row],[P.1]])</f>
        <v>0</v>
      </c>
      <c r="H53" s="10">
        <v>0</v>
      </c>
      <c r="I53" s="10">
        <f t="shared" si="7"/>
        <v>0</v>
      </c>
      <c r="J53" s="7"/>
    </row>
    <row r="54" spans="1:10" x14ac:dyDescent="0.3">
      <c r="A54" s="4">
        <v>52</v>
      </c>
      <c r="B54" s="4">
        <f t="shared" si="4"/>
        <v>490</v>
      </c>
      <c r="C54" s="5">
        <v>823.54</v>
      </c>
      <c r="D54" s="5">
        <v>822.33699999999999</v>
      </c>
      <c r="E54" s="6">
        <f t="shared" si="5"/>
        <v>82.353999999999999</v>
      </c>
      <c r="F54" s="6">
        <f t="shared" si="6"/>
        <v>82.233699999999999</v>
      </c>
      <c r="G54" s="6">
        <f>IF((Tabela1[[#This Row],[REF]]-Tabela1[[#This Row],[P.1]])&lt;0,0,Tabela1[[#This Row],[REF]]-Tabela1[[#This Row],[P.1]])</f>
        <v>0</v>
      </c>
      <c r="H54" s="10">
        <v>0</v>
      </c>
      <c r="I54" s="10">
        <f t="shared" si="7"/>
        <v>0</v>
      </c>
      <c r="J54" s="9"/>
    </row>
    <row r="55" spans="1:10" x14ac:dyDescent="0.3">
      <c r="A55" s="4">
        <v>53</v>
      </c>
      <c r="B55" s="4">
        <f t="shared" si="4"/>
        <v>491</v>
      </c>
      <c r="C55" s="5">
        <v>824.91399999999999</v>
      </c>
      <c r="D55" s="5">
        <v>823.52200000000005</v>
      </c>
      <c r="E55" s="6">
        <f t="shared" si="5"/>
        <v>82.491399999999999</v>
      </c>
      <c r="F55" s="6">
        <f t="shared" si="6"/>
        <v>82.352200000000011</v>
      </c>
      <c r="G55" s="6">
        <f>IF((Tabela1[[#This Row],[REF]]-Tabela1[[#This Row],[P.1]])&lt;0,0,Tabela1[[#This Row],[REF]]-Tabela1[[#This Row],[P.1]])</f>
        <v>0</v>
      </c>
      <c r="H55" s="11">
        <v>0</v>
      </c>
      <c r="I55" s="11">
        <f t="shared" si="7"/>
        <v>0</v>
      </c>
      <c r="J55" s="7"/>
    </row>
    <row r="56" spans="1:10" x14ac:dyDescent="0.3">
      <c r="A56" s="4">
        <v>54</v>
      </c>
      <c r="B56" s="4">
        <f t="shared" si="4"/>
        <v>492</v>
      </c>
      <c r="C56" s="5">
        <v>830.79</v>
      </c>
      <c r="D56" s="5">
        <v>829.26099999999997</v>
      </c>
      <c r="E56" s="6">
        <f t="shared" si="5"/>
        <v>83.078999999999994</v>
      </c>
      <c r="F56" s="6">
        <f t="shared" si="6"/>
        <v>82.926099999999991</v>
      </c>
      <c r="G56" s="6">
        <f>IF((Tabela1[[#This Row],[REF]]-Tabela1[[#This Row],[P.1]])&lt;0,0,Tabela1[[#This Row],[REF]]-Tabela1[[#This Row],[P.1]])</f>
        <v>0</v>
      </c>
      <c r="H56" s="11">
        <v>0</v>
      </c>
      <c r="I56" s="11">
        <f t="shared" si="7"/>
        <v>0</v>
      </c>
      <c r="J56" s="7"/>
    </row>
    <row r="57" spans="1:10" x14ac:dyDescent="0.3">
      <c r="A57" s="4">
        <v>55</v>
      </c>
      <c r="B57" s="4">
        <f t="shared" si="4"/>
        <v>493</v>
      </c>
      <c r="C57" s="5">
        <v>832.44</v>
      </c>
      <c r="D57" s="5">
        <v>831.87300000000005</v>
      </c>
      <c r="E57" s="6">
        <f t="shared" si="5"/>
        <v>83.244</v>
      </c>
      <c r="F57" s="6">
        <f t="shared" si="6"/>
        <v>83.187300000000008</v>
      </c>
      <c r="G57" s="6">
        <f>IF((Tabela1[[#This Row],[REF]]-Tabela1[[#This Row],[P.1]])&lt;0,0,Tabela1[[#This Row],[REF]]-Tabela1[[#This Row],[P.1]])</f>
        <v>0</v>
      </c>
      <c r="H57" s="11">
        <v>0</v>
      </c>
      <c r="I57" s="11">
        <f t="shared" si="7"/>
        <v>0</v>
      </c>
      <c r="J57" s="7"/>
    </row>
    <row r="58" spans="1:10" x14ac:dyDescent="0.3">
      <c r="A58" s="4">
        <v>56</v>
      </c>
      <c r="B58" s="4">
        <f t="shared" si="4"/>
        <v>494</v>
      </c>
      <c r="C58" s="5">
        <v>832.14800000000002</v>
      </c>
      <c r="D58" s="5">
        <v>831.18600000000004</v>
      </c>
      <c r="E58" s="6">
        <f t="shared" si="5"/>
        <v>83.214799999999997</v>
      </c>
      <c r="F58" s="6">
        <f t="shared" si="6"/>
        <v>83.118600000000001</v>
      </c>
      <c r="G58" s="6">
        <f>IF((Tabela1[[#This Row],[REF]]-Tabela1[[#This Row],[P.1]])&lt;0,0,Tabela1[[#This Row],[REF]]-Tabela1[[#This Row],[P.1]])</f>
        <v>0</v>
      </c>
      <c r="H58" s="11">
        <v>0</v>
      </c>
      <c r="I58" s="11">
        <f t="shared" si="7"/>
        <v>0</v>
      </c>
      <c r="J58" s="7"/>
    </row>
    <row r="59" spans="1:10" x14ac:dyDescent="0.3">
      <c r="A59" s="4">
        <v>57</v>
      </c>
      <c r="B59" s="4">
        <f t="shared" si="4"/>
        <v>495</v>
      </c>
      <c r="C59" s="5">
        <v>840.91099999999994</v>
      </c>
      <c r="D59" s="5">
        <v>840.51499999999999</v>
      </c>
      <c r="E59" s="6">
        <f t="shared" si="5"/>
        <v>84.091099999999997</v>
      </c>
      <c r="F59" s="6">
        <f t="shared" si="6"/>
        <v>84.051500000000004</v>
      </c>
      <c r="G59" s="6">
        <f>IF((Tabela1[[#This Row],[REF]]-Tabela1[[#This Row],[P.1]])&lt;0,0,Tabela1[[#This Row],[REF]]-Tabela1[[#This Row],[P.1]])</f>
        <v>0</v>
      </c>
      <c r="H59" s="11">
        <v>0</v>
      </c>
      <c r="I59" s="11">
        <f t="shared" si="7"/>
        <v>0</v>
      </c>
      <c r="J59" s="7"/>
    </row>
    <row r="60" spans="1:10" x14ac:dyDescent="0.3">
      <c r="A60" s="4">
        <v>58</v>
      </c>
      <c r="B60" s="4">
        <f t="shared" si="4"/>
        <v>496</v>
      </c>
      <c r="C60" s="5">
        <v>827.38800000000003</v>
      </c>
      <c r="D60" s="5">
        <v>825.67</v>
      </c>
      <c r="E60" s="6">
        <f t="shared" si="5"/>
        <v>82.738799999999998</v>
      </c>
      <c r="F60" s="6">
        <f t="shared" si="6"/>
        <v>82.566999999999993</v>
      </c>
      <c r="G60" s="6">
        <f>IF((Tabela1[[#This Row],[REF]]-Tabela1[[#This Row],[P.1]])&lt;0,0,Tabela1[[#This Row],[REF]]-Tabela1[[#This Row],[P.1]])</f>
        <v>0</v>
      </c>
      <c r="H60" s="11">
        <v>0</v>
      </c>
      <c r="I60" s="11">
        <f t="shared" si="7"/>
        <v>0</v>
      </c>
      <c r="J60" s="7"/>
    </row>
    <row r="61" spans="1:10" x14ac:dyDescent="0.3">
      <c r="A61" s="4">
        <v>59</v>
      </c>
      <c r="B61" s="4">
        <f t="shared" si="4"/>
        <v>497</v>
      </c>
      <c r="C61" s="5">
        <v>828.93499999999995</v>
      </c>
      <c r="D61" s="5">
        <v>827.35400000000004</v>
      </c>
      <c r="E61" s="6">
        <f t="shared" si="5"/>
        <v>82.893499999999989</v>
      </c>
      <c r="F61" s="6">
        <f t="shared" si="6"/>
        <v>82.735399999999998</v>
      </c>
      <c r="G61" s="6">
        <f>IF((Tabela1[[#This Row],[REF]]-Tabela1[[#This Row],[P.1]])&lt;0,0,Tabela1[[#This Row],[REF]]-Tabela1[[#This Row],[P.1]])</f>
        <v>0</v>
      </c>
      <c r="H61" s="11">
        <v>0</v>
      </c>
      <c r="I61" s="11">
        <f t="shared" si="7"/>
        <v>0</v>
      </c>
      <c r="J61" s="9"/>
    </row>
    <row r="62" spans="1:10" x14ac:dyDescent="0.3">
      <c r="A62" s="4">
        <v>60</v>
      </c>
      <c r="B62" s="4">
        <f t="shared" si="4"/>
        <v>498</v>
      </c>
      <c r="C62" s="5">
        <v>815.48099999999999</v>
      </c>
      <c r="D62" s="5">
        <v>815.10299999999995</v>
      </c>
      <c r="E62" s="6">
        <f t="shared" si="5"/>
        <v>81.548100000000005</v>
      </c>
      <c r="F62" s="6">
        <f t="shared" si="6"/>
        <v>81.510300000000001</v>
      </c>
      <c r="G62" s="6">
        <f>IF((Tabela1[[#This Row],[REF]]-Tabela1[[#This Row],[P.1]])&lt;0,0,Tabela1[[#This Row],[REF]]-Tabela1[[#This Row],[P.1]])</f>
        <v>0</v>
      </c>
      <c r="H62" s="10">
        <v>0</v>
      </c>
      <c r="I62" s="10">
        <f t="shared" si="7"/>
        <v>0</v>
      </c>
      <c r="J62" s="7"/>
    </row>
    <row r="63" spans="1:10" x14ac:dyDescent="0.3">
      <c r="A63" s="4">
        <v>61</v>
      </c>
      <c r="B63" s="4">
        <f t="shared" si="4"/>
        <v>499</v>
      </c>
      <c r="C63" s="5">
        <v>804.77700000000004</v>
      </c>
      <c r="D63" s="5">
        <v>802.99</v>
      </c>
      <c r="E63" s="6">
        <f t="shared" si="5"/>
        <v>80.477699999999999</v>
      </c>
      <c r="F63" s="6">
        <f t="shared" si="6"/>
        <v>80.299000000000007</v>
      </c>
      <c r="G63" s="6">
        <f>IF((Tabela1[[#This Row],[REF]]-Tabela1[[#This Row],[P.1]])&lt;0,0,Tabela1[[#This Row],[REF]]-Tabela1[[#This Row],[P.1]])</f>
        <v>0</v>
      </c>
      <c r="H63" s="10">
        <v>0</v>
      </c>
      <c r="I63" s="10">
        <f t="shared" si="7"/>
        <v>0</v>
      </c>
      <c r="J63" s="7"/>
    </row>
    <row r="64" spans="1:10" x14ac:dyDescent="0.3">
      <c r="A64" s="4">
        <v>62</v>
      </c>
      <c r="B64" s="4">
        <f t="shared" si="4"/>
        <v>500</v>
      </c>
      <c r="C64" s="5">
        <v>783.19600000000003</v>
      </c>
      <c r="D64" s="5">
        <v>782.66300000000001</v>
      </c>
      <c r="E64" s="6">
        <f t="shared" si="5"/>
        <v>78.319600000000008</v>
      </c>
      <c r="F64" s="6">
        <f t="shared" si="6"/>
        <v>78.266300000000001</v>
      </c>
      <c r="G64" s="6">
        <f>IF((Tabela1[[#This Row],[REF]]-Tabela1[[#This Row],[P.1]])&lt;0,0,Tabela1[[#This Row],[REF]]-Tabela1[[#This Row],[P.1]])</f>
        <v>0</v>
      </c>
      <c r="H64" s="10">
        <v>0</v>
      </c>
      <c r="I64" s="10">
        <f t="shared" si="7"/>
        <v>0</v>
      </c>
      <c r="J64" s="7"/>
    </row>
    <row r="65" spans="1:10" x14ac:dyDescent="0.3">
      <c r="A65" s="4">
        <v>63</v>
      </c>
      <c r="B65" s="4">
        <f t="shared" si="4"/>
        <v>501</v>
      </c>
      <c r="C65" s="5">
        <v>791.58100000000002</v>
      </c>
      <c r="D65" s="5">
        <v>793.38499999999999</v>
      </c>
      <c r="E65" s="6">
        <f t="shared" si="5"/>
        <v>79.158100000000005</v>
      </c>
      <c r="F65" s="6">
        <f t="shared" si="6"/>
        <v>79.338499999999996</v>
      </c>
      <c r="G65" s="6">
        <f>IF((Tabela1[[#This Row],[REF]]-Tabela1[[#This Row],[P.1]])&lt;0,0,Tabela1[[#This Row],[REF]]-Tabela1[[#This Row],[P.1]])</f>
        <v>0.18039999999999168</v>
      </c>
      <c r="H65" s="10">
        <v>1</v>
      </c>
      <c r="I65" s="10">
        <f t="shared" si="7"/>
        <v>0.24577656675748186</v>
      </c>
      <c r="J65" s="7"/>
    </row>
    <row r="66" spans="1:10" x14ac:dyDescent="0.3">
      <c r="A66" s="4">
        <v>64</v>
      </c>
      <c r="B66" s="4">
        <f t="shared" ref="B66:B72" si="8">A66+438</f>
        <v>502</v>
      </c>
      <c r="C66" s="5">
        <v>785.77300000000002</v>
      </c>
      <c r="D66" s="5">
        <v>786.59799999999996</v>
      </c>
      <c r="E66" s="6">
        <f t="shared" ref="E66:E72" si="9">C66/10</f>
        <v>78.577300000000008</v>
      </c>
      <c r="F66" s="6">
        <f t="shared" ref="F66:F72" si="10">D66/10</f>
        <v>78.65979999999999</v>
      </c>
      <c r="G66" s="6">
        <f>IF((Tabela1[[#This Row],[REF]]-Tabela1[[#This Row],[P.1]])&lt;0,0,Tabela1[[#This Row],[REF]]-Tabela1[[#This Row],[P.1]])</f>
        <v>8.249999999998181E-2</v>
      </c>
      <c r="H66" s="10">
        <f>0.08/0.18</f>
        <v>0.44444444444444448</v>
      </c>
      <c r="I66" s="10">
        <f t="shared" ref="I66:I72" si="11">G66/0.734</f>
        <v>0.11239782016346296</v>
      </c>
      <c r="J66" s="7" t="s">
        <v>8</v>
      </c>
    </row>
    <row r="67" spans="1:10" x14ac:dyDescent="0.3">
      <c r="A67" s="4">
        <v>65</v>
      </c>
      <c r="B67" s="4">
        <f t="shared" si="8"/>
        <v>503</v>
      </c>
      <c r="C67" s="5">
        <v>789.86300000000006</v>
      </c>
      <c r="D67" s="5">
        <v>790.91099999999994</v>
      </c>
      <c r="E67" s="6">
        <f t="shared" si="9"/>
        <v>78.9863</v>
      </c>
      <c r="F67" s="6">
        <f t="shared" si="10"/>
        <v>79.091099999999997</v>
      </c>
      <c r="G67" s="6">
        <f>IF((Tabela1[[#This Row],[REF]]-Tabela1[[#This Row],[P.1]])&lt;0,0,Tabela1[[#This Row],[REF]]-Tabela1[[#This Row],[P.1]])</f>
        <v>0.10479999999999734</v>
      </c>
      <c r="H67" s="10">
        <f>0.1/0.18</f>
        <v>0.55555555555555558</v>
      </c>
      <c r="I67" s="10">
        <f t="shared" si="11"/>
        <v>0.14277929155312991</v>
      </c>
      <c r="J67" s="7"/>
    </row>
    <row r="68" spans="1:10" x14ac:dyDescent="0.3">
      <c r="A68" s="4">
        <v>66</v>
      </c>
      <c r="B68" s="4">
        <f t="shared" si="8"/>
        <v>504</v>
      </c>
      <c r="C68" s="5">
        <v>804.29600000000005</v>
      </c>
      <c r="D68" s="5">
        <v>804.89700000000005</v>
      </c>
      <c r="E68" s="6">
        <f t="shared" si="9"/>
        <v>80.429600000000008</v>
      </c>
      <c r="F68" s="6">
        <f t="shared" si="10"/>
        <v>80.489699999999999</v>
      </c>
      <c r="G68" s="6">
        <f>IF((Tabela1[[#This Row],[REF]]-Tabela1[[#This Row],[P.1]])&lt;0,0,Tabela1[[#This Row],[REF]]-Tabela1[[#This Row],[P.1]])</f>
        <v>6.0099999999991383E-2</v>
      </c>
      <c r="H68" s="10">
        <f>0.06/0.18</f>
        <v>0.33333333333333331</v>
      </c>
      <c r="I68" s="10">
        <f t="shared" si="11"/>
        <v>8.1880108991813874E-2</v>
      </c>
      <c r="J68" s="7"/>
    </row>
    <row r="69" spans="1:10" x14ac:dyDescent="0.3">
      <c r="A69" s="4">
        <v>67</v>
      </c>
      <c r="B69" s="4">
        <f t="shared" si="8"/>
        <v>505</v>
      </c>
      <c r="C69" s="5">
        <v>810.08600000000001</v>
      </c>
      <c r="D69" s="5">
        <v>810.18899999999996</v>
      </c>
      <c r="E69" s="6">
        <f t="shared" si="9"/>
        <v>81.008600000000001</v>
      </c>
      <c r="F69" s="6">
        <f t="shared" si="10"/>
        <v>81.018900000000002</v>
      </c>
      <c r="G69" s="6">
        <f>IF((Tabela1[[#This Row],[REF]]-Tabela1[[#This Row],[P.1]])&lt;0,0,Tabela1[[#This Row],[REF]]-Tabela1[[#This Row],[P.1]])</f>
        <v>1.0300000000000864E-2</v>
      </c>
      <c r="H69" s="10">
        <f>0.01/0.18</f>
        <v>5.5555555555555559E-2</v>
      </c>
      <c r="I69" s="10">
        <f t="shared" si="11"/>
        <v>1.4032697547685101E-2</v>
      </c>
      <c r="J69" s="7"/>
    </row>
    <row r="70" spans="1:10" x14ac:dyDescent="0.3">
      <c r="A70" s="4">
        <v>68</v>
      </c>
      <c r="B70" s="4">
        <f t="shared" si="8"/>
        <v>506</v>
      </c>
      <c r="C70" s="5">
        <v>810.82500000000005</v>
      </c>
      <c r="D70" s="5">
        <v>809.86300000000006</v>
      </c>
      <c r="E70" s="6">
        <f t="shared" si="9"/>
        <v>81.08250000000001</v>
      </c>
      <c r="F70" s="6">
        <f t="shared" si="10"/>
        <v>80.9863</v>
      </c>
      <c r="G70" s="6">
        <f>IF((Tabela1[[#This Row],[REF]]-Tabela1[[#This Row],[P.1]])&lt;0,0,Tabela1[[#This Row],[REF]]-Tabela1[[#This Row],[P.1]])</f>
        <v>0</v>
      </c>
      <c r="H70" s="10">
        <v>0</v>
      </c>
      <c r="I70" s="10">
        <f t="shared" si="11"/>
        <v>0</v>
      </c>
      <c r="J70" s="9"/>
    </row>
    <row r="71" spans="1:10" x14ac:dyDescent="0.3">
      <c r="A71" s="4">
        <v>69</v>
      </c>
      <c r="B71" s="4">
        <f t="shared" si="8"/>
        <v>507</v>
      </c>
      <c r="C71" s="5">
        <v>823.19600000000003</v>
      </c>
      <c r="D71" s="5">
        <v>821.13400000000001</v>
      </c>
      <c r="E71" s="6">
        <f t="shared" si="9"/>
        <v>82.319600000000008</v>
      </c>
      <c r="F71" s="6">
        <f t="shared" si="10"/>
        <v>82.113399999999999</v>
      </c>
      <c r="G71" s="6">
        <f>IF((Tabela1[[#This Row],[REF]]-Tabela1[[#This Row],[P.1]])&lt;0,0,Tabela1[[#This Row],[REF]]-Tabela1[[#This Row],[P.1]])</f>
        <v>0</v>
      </c>
      <c r="H71" s="11">
        <v>0</v>
      </c>
      <c r="I71" s="11">
        <f t="shared" si="11"/>
        <v>0</v>
      </c>
      <c r="J71" s="7"/>
    </row>
    <row r="72" spans="1:10" x14ac:dyDescent="0.3">
      <c r="A72" s="4">
        <v>70</v>
      </c>
      <c r="B72" s="4">
        <f t="shared" si="8"/>
        <v>508</v>
      </c>
      <c r="C72" s="5">
        <v>841.71799999999996</v>
      </c>
      <c r="D72" s="5">
        <v>839.77700000000004</v>
      </c>
      <c r="E72" s="6">
        <f t="shared" si="9"/>
        <v>84.17179999999999</v>
      </c>
      <c r="F72" s="6">
        <f t="shared" si="10"/>
        <v>83.977699999999999</v>
      </c>
      <c r="G72" s="6">
        <f>IF((Tabela1[[#This Row],[REF]]-Tabela1[[#This Row],[P.1]])&lt;0,0,Tabela1[[#This Row],[REF]]-Tabela1[[#This Row],[P.1]])</f>
        <v>0</v>
      </c>
      <c r="H72" s="11">
        <v>0</v>
      </c>
      <c r="I72" s="11">
        <f t="shared" si="11"/>
        <v>0</v>
      </c>
      <c r="J72" s="7"/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DF75-754D-4961-92FA-F5731305AC23}">
  <dimension ref="A1:D72"/>
  <sheetViews>
    <sheetView tabSelected="1" topLeftCell="C1" workbookViewId="0">
      <selection activeCell="Z10" sqref="Z10"/>
    </sheetView>
  </sheetViews>
  <sheetFormatPr defaultRowHeight="14.4" x14ac:dyDescent="0.3"/>
  <sheetData>
    <row r="1" spans="1:4" x14ac:dyDescent="0.3">
      <c r="A1" s="18" t="s">
        <v>10</v>
      </c>
      <c r="B1" s="18" t="s">
        <v>0</v>
      </c>
      <c r="C1" s="21" t="s">
        <v>13</v>
      </c>
      <c r="D1" s="18" t="s">
        <v>14</v>
      </c>
    </row>
    <row r="2" spans="1:4" x14ac:dyDescent="0.3">
      <c r="A2" s="14">
        <f>0</f>
        <v>0</v>
      </c>
      <c r="B2" s="14">
        <f t="shared" ref="B2:B33" si="0">A2+438</f>
        <v>438</v>
      </c>
      <c r="C2" s="15">
        <v>87.213099999999997</v>
      </c>
      <c r="D2" s="15">
        <v>87.103099999999998</v>
      </c>
    </row>
    <row r="3" spans="1:4" x14ac:dyDescent="0.3">
      <c r="A3" s="4">
        <v>1</v>
      </c>
      <c r="B3" s="4">
        <f t="shared" si="0"/>
        <v>439</v>
      </c>
      <c r="C3" s="5">
        <v>85.429599999999994</v>
      </c>
      <c r="D3" s="5">
        <v>84.793800000000005</v>
      </c>
    </row>
    <row r="4" spans="1:4" x14ac:dyDescent="0.3">
      <c r="A4" s="14">
        <v>2</v>
      </c>
      <c r="B4" s="14">
        <f t="shared" si="0"/>
        <v>440</v>
      </c>
      <c r="C4" s="15">
        <v>83.414100000000005</v>
      </c>
      <c r="D4" s="15">
        <v>83.085899999999995</v>
      </c>
    </row>
    <row r="5" spans="1:4" x14ac:dyDescent="0.3">
      <c r="A5" s="4">
        <v>3</v>
      </c>
      <c r="B5" s="4">
        <f t="shared" si="0"/>
        <v>441</v>
      </c>
      <c r="C5" s="5">
        <v>85.194199999999995</v>
      </c>
      <c r="D5" s="5">
        <v>85.089299999999994</v>
      </c>
    </row>
    <row r="6" spans="1:4" x14ac:dyDescent="0.3">
      <c r="A6" s="14">
        <v>4</v>
      </c>
      <c r="B6" s="14">
        <f t="shared" si="0"/>
        <v>442</v>
      </c>
      <c r="C6" s="15">
        <v>87.671800000000005</v>
      </c>
      <c r="D6" s="15">
        <v>86.855699999999999</v>
      </c>
    </row>
    <row r="7" spans="1:4" x14ac:dyDescent="0.3">
      <c r="A7" s="4">
        <v>5</v>
      </c>
      <c r="B7" s="4">
        <f t="shared" si="0"/>
        <v>443</v>
      </c>
      <c r="C7" s="5">
        <v>88.642600000000002</v>
      </c>
      <c r="D7" s="5">
        <v>87.615099999999998</v>
      </c>
    </row>
    <row r="8" spans="1:4" x14ac:dyDescent="0.3">
      <c r="A8" s="14">
        <v>6</v>
      </c>
      <c r="B8" s="14">
        <f t="shared" si="0"/>
        <v>444</v>
      </c>
      <c r="C8" s="15">
        <v>88.173500000000004</v>
      </c>
      <c r="D8" s="15">
        <v>87.2577</v>
      </c>
    </row>
    <row r="9" spans="1:4" x14ac:dyDescent="0.3">
      <c r="A9" s="4">
        <v>7</v>
      </c>
      <c r="B9" s="4">
        <f t="shared" si="0"/>
        <v>445</v>
      </c>
      <c r="C9" s="5">
        <v>85.836799999999997</v>
      </c>
      <c r="D9" s="5">
        <v>84.847099999999998</v>
      </c>
    </row>
    <row r="10" spans="1:4" x14ac:dyDescent="0.3">
      <c r="A10" s="14">
        <v>8</v>
      </c>
      <c r="B10" s="14">
        <f t="shared" si="0"/>
        <v>446</v>
      </c>
      <c r="C10" s="15">
        <v>84.597899999999996</v>
      </c>
      <c r="D10" s="15">
        <v>83.448499999999996</v>
      </c>
    </row>
    <row r="11" spans="1:4" x14ac:dyDescent="0.3">
      <c r="A11" s="4">
        <v>9</v>
      </c>
      <c r="B11" s="4">
        <f t="shared" si="0"/>
        <v>447</v>
      </c>
      <c r="C11" s="5">
        <v>84.857399999999998</v>
      </c>
      <c r="D11" s="5">
        <v>84.355699999999999</v>
      </c>
    </row>
    <row r="12" spans="1:4" x14ac:dyDescent="0.3">
      <c r="A12" s="14">
        <v>10</v>
      </c>
      <c r="B12" s="14">
        <f t="shared" si="0"/>
        <v>448</v>
      </c>
      <c r="C12" s="15">
        <v>84.604799999999997</v>
      </c>
      <c r="D12" s="15">
        <v>84.231999999999999</v>
      </c>
    </row>
    <row r="13" spans="1:4" x14ac:dyDescent="0.3">
      <c r="A13" s="4">
        <v>11</v>
      </c>
      <c r="B13" s="4">
        <f t="shared" si="0"/>
        <v>449</v>
      </c>
      <c r="C13" s="5">
        <v>83.652900000000002</v>
      </c>
      <c r="D13" s="5">
        <v>82.939899999999994</v>
      </c>
    </row>
    <row r="14" spans="1:4" x14ac:dyDescent="0.3">
      <c r="A14" s="14">
        <v>12</v>
      </c>
      <c r="B14" s="14">
        <f t="shared" si="0"/>
        <v>450</v>
      </c>
      <c r="C14" s="15">
        <v>84.025800000000004</v>
      </c>
      <c r="D14" s="15">
        <v>83.800700000000006</v>
      </c>
    </row>
    <row r="15" spans="1:4" x14ac:dyDescent="0.3">
      <c r="A15" s="4">
        <v>13</v>
      </c>
      <c r="B15" s="4">
        <f t="shared" si="0"/>
        <v>451</v>
      </c>
      <c r="C15" s="5">
        <v>84.847099999999998</v>
      </c>
      <c r="D15" s="5">
        <v>84.822999999999993</v>
      </c>
    </row>
    <row r="16" spans="1:4" x14ac:dyDescent="0.3">
      <c r="A16" s="14">
        <v>14</v>
      </c>
      <c r="B16" s="14">
        <f t="shared" si="0"/>
        <v>452</v>
      </c>
      <c r="C16" s="15">
        <v>85.781800000000004</v>
      </c>
      <c r="D16" s="15">
        <v>85.494799999999998</v>
      </c>
    </row>
    <row r="17" spans="1:4" x14ac:dyDescent="0.3">
      <c r="A17" s="4">
        <v>15</v>
      </c>
      <c r="B17" s="4">
        <f t="shared" si="0"/>
        <v>453</v>
      </c>
      <c r="C17" s="5">
        <v>87.111699999999999</v>
      </c>
      <c r="D17" s="5">
        <v>86.774900000000002</v>
      </c>
    </row>
    <row r="18" spans="1:4" x14ac:dyDescent="0.3">
      <c r="A18" s="14">
        <v>16</v>
      </c>
      <c r="B18" s="14">
        <f t="shared" si="0"/>
        <v>454</v>
      </c>
      <c r="C18" s="15">
        <v>87.529200000000003</v>
      </c>
      <c r="D18" s="15">
        <v>86.915800000000004</v>
      </c>
    </row>
    <row r="19" spans="1:4" x14ac:dyDescent="0.3">
      <c r="A19" s="4">
        <v>17</v>
      </c>
      <c r="B19" s="4">
        <f t="shared" si="0"/>
        <v>455</v>
      </c>
      <c r="C19" s="5">
        <v>87.128900000000002</v>
      </c>
      <c r="D19" s="5">
        <v>86.426100000000005</v>
      </c>
    </row>
    <row r="20" spans="1:4" x14ac:dyDescent="0.3">
      <c r="A20" s="14">
        <v>18</v>
      </c>
      <c r="B20" s="14">
        <f t="shared" si="0"/>
        <v>456</v>
      </c>
      <c r="C20" s="15">
        <v>87.565299999999993</v>
      </c>
      <c r="D20" s="15">
        <v>87.122</v>
      </c>
    </row>
    <row r="21" spans="1:4" x14ac:dyDescent="0.3">
      <c r="A21" s="4">
        <v>19</v>
      </c>
      <c r="B21" s="4">
        <f t="shared" si="0"/>
        <v>457</v>
      </c>
      <c r="C21" s="5">
        <v>86.352199999999996</v>
      </c>
      <c r="D21" s="5">
        <v>86.178700000000006</v>
      </c>
    </row>
    <row r="22" spans="1:4" x14ac:dyDescent="0.3">
      <c r="A22" s="14">
        <v>20</v>
      </c>
      <c r="B22" s="14">
        <f t="shared" si="0"/>
        <v>458</v>
      </c>
      <c r="C22" s="15">
        <v>83.534400000000005</v>
      </c>
      <c r="D22" s="15">
        <v>83.417500000000004</v>
      </c>
    </row>
    <row r="23" spans="1:4" x14ac:dyDescent="0.3">
      <c r="A23" s="4">
        <v>21</v>
      </c>
      <c r="B23" s="4">
        <f t="shared" si="0"/>
        <v>459</v>
      </c>
      <c r="C23" s="5">
        <v>82.439899999999994</v>
      </c>
      <c r="D23" s="5">
        <v>82.195899999999995</v>
      </c>
    </row>
    <row r="24" spans="1:4" x14ac:dyDescent="0.3">
      <c r="A24" s="14">
        <v>22</v>
      </c>
      <c r="B24" s="14">
        <f t="shared" si="0"/>
        <v>460</v>
      </c>
      <c r="C24" s="15">
        <v>83.943299999999994</v>
      </c>
      <c r="D24" s="15">
        <v>83.675299999999993</v>
      </c>
    </row>
    <row r="25" spans="1:4" x14ac:dyDescent="0.3">
      <c r="A25" s="4">
        <v>23</v>
      </c>
      <c r="B25" s="4">
        <f t="shared" si="0"/>
        <v>461</v>
      </c>
      <c r="C25" s="5">
        <v>83.866</v>
      </c>
      <c r="D25" s="5">
        <v>83.857399999999998</v>
      </c>
    </row>
    <row r="26" spans="1:4" x14ac:dyDescent="0.3">
      <c r="A26" s="14">
        <v>24</v>
      </c>
      <c r="B26" s="14">
        <f t="shared" si="0"/>
        <v>462</v>
      </c>
      <c r="C26" s="15">
        <v>82.666700000000006</v>
      </c>
      <c r="D26" s="15">
        <v>82.721599999999995</v>
      </c>
    </row>
    <row r="27" spans="1:4" x14ac:dyDescent="0.3">
      <c r="A27" s="4">
        <v>25</v>
      </c>
      <c r="B27" s="4">
        <f t="shared" si="0"/>
        <v>463</v>
      </c>
      <c r="C27" s="5">
        <v>84.405500000000004</v>
      </c>
      <c r="D27" s="5">
        <v>84.319599999999994</v>
      </c>
    </row>
    <row r="28" spans="1:4" x14ac:dyDescent="0.3">
      <c r="A28" s="14">
        <v>26</v>
      </c>
      <c r="B28" s="14">
        <f t="shared" si="0"/>
        <v>464</v>
      </c>
      <c r="C28" s="15">
        <v>84.900300000000001</v>
      </c>
      <c r="D28" s="15">
        <v>84.963899999999995</v>
      </c>
    </row>
    <row r="29" spans="1:4" x14ac:dyDescent="0.3">
      <c r="A29" s="4">
        <v>27</v>
      </c>
      <c r="B29" s="4">
        <f t="shared" si="0"/>
        <v>465</v>
      </c>
      <c r="C29" s="5">
        <v>84.974199999999996</v>
      </c>
      <c r="D29" s="5">
        <v>85.049800000000005</v>
      </c>
    </row>
    <row r="30" spans="1:4" x14ac:dyDescent="0.3">
      <c r="A30" s="14">
        <v>28</v>
      </c>
      <c r="B30" s="14">
        <f t="shared" si="0"/>
        <v>466</v>
      </c>
      <c r="C30" s="15">
        <v>85.683800000000005</v>
      </c>
      <c r="D30" s="15">
        <v>86.075599999999994</v>
      </c>
    </row>
    <row r="31" spans="1:4" x14ac:dyDescent="0.3">
      <c r="A31" s="4">
        <v>29</v>
      </c>
      <c r="B31" s="4">
        <f t="shared" si="0"/>
        <v>467</v>
      </c>
      <c r="C31" s="5">
        <v>86.341899999999995</v>
      </c>
      <c r="D31" s="5">
        <v>86.398600000000002</v>
      </c>
    </row>
    <row r="32" spans="1:4" x14ac:dyDescent="0.3">
      <c r="A32" s="14">
        <v>30</v>
      </c>
      <c r="B32" s="14">
        <f t="shared" si="0"/>
        <v>468</v>
      </c>
      <c r="C32" s="15">
        <v>87.017200000000003</v>
      </c>
      <c r="D32" s="15">
        <v>86.053299999999993</v>
      </c>
    </row>
    <row r="33" spans="1:4" x14ac:dyDescent="0.3">
      <c r="A33" s="4">
        <v>31</v>
      </c>
      <c r="B33" s="4">
        <f t="shared" si="0"/>
        <v>469</v>
      </c>
      <c r="C33" s="5">
        <v>87.652900000000002</v>
      </c>
      <c r="D33" s="5">
        <v>86.886600000000001</v>
      </c>
    </row>
    <row r="34" spans="1:4" x14ac:dyDescent="0.3">
      <c r="A34" s="14">
        <v>32</v>
      </c>
      <c r="B34" s="14">
        <f t="shared" ref="B34:B65" si="1">A34+438</f>
        <v>470</v>
      </c>
      <c r="C34" s="15">
        <v>88.075599999999994</v>
      </c>
      <c r="D34" s="15">
        <v>87.704499999999996</v>
      </c>
    </row>
    <row r="35" spans="1:4" x14ac:dyDescent="0.3">
      <c r="A35" s="4">
        <v>33</v>
      </c>
      <c r="B35" s="4">
        <f t="shared" si="1"/>
        <v>471</v>
      </c>
      <c r="C35" s="5">
        <v>87.266300000000001</v>
      </c>
      <c r="D35" s="5">
        <v>86.866</v>
      </c>
    </row>
    <row r="36" spans="1:4" x14ac:dyDescent="0.3">
      <c r="A36" s="14">
        <v>34</v>
      </c>
      <c r="B36" s="14">
        <f t="shared" si="1"/>
        <v>472</v>
      </c>
      <c r="C36" s="15">
        <v>89.030900000000003</v>
      </c>
      <c r="D36" s="15">
        <v>88.453599999999994</v>
      </c>
    </row>
    <row r="37" spans="1:4" x14ac:dyDescent="0.3">
      <c r="A37" s="4">
        <v>35</v>
      </c>
      <c r="B37" s="4">
        <f t="shared" si="1"/>
        <v>473</v>
      </c>
      <c r="C37" s="5">
        <v>89.604799999999997</v>
      </c>
      <c r="D37" s="5">
        <v>88.888300000000001</v>
      </c>
    </row>
    <row r="38" spans="1:4" x14ac:dyDescent="0.3">
      <c r="A38" s="14">
        <v>36</v>
      </c>
      <c r="B38" s="14">
        <f t="shared" si="1"/>
        <v>474</v>
      </c>
      <c r="C38" s="15">
        <v>91.427800000000005</v>
      </c>
      <c r="D38" s="15">
        <v>90.398600000000002</v>
      </c>
    </row>
    <row r="39" spans="1:4" x14ac:dyDescent="0.3">
      <c r="A39" s="4">
        <v>37</v>
      </c>
      <c r="B39" s="4">
        <f t="shared" si="1"/>
        <v>475</v>
      </c>
      <c r="C39" s="5">
        <v>94.051500000000004</v>
      </c>
      <c r="D39" s="5">
        <v>92.565299999999993</v>
      </c>
    </row>
    <row r="40" spans="1:4" x14ac:dyDescent="0.3">
      <c r="A40" s="14">
        <v>38</v>
      </c>
      <c r="B40" s="14">
        <f t="shared" si="1"/>
        <v>476</v>
      </c>
      <c r="C40" s="15">
        <v>96.147800000000004</v>
      </c>
      <c r="D40" s="15">
        <v>94.219899999999996</v>
      </c>
    </row>
    <row r="41" spans="1:4" x14ac:dyDescent="0.3">
      <c r="A41" s="4">
        <v>39</v>
      </c>
      <c r="B41" s="4">
        <f t="shared" si="1"/>
        <v>477</v>
      </c>
      <c r="C41" s="5">
        <v>96.805800000000005</v>
      </c>
      <c r="D41" s="5">
        <v>95.857399999999998</v>
      </c>
    </row>
    <row r="42" spans="1:4" x14ac:dyDescent="0.3">
      <c r="A42" s="14">
        <v>40</v>
      </c>
      <c r="B42" s="14">
        <f t="shared" si="1"/>
        <v>478</v>
      </c>
      <c r="C42" s="15">
        <v>95.611699999999999</v>
      </c>
      <c r="D42" s="15">
        <v>95.333299999999994</v>
      </c>
    </row>
    <row r="43" spans="1:4" x14ac:dyDescent="0.3">
      <c r="A43" s="4">
        <v>41</v>
      </c>
      <c r="B43" s="4">
        <f t="shared" si="1"/>
        <v>479</v>
      </c>
      <c r="C43" s="5">
        <v>95.213099999999997</v>
      </c>
      <c r="D43" s="5">
        <v>95.675299999999993</v>
      </c>
    </row>
    <row r="44" spans="1:4" x14ac:dyDescent="0.3">
      <c r="A44" s="14">
        <v>42</v>
      </c>
      <c r="B44" s="14">
        <f t="shared" si="1"/>
        <v>480</v>
      </c>
      <c r="C44" s="15">
        <v>93.752600000000001</v>
      </c>
      <c r="D44" s="15">
        <v>93.658100000000005</v>
      </c>
    </row>
    <row r="45" spans="1:4" x14ac:dyDescent="0.3">
      <c r="A45" s="4">
        <v>43</v>
      </c>
      <c r="B45" s="4">
        <f t="shared" si="1"/>
        <v>481</v>
      </c>
      <c r="C45" s="5">
        <v>92.936400000000006</v>
      </c>
      <c r="D45" s="5">
        <v>93.216499999999996</v>
      </c>
    </row>
    <row r="46" spans="1:4" x14ac:dyDescent="0.3">
      <c r="A46" s="14">
        <v>44</v>
      </c>
      <c r="B46" s="14">
        <f t="shared" si="1"/>
        <v>482</v>
      </c>
      <c r="C46" s="15">
        <v>90.869399999999999</v>
      </c>
      <c r="D46" s="15">
        <v>90.805800000000005</v>
      </c>
    </row>
    <row r="47" spans="1:4" x14ac:dyDescent="0.3">
      <c r="A47" s="4">
        <v>45</v>
      </c>
      <c r="B47" s="4">
        <f t="shared" si="1"/>
        <v>483</v>
      </c>
      <c r="C47" s="5">
        <v>92.450199999999995</v>
      </c>
      <c r="D47" s="5">
        <v>91.482799999999997</v>
      </c>
    </row>
    <row r="48" spans="1:4" x14ac:dyDescent="0.3">
      <c r="A48" s="14">
        <v>46</v>
      </c>
      <c r="B48" s="19">
        <f t="shared" si="1"/>
        <v>484</v>
      </c>
      <c r="C48" s="15">
        <v>94</v>
      </c>
      <c r="D48" s="15">
        <v>92.061899999999994</v>
      </c>
    </row>
    <row r="49" spans="1:4" x14ac:dyDescent="0.3">
      <c r="A49" s="4">
        <v>47</v>
      </c>
      <c r="B49" s="4">
        <f t="shared" si="1"/>
        <v>485</v>
      </c>
      <c r="C49" s="5">
        <v>94.116799999999998</v>
      </c>
      <c r="D49" s="5">
        <v>91.816199999999995</v>
      </c>
    </row>
    <row r="50" spans="1:4" x14ac:dyDescent="0.3">
      <c r="A50" s="14">
        <v>48</v>
      </c>
      <c r="B50" s="14">
        <f t="shared" si="1"/>
        <v>486</v>
      </c>
      <c r="C50" s="15">
        <v>92.697599999999994</v>
      </c>
      <c r="D50" s="15">
        <v>90.556700000000006</v>
      </c>
    </row>
    <row r="51" spans="1:4" x14ac:dyDescent="0.3">
      <c r="A51" s="4">
        <v>49</v>
      </c>
      <c r="B51" s="4">
        <f t="shared" si="1"/>
        <v>487</v>
      </c>
      <c r="C51" s="5">
        <v>89.360799999999998</v>
      </c>
      <c r="D51" s="5">
        <v>88.018900000000002</v>
      </c>
    </row>
    <row r="52" spans="1:4" x14ac:dyDescent="0.3">
      <c r="A52" s="14">
        <v>50</v>
      </c>
      <c r="B52" s="14">
        <f t="shared" si="1"/>
        <v>488</v>
      </c>
      <c r="C52" s="15">
        <v>87.417500000000004</v>
      </c>
      <c r="D52" s="15">
        <v>86.615099999999998</v>
      </c>
    </row>
    <row r="53" spans="1:4" x14ac:dyDescent="0.3">
      <c r="A53" s="4">
        <v>51</v>
      </c>
      <c r="B53" s="4">
        <f t="shared" si="1"/>
        <v>489</v>
      </c>
      <c r="C53" s="5">
        <v>85.927800000000005</v>
      </c>
      <c r="D53" s="5">
        <v>85.39</v>
      </c>
    </row>
    <row r="54" spans="1:4" x14ac:dyDescent="0.3">
      <c r="A54" s="14">
        <v>52</v>
      </c>
      <c r="B54" s="14">
        <f t="shared" si="1"/>
        <v>490</v>
      </c>
      <c r="C54" s="15">
        <v>84.970799999999997</v>
      </c>
      <c r="D54" s="15">
        <v>84.747399999999999</v>
      </c>
    </row>
    <row r="55" spans="1:4" x14ac:dyDescent="0.3">
      <c r="A55" s="4">
        <v>53</v>
      </c>
      <c r="B55" s="4">
        <f t="shared" si="1"/>
        <v>491</v>
      </c>
      <c r="C55" s="5">
        <v>85.470799999999997</v>
      </c>
      <c r="D55" s="5">
        <v>85.204499999999996</v>
      </c>
    </row>
    <row r="56" spans="1:4" x14ac:dyDescent="0.3">
      <c r="A56" s="14">
        <v>54</v>
      </c>
      <c r="B56" s="14">
        <f t="shared" si="1"/>
        <v>492</v>
      </c>
      <c r="C56" s="15">
        <v>86.087599999999995</v>
      </c>
      <c r="D56" s="15">
        <v>85.407200000000003</v>
      </c>
    </row>
    <row r="57" spans="1:4" x14ac:dyDescent="0.3">
      <c r="A57" s="4">
        <v>55</v>
      </c>
      <c r="B57" s="4">
        <f t="shared" si="1"/>
        <v>493</v>
      </c>
      <c r="C57" s="5">
        <v>85.836799999999997</v>
      </c>
      <c r="D57" s="5">
        <v>85.125399999999999</v>
      </c>
    </row>
    <row r="58" spans="1:4" x14ac:dyDescent="0.3">
      <c r="A58" s="14">
        <v>56</v>
      </c>
      <c r="B58" s="14">
        <f t="shared" si="1"/>
        <v>494</v>
      </c>
      <c r="C58" s="15">
        <v>87.091099999999997</v>
      </c>
      <c r="D58" s="15">
        <v>86.510300000000001</v>
      </c>
    </row>
    <row r="59" spans="1:4" x14ac:dyDescent="0.3">
      <c r="A59" s="4">
        <v>57</v>
      </c>
      <c r="B59" s="4">
        <f t="shared" si="1"/>
        <v>495</v>
      </c>
      <c r="C59" s="5">
        <v>86.872900000000001</v>
      </c>
      <c r="D59" s="5">
        <v>86.366</v>
      </c>
    </row>
    <row r="60" spans="1:4" x14ac:dyDescent="0.3">
      <c r="A60" s="14">
        <v>58</v>
      </c>
      <c r="B60" s="14">
        <f t="shared" si="1"/>
        <v>496</v>
      </c>
      <c r="C60" s="15">
        <v>87.274900000000002</v>
      </c>
      <c r="D60" s="15">
        <v>86.776600000000002</v>
      </c>
    </row>
    <row r="61" spans="1:4" x14ac:dyDescent="0.3">
      <c r="A61" s="4">
        <v>59</v>
      </c>
      <c r="B61" s="4">
        <f t="shared" si="1"/>
        <v>497</v>
      </c>
      <c r="C61" s="5">
        <v>87.902100000000004</v>
      </c>
      <c r="D61" s="5">
        <v>87.369399999999999</v>
      </c>
    </row>
    <row r="62" spans="1:4" x14ac:dyDescent="0.3">
      <c r="A62" s="14">
        <v>60</v>
      </c>
      <c r="B62" s="14">
        <f t="shared" si="1"/>
        <v>498</v>
      </c>
      <c r="C62" s="15">
        <v>87.706199999999995</v>
      </c>
      <c r="D62" s="15">
        <v>87.113399999999999</v>
      </c>
    </row>
    <row r="63" spans="1:4" x14ac:dyDescent="0.3">
      <c r="A63" s="4">
        <v>61</v>
      </c>
      <c r="B63" s="4">
        <f t="shared" si="1"/>
        <v>499</v>
      </c>
      <c r="C63" s="5">
        <v>86.168400000000005</v>
      </c>
      <c r="D63" s="5">
        <v>85.353999999999999</v>
      </c>
    </row>
    <row r="64" spans="1:4" x14ac:dyDescent="0.3">
      <c r="A64" s="14">
        <v>62</v>
      </c>
      <c r="B64" s="14">
        <f t="shared" si="1"/>
        <v>500</v>
      </c>
      <c r="C64" s="15">
        <v>85.245699999999999</v>
      </c>
      <c r="D64" s="15">
        <v>84.200999999999993</v>
      </c>
    </row>
    <row r="65" spans="1:4" x14ac:dyDescent="0.3">
      <c r="A65" s="4">
        <v>63</v>
      </c>
      <c r="B65" s="20">
        <f t="shared" si="1"/>
        <v>501</v>
      </c>
      <c r="C65" s="5">
        <v>84.336799999999997</v>
      </c>
      <c r="D65" s="5">
        <v>83.543000000000006</v>
      </c>
    </row>
    <row r="66" spans="1:4" x14ac:dyDescent="0.3">
      <c r="A66" s="14">
        <v>64</v>
      </c>
      <c r="B66" s="14">
        <f t="shared" ref="B66:B72" si="2">A66+438</f>
        <v>502</v>
      </c>
      <c r="C66" s="15">
        <v>83.565299999999993</v>
      </c>
      <c r="D66" s="15">
        <v>82.948499999999996</v>
      </c>
    </row>
    <row r="67" spans="1:4" x14ac:dyDescent="0.3">
      <c r="A67" s="4">
        <v>65</v>
      </c>
      <c r="B67" s="4">
        <f t="shared" si="2"/>
        <v>503</v>
      </c>
      <c r="C67" s="5">
        <v>84.656400000000005</v>
      </c>
      <c r="D67" s="5">
        <v>84.0137</v>
      </c>
    </row>
    <row r="68" spans="1:4" x14ac:dyDescent="0.3">
      <c r="A68" s="14">
        <v>66</v>
      </c>
      <c r="B68" s="14">
        <f t="shared" si="2"/>
        <v>504</v>
      </c>
      <c r="C68" s="15">
        <v>84.840199999999996</v>
      </c>
      <c r="D68" s="15">
        <v>84.709599999999995</v>
      </c>
    </row>
    <row r="69" spans="1:4" x14ac:dyDescent="0.3">
      <c r="A69" s="4">
        <v>67</v>
      </c>
      <c r="B69" s="4">
        <f t="shared" si="2"/>
        <v>505</v>
      </c>
      <c r="C69" s="5">
        <v>83.826499999999996</v>
      </c>
      <c r="D69" s="5">
        <v>83.766300000000001</v>
      </c>
    </row>
    <row r="70" spans="1:4" x14ac:dyDescent="0.3">
      <c r="A70" s="14">
        <v>68</v>
      </c>
      <c r="B70" s="14">
        <f t="shared" si="2"/>
        <v>506</v>
      </c>
      <c r="C70" s="15">
        <v>83.438100000000006</v>
      </c>
      <c r="D70" s="15">
        <v>83.113399999999999</v>
      </c>
    </row>
    <row r="71" spans="1:4" x14ac:dyDescent="0.3">
      <c r="A71" s="4">
        <v>69</v>
      </c>
      <c r="B71" s="4">
        <f t="shared" si="2"/>
        <v>507</v>
      </c>
      <c r="C71" s="5">
        <v>84.106499999999997</v>
      </c>
      <c r="D71" s="5">
        <v>83.927800000000005</v>
      </c>
    </row>
    <row r="72" spans="1:4" x14ac:dyDescent="0.3">
      <c r="A72" s="16">
        <v>70</v>
      </c>
      <c r="B72" s="16">
        <f t="shared" si="2"/>
        <v>508</v>
      </c>
      <c r="C72" s="17">
        <v>84.560100000000006</v>
      </c>
      <c r="D72" s="17">
        <v>84.517200000000003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Moraes dos Santos</dc:creator>
  <cp:lastModifiedBy>Lucas Moraes dos Santos</cp:lastModifiedBy>
  <dcterms:created xsi:type="dcterms:W3CDTF">2015-06-05T18:19:34Z</dcterms:created>
  <dcterms:modified xsi:type="dcterms:W3CDTF">2023-12-31T03:54:50Z</dcterms:modified>
</cp:coreProperties>
</file>