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<sst xmlns="http://schemas.openxmlformats.org/spreadsheetml/2006/main" count="219" uniqueCount="190">
  <si>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</si>
  <si>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</si>
  <si>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</si>
  <si>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</si>
  <si>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</si>
  <si>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</si>
  <si>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</si>
  <si>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</si>
  <si>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</si>
  <si>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</si>
  <si>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</si>
  <si>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</si>
  <si>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</si>
  <si>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</si>
  <si>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</si>
  <si>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</si>
  <si>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</si>
  <si>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</si>
  <si>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</si>
  <si>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</si>
  <si>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</si>
  <si>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</si>
  <si>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</si>
  <si>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</si>
  <si>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</si>
  <si>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</si>
  <si>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</si>
  <si>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</si>
  <si>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</si>
  <si>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</si>
  <si>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</si>
  <si>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</si>
  <si>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</si>
  <si>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</si>
  <si>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</si>
  <si>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</si>
  <si>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</si>
  <si>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</si>
  <si>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</si>
  <si>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</si>
  <si>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</si>
  <si>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</si>
  <si>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</si>
  <si>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</si>
  <si>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</si>
  <si>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</si>
  <si>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</si>
  <si>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</si>
  <si>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</si>
  <si>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</si>
  <si>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</si>
  <si>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</si>
  <si>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</si>
  <si>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</si>
  <si>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</si>
  <si>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</si>
  <si>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</si>
  <si>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</si>
  <si>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</si>
  <si>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</si>
  <si>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</si>
  <si>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</si>
  <si>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</si>
  <si>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</si>
  <si>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</si>
  <si>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</si>
  <si>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</si>
  <si>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</si>
  <si>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</si>
  <si>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</si>
  <si>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</si>
  <si>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</si>
  <si>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</si>
  <si>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</si>
  <si>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</si>
  <si>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</si>
  <si>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</si>
  <si>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</si>
  <si>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</si>
  <si>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</si>
  <si>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</si>
  <si>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</si>
  <si>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</si>
  <si>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</si>
  <si>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</si>
  <si>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</si>
  <si>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r>
      <rPr>
        <b/>
        <sz val="10"/>
        <color rgb="FF0000FF"/>
        <rFont val="新細明體"/>
        <charset val="134"/>
      </rPr>
      <t>今月IAIB</t>
    </r>
    <r>
      <rPr>
        <b/>
        <sz val="10"/>
        <color rgb="FF0000FF"/>
        <rFont val="宋体"/>
        <charset val="134"/>
      </rPr>
      <t>服务数量</t>
    </r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</si>
  <si>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</si>
  <si>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</si>
  <si>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</si>
  <si>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</si>
  <si>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</si>
  <si>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</si>
  <si>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</si>
  <si>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</si>
  <si>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</si>
  <si>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</si>
  <si>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</si>
  <si>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</si>
  <si>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</si>
  <si>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</si>
  <si>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</si>
  <si>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</si>
  <si>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</si>
  <si>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</si>
  <si>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</si>
  <si>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</si>
  <si>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</si>
  <si>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</si>
  <si>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</si>
  <si>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</si>
  <si>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</si>
  <si>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</si>
  <si>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&gt;70% : 5
30% - 70% : 4
10% - 30% ： 3</t>
  </si>
  <si>
    <t>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</si>
  <si>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</si>
  <si>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</si>
  <si>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</si>
  <si>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</si>
  <si>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</si>
  <si>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</si>
  <si>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</si>
  <si>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</si>
  <si>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</si>
  <si>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</si>
  <si>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</si>
  <si>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</si>
  <si>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</si>
  <si>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</si>
  <si>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</si>
  <si>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</si>
  <si>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</si>
  <si>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</si>
  <si>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</si>
  <si>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</si>
  <si>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</si>
  <si>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</si>
  <si>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</si>
  <si>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</si>
  <si>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</si>
  <si>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</si>
  <si>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</si>
  <si>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</si>
  <si>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</si>
  <si>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</si>
  <si>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</si>
  <si>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</si>
  <si>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</si>
  <si>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</si>
  <si>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</si>
  <si>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</si>
  <si>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</si>
  <si>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</si>
  <si>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</si>
  <si>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</si>
  <si>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</si>
  <si>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</si>
  <si>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</si>
  <si>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</si>
  <si>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</si>
  <si>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</si>
  <si>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</si>
  <si>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</si>
  <si>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r>
      <rPr>
        <sz val="12"/>
        <color rgb="FF000000"/>
        <rFont val="新細明體"/>
        <charset val="134"/>
      </rPr>
      <t xml:space="preserve">质检问题客户数量比例                                         </t>
    </r>
    <r>
      <rPr>
        <sz val="12"/>
        <color rgb="FF000000"/>
        <rFont val="宋体"/>
        <charset val="134"/>
      </rPr>
      <t>今月质检客户数量</t>
    </r>
    <r>
      <rPr>
        <sz val="12"/>
        <color rgb="FF000000"/>
        <rFont val="新細明體"/>
        <charset val="134"/>
      </rPr>
      <t>/</t>
    </r>
    <r>
      <rPr>
        <sz val="12"/>
        <color rgb="FF000000"/>
        <rFont val="宋体"/>
        <charset val="134"/>
      </rPr>
      <t>今月（</t>
    </r>
    <r>
      <rPr>
        <sz val="12"/>
        <color rgb="FF000000"/>
        <rFont val="新細明體"/>
        <charset val="134"/>
      </rPr>
      <t>IA/IB</t>
    </r>
    <r>
      <rPr>
        <sz val="12"/>
        <color rgb="FF000000"/>
        <rFont val="宋体"/>
        <charset val="134"/>
      </rPr>
      <t>）服务数目小于或大于</t>
    </r>
    <r>
      <rPr>
        <sz val="12"/>
        <color rgb="FF000000"/>
        <rFont val="新細明體"/>
        <charset val="134"/>
      </rPr>
      <t>10%</t>
    </r>
    <r>
      <rPr>
        <sz val="12"/>
        <color rgb="FF000000"/>
        <rFont val="宋体"/>
        <charset val="134"/>
      </rPr>
      <t>时</t>
    </r>
    <r>
      <rPr>
        <sz val="12"/>
        <color rgb="FF000000"/>
        <rFont val="新細明體"/>
        <charset val="134"/>
      </rPr>
      <t xml:space="preserve">
（问题客户 ： 质检拜访客户分数低于70分。问题客户/当月质检拜访客户 = 质检问题客户数量比例）</t>
    </r>
  </si>
  <si>
    <r>
      <rPr>
        <sz val="12"/>
        <color rgb="FF000000"/>
        <rFont val="新細明體"/>
        <charset val="134"/>
      </rPr>
      <t xml:space="preserve">&gt;20% : 3
10% - 20% : 5
0% - 10% : 1                    </t>
    </r>
    <r>
      <rPr>
        <sz val="12"/>
        <color rgb="FF000000"/>
        <rFont val="宋体"/>
        <charset val="134"/>
      </rPr>
      <t>或</t>
    </r>
    <r>
      <rPr>
        <sz val="12"/>
        <color rgb="FF000000"/>
        <rFont val="新細明體"/>
        <charset val="134"/>
      </rPr>
      <t xml:space="preserve">                                              &gt;20% : 1
10% - 20% : 3
0% - 10% : 5</t>
    </r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</si>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</sst>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00_ "/>
    <numFmt numFmtId="41" formatCode="_ * #,##0_ ;_ * \-#,##0_ ;_ * &quot;-&quot;_ ;_ @_ "/>
    <numFmt numFmtId="178" formatCode="0.00_ "/>
  </numFmts>
  <fonts count="45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0"/>
      <color rgb="FF0000FF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indexed="12"/>
      <name val="宋体"/>
      <charset val="134"/>
    </font>
    <font>
      <b/>
      <sz val="10"/>
      <color rgb="FF0000FF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2" borderId="11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1" fillId="25" borderId="13" applyNumberFormat="0" applyAlignment="0" applyProtection="0">
      <alignment vertical="center"/>
    </xf>
    <xf numFmtId="0" fontId="38" fillId="25" borderId="8" applyNumberFormat="0" applyAlignment="0" applyProtection="0">
      <alignment vertical="center"/>
    </xf>
    <xf numFmtId="0" fontId="39" fillId="37" borderId="16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0" fillId="51" borderId="17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6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6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6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8" fontId="6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right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9" fillId="0" borderId="2" xfId="10" applyNumberFormat="1" applyFont="1" applyFill="1" applyBorder="1" applyAlignment="1">
      <alignment horizontal="center" vertical="center"/>
    </xf>
    <xf numFmtId="177" fontId="9" fillId="0" borderId="2" xfId="10" applyNumberFormat="1" applyFont="1" applyFill="1" applyBorder="1" applyAlignment="1">
      <alignment horizontal="left" vertical="center"/>
    </xf>
    <xf numFmtId="176" fontId="9" fillId="0" borderId="2" xfId="10" applyFont="1" applyFill="1" applyBorder="1" applyAlignment="1">
      <alignment horizontal="center" vertical="center"/>
    </xf>
    <xf numFmtId="0" fontId="9" fillId="0" borderId="2" xfId="68" applyFont="1" applyFill="1" applyBorder="1" applyAlignment="1">
      <alignment horizontal="center" vertical="center"/>
    </xf>
    <xf numFmtId="0" fontId="9" fillId="0" borderId="1" xfId="68" applyNumberFormat="1" applyFont="1" applyBorder="1" applyAlignment="1">
      <alignment horizontal="center" vertical="center" wrapText="1"/>
    </xf>
    <xf numFmtId="0" fontId="9" fillId="0" borderId="1" xfId="68" applyNumberFormat="1" applyFont="1" applyFill="1" applyBorder="1" applyAlignment="1">
      <alignment horizontal="center" vertical="center"/>
    </xf>
    <xf numFmtId="0" fontId="9" fillId="0" borderId="1" xfId="68" applyNumberFormat="1" applyFont="1" applyFill="1" applyBorder="1" applyAlignment="1">
      <alignment horizontal="center" vertical="center" wrapText="1"/>
    </xf>
    <xf numFmtId="177" fontId="9" fillId="0" borderId="2" xfId="10" applyNumberFormat="1" applyFont="1" applyFill="1" applyBorder="1" applyAlignment="1">
      <alignment horizontal="right" vertical="center"/>
    </xf>
    <xf numFmtId="176" fontId="9" fillId="0" borderId="2" xfId="10" applyFont="1" applyFill="1" applyBorder="1" applyAlignment="1">
      <alignment horizontal="right" vertical="center"/>
    </xf>
    <xf numFmtId="178" fontId="9" fillId="0" borderId="1" xfId="68" applyNumberFormat="1" applyFont="1" applyBorder="1" applyAlignment="1">
      <alignment horizontal="right" vertical="center" wrapText="1"/>
    </xf>
    <xf numFmtId="0" fontId="10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6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8" fontId="11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6" fontId="0" fillId="2" borderId="3" xfId="10" applyFont="1" applyFill="1" applyBorder="1" applyAlignment="1">
      <alignment vertical="center" wrapText="1"/>
    </xf>
    <xf numFmtId="0" fontId="12" fillId="2" borderId="3" xfId="68" applyFont="1" applyFill="1" applyBorder="1">
      <alignment vertical="center"/>
    </xf>
    <xf numFmtId="178" fontId="11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6" fontId="0" fillId="2" borderId="4" xfId="10" applyFont="1" applyFill="1" applyBorder="1" applyAlignment="1">
      <alignment vertical="center" wrapText="1"/>
    </xf>
    <xf numFmtId="178" fontId="11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1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6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8" fontId="11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6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8" fontId="11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6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6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6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8" fontId="11" fillId="4" borderId="4" xfId="68" applyNumberFormat="1" applyFont="1" applyFill="1" applyBorder="1">
      <alignment vertical="center"/>
    </xf>
    <xf numFmtId="0" fontId="13" fillId="4" borderId="5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4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6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6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6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8" fontId="15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6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4" fillId="5" borderId="4" xfId="68" applyNumberFormat="1" applyFont="1" applyFill="1" applyBorder="1" applyAlignment="1">
      <alignment horizontal="center" vertical="center" wrapText="1"/>
    </xf>
    <xf numFmtId="178" fontId="11" fillId="5" borderId="4" xfId="68" applyNumberFormat="1" applyFont="1" applyFill="1" applyBorder="1">
      <alignment vertical="center"/>
    </xf>
    <xf numFmtId="176" fontId="14" fillId="5" borderId="4" xfId="10" applyFont="1" applyFill="1" applyBorder="1" applyAlignment="1">
      <alignment horizontal="left" vertical="center" wrapText="1" readingOrder="1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6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8" fontId="11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6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6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6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6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6" fontId="0" fillId="2" borderId="3" xfId="10" applyFont="1" applyFill="1" applyBorder="1" applyAlignment="1" quotePrefix="1">
      <alignment vertical="center" wrapText="1"/>
    </xf>
    <xf numFmtId="176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6"/>
  <sheetViews>
    <sheetView tabSelected="1" topLeftCell="A116" workbookViewId="0">
      <selection activeCell="E119" sqref="E119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15" spans="1:6">
      <c r="A60" s="23" t="s">
        <v>69</v>
      </c>
      <c r="B60" s="29">
        <v>15</v>
      </c>
      <c r="C60" s="30"/>
      <c r="D60" s="26"/>
      <c r="E60" s="27"/>
      <c r="F60" s="28"/>
    </row>
    <row r="61" s="1" customFormat="1" ht="15" spans="1:6">
      <c r="A61" s="23" t="s">
        <v>70</v>
      </c>
      <c r="B61" s="29">
        <v>15</v>
      </c>
      <c r="C61" s="30"/>
      <c r="D61" s="26"/>
      <c r="E61" s="27"/>
      <c r="F61" s="28"/>
    </row>
    <row r="62" s="1" customFormat="1" ht="29.25" spans="1:6">
      <c r="A62" s="31" t="s">
        <v>71</v>
      </c>
      <c r="B62" s="32"/>
      <c r="C62" s="30"/>
      <c r="D62" s="26"/>
      <c r="E62" s="27"/>
      <c r="F62" s="28"/>
    </row>
    <row r="63" s="1" customFormat="1" ht="15" spans="1:6">
      <c r="A63" s="23"/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s="1" customFormat="1" ht="15" spans="1:6">
      <c r="A77" s="23" t="s">
        <v>85</v>
      </c>
      <c r="B77" s="29"/>
      <c r="C77" s="30"/>
      <c r="D77" s="26"/>
      <c r="E77" s="27"/>
      <c r="F77" s="28"/>
    </row>
    <row r="78" s="1" customFormat="1" ht="15" spans="1:6">
      <c r="A78" s="33" t="s">
        <v>86</v>
      </c>
      <c r="B78" s="29"/>
      <c r="C78" s="30"/>
      <c r="D78" s="26"/>
      <c r="E78" s="27"/>
      <c r="F78" s="28"/>
    </row>
    <row r="79" s="1" customFormat="1" ht="15" spans="1:6">
      <c r="A79" s="33"/>
      <c r="B79" s="34"/>
      <c r="C79" s="30"/>
      <c r="D79" s="26"/>
      <c r="E79" s="27"/>
      <c r="F79" s="28"/>
    </row>
    <row r="80" ht="21.75" spans="1:6">
      <c r="A80" s="35"/>
      <c r="B80" s="36"/>
      <c r="C80" s="37"/>
      <c r="D80" s="38"/>
      <c r="E80" s="39"/>
      <c r="F80" s="40"/>
    </row>
    <row r="81" ht="21.75" spans="1:6">
      <c r="A81" s="41"/>
      <c r="B81" s="42"/>
      <c r="C81" s="43" t="s">
        <v>87</v>
      </c>
      <c r="D81" s="44"/>
      <c r="E81" s="44"/>
      <c r="F81" s="45" t="e">
        <f>SUM(F82:F134)</f>
        <v>#DIV/0!</v>
      </c>
    </row>
    <row r="82" ht="24.95" customHeight="1" spans="1:6">
      <c r="A82" s="46" t="s">
        <v>88</v>
      </c>
      <c r="B82" s="18"/>
      <c r="C82" s="47"/>
      <c r="D82" s="48"/>
      <c r="E82" s="49"/>
      <c r="F82" s="50">
        <f>SUM(E83:E93)/55*30</f>
        <v>11.4545454545455</v>
      </c>
    </row>
    <row r="83" s="2" customFormat="1" ht="82.5" spans="1:6">
      <c r="A83" s="51" t="s">
        <v>89</v>
      </c>
      <c r="B83" s="52" t="s">
        <v>90</v>
      </c>
      <c r="C83" s="53">
        <f>(B8-B7)/ABS(IF(B7=0,1,B7))</f>
        <v>0</v>
      </c>
      <c r="D83" s="138" t="s">
        <v>91</v>
      </c>
      <c r="E83" s="55">
        <f>IF(C83&gt;0.2,5,IF(C83&gt;0.1,4,IF(C83&gt;0,3,IF(C83&gt;-0.1,2,IF(C83&gt;-0.2,1,0)))))</f>
        <v>2</v>
      </c>
      <c r="F83" s="56"/>
    </row>
    <row r="84" s="2" customFormat="1" ht="82.5" spans="1:6">
      <c r="A84" s="51"/>
      <c r="B84" s="52" t="s">
        <v>92</v>
      </c>
      <c r="C84" s="53">
        <f>(B8-B9)/ABS(IF(B9=0,1,B9))</f>
        <v>0</v>
      </c>
      <c r="D84" s="138" t="s">
        <v>91</v>
      </c>
      <c r="E84" s="55">
        <f>IF(C84&gt;0.2,5,IF(C84&gt;0.1,4,IF(C84&gt;0,3,IF(C84&gt;-0.1,2,IF(C84&gt;-0.2,1,0)))))</f>
        <v>2</v>
      </c>
      <c r="F84" s="56"/>
    </row>
    <row r="85" s="2" customFormat="1" ht="82.5" spans="1:6">
      <c r="A85" s="51"/>
      <c r="B85" s="57" t="s">
        <v>93</v>
      </c>
      <c r="C85" s="58">
        <f>(B32-B31)/ABS(IF(B31=0,1,B31))</f>
        <v>0</v>
      </c>
      <c r="D85" s="139" t="s">
        <v>94</v>
      </c>
      <c r="E85" s="55">
        <f>IF(C85&gt;0.4,5,IF(C85&gt;0.2,4,IF(C85&gt;0,3,IF(C85&gt;-0.2,2,IF(C85&gt;-0.4,1,0)))))</f>
        <v>2</v>
      </c>
      <c r="F85" s="60"/>
    </row>
    <row r="86" s="2" customFormat="1" ht="82.5" spans="1:6">
      <c r="A86" s="51"/>
      <c r="B86" s="57" t="s">
        <v>95</v>
      </c>
      <c r="C86" s="58">
        <f>(B32-B35)/ABS(IF(B35=0,1,B35))</f>
        <v>0</v>
      </c>
      <c r="D86" s="139" t="s">
        <v>94</v>
      </c>
      <c r="E86" s="55">
        <f>IF(C86&gt;0.4,5,IF(C86&gt;0.2,4,IF(C86&gt;0,3,IF(C86&gt;-0.2,2,IF(C86&gt;-0.4,1,0)))))</f>
        <v>2</v>
      </c>
      <c r="F86" s="60"/>
    </row>
    <row r="87" s="2" customFormat="1" ht="82.5" spans="1:6">
      <c r="A87" s="51"/>
      <c r="B87" s="57" t="s">
        <v>96</v>
      </c>
      <c r="C87" s="58">
        <f>(B11-B10)/ABS(IF(B10=0,1,B10))</f>
        <v>0</v>
      </c>
      <c r="D87" s="139" t="s">
        <v>97</v>
      </c>
      <c r="E87" s="55">
        <f>IF(C87&gt;3,5,IF(C87&gt;1,4,IF(C87&gt;0,3,IF(C87&gt;-1,2,IF(C87&gt;-2,1,0)))))</f>
        <v>2</v>
      </c>
      <c r="F87" s="60"/>
    </row>
    <row r="88" s="2" customFormat="1" ht="82.5" spans="1:6">
      <c r="A88" s="51"/>
      <c r="B88" s="57" t="s">
        <v>98</v>
      </c>
      <c r="C88" s="58">
        <f>(B11-B12)/ABS(IF(B12=0,1,B12))</f>
        <v>0</v>
      </c>
      <c r="D88" s="139" t="s">
        <v>97</v>
      </c>
      <c r="E88" s="55">
        <f>IF(C88&gt;3,5,IF(C88&gt;1,4,IF(C88&gt;0,3,IF(C88&gt;-1,2,IF(C88&gt;-2,1,0)))))</f>
        <v>2</v>
      </c>
      <c r="F88" s="60"/>
    </row>
    <row r="89" s="2" customFormat="1" ht="82.5" spans="1:6">
      <c r="A89" s="51"/>
      <c r="B89" s="57" t="s">
        <v>99</v>
      </c>
      <c r="C89" s="58">
        <f>(B16-B15)/ABS(IF(B15=0,1,B15))</f>
        <v>0</v>
      </c>
      <c r="D89" s="138" t="s">
        <v>91</v>
      </c>
      <c r="E89" s="55">
        <f>IF(C89&gt;0.2,5,IF(C89&gt;0.1,4,IF(C89&gt;0,3,IF(C89&gt;-0.1,2,IF(C89&gt;-0.2,1,0)))))</f>
        <v>2</v>
      </c>
      <c r="F89" s="60"/>
    </row>
    <row r="90" s="2" customFormat="1" ht="82.5" spans="1:6">
      <c r="A90" s="51"/>
      <c r="B90" s="57" t="s">
        <v>100</v>
      </c>
      <c r="C90" s="58">
        <f>(B16-B17)/ABS(IF(B17=0,1,B17))</f>
        <v>0</v>
      </c>
      <c r="D90" s="138" t="s">
        <v>91</v>
      </c>
      <c r="E90" s="55">
        <f>IF(C90&gt;0.2,5,IF(C90&gt;0.1,4,IF(C90&gt;0,3,IF(C90&gt;-0.1,2,IF(C90&gt;-0.2,1,0)))))</f>
        <v>2</v>
      </c>
      <c r="F90" s="60"/>
    </row>
    <row r="91" s="2" customFormat="1" ht="115.5" spans="1:6">
      <c r="A91" s="61" t="s">
        <v>101</v>
      </c>
      <c r="B91" s="57" t="s">
        <v>102</v>
      </c>
      <c r="C91" s="58">
        <f>(B13/IF(B14=0,1,B14))</f>
        <v>0</v>
      </c>
      <c r="D91" s="59" t="s">
        <v>103</v>
      </c>
      <c r="E91" s="55">
        <f>IF(C91&gt;2.3,1,IF(C91&gt;1.5,3,IF(C91&gt;=1,5,IF(C91&gt;0.7,4,IF(C91&gt;0.4,2,IF(C91&gt;0.2,1,0))))))</f>
        <v>0</v>
      </c>
      <c r="F91" s="60"/>
    </row>
    <row r="92" s="2" customFormat="1" ht="115.5" spans="1:6">
      <c r="A92" s="61"/>
      <c r="B92" s="57" t="s">
        <v>104</v>
      </c>
      <c r="C92" s="58">
        <f>(B5/IF(B6=0,1,B6))</f>
        <v>0</v>
      </c>
      <c r="D92" s="59" t="s">
        <v>103</v>
      </c>
      <c r="E92" s="55">
        <f>IF(C92&gt;2.3,1,IF(C92&gt;1.5,3,IF(C92&gt;=1,5,IF(C92&gt;0.7,4,IF(C92&gt;0.4,2,IF(C92&gt;0.2,1,0))))))</f>
        <v>0</v>
      </c>
      <c r="F92" s="60"/>
    </row>
    <row r="93" s="2" customFormat="1" ht="82.5" spans="1:6">
      <c r="A93" s="62" t="s">
        <v>105</v>
      </c>
      <c r="B93" s="57" t="s">
        <v>106</v>
      </c>
      <c r="C93" s="58">
        <f>(B19/IF(B4=0,1,B4))</f>
        <v>0</v>
      </c>
      <c r="D93" s="59" t="s">
        <v>107</v>
      </c>
      <c r="E93" s="55">
        <f>IF(C93&gt;0.032,1,IF(C93&gt;0.024,2,IF(C93&gt;0.016,3,IF(C93&gt;0.008,4,IF(C93&gt;0,5,5)))))</f>
        <v>5</v>
      </c>
      <c r="F93" s="60"/>
    </row>
    <row r="94" s="2" customFormat="1" ht="24.95" customHeight="1" spans="1:6">
      <c r="A94" s="63" t="s">
        <v>108</v>
      </c>
      <c r="B94" s="64"/>
      <c r="C94" s="65"/>
      <c r="D94" s="66"/>
      <c r="E94" s="67"/>
      <c r="F94" s="68">
        <f>SUM(E95:F101)/25*20</f>
        <v>8</v>
      </c>
    </row>
    <row r="95" s="2" customFormat="1" ht="99" spans="1:6">
      <c r="A95" s="69" t="s">
        <v>109</v>
      </c>
      <c r="B95" s="70" t="s">
        <v>110</v>
      </c>
      <c r="C95" s="71">
        <f>(B20-30000)/30000</f>
        <v>-1</v>
      </c>
      <c r="D95" s="72" t="s">
        <v>111</v>
      </c>
      <c r="E95" s="73">
        <f>IF(C95&gt;0.2,5,IF(C95&gt;0,4,IF(C95&gt;-0.1,3,IF(C95&gt;-0.2,2,IF(C95&gt;-0.3,1,0)))))</f>
        <v>0</v>
      </c>
      <c r="F95" s="74"/>
    </row>
    <row r="96" s="2" customFormat="1" ht="49.5" spans="1:6">
      <c r="A96" s="69"/>
      <c r="B96" s="70" t="s">
        <v>112</v>
      </c>
      <c r="C96" s="71">
        <f>(B21-30000)/30000</f>
        <v>-1</v>
      </c>
      <c r="D96" s="72" t="s">
        <v>113</v>
      </c>
      <c r="E96" s="73">
        <f>IF(C96&gt;0.7,5,IF(C96&gt;0.3,4,IF(C96&gt;0.1,3,0)))</f>
        <v>0</v>
      </c>
      <c r="F96" s="74"/>
    </row>
    <row r="97" s="2" customFormat="1" ht="19.5" spans="1:6">
      <c r="A97" s="69"/>
      <c r="B97" s="70" t="s">
        <v>114</v>
      </c>
      <c r="C97" s="75">
        <f>B21</f>
        <v>0</v>
      </c>
      <c r="D97" s="72" t="s">
        <v>115</v>
      </c>
      <c r="E97" s="73" t="s">
        <v>116</v>
      </c>
      <c r="F97" s="74"/>
    </row>
    <row r="98" s="2" customFormat="1" ht="99" spans="1:6">
      <c r="A98" s="69" t="s">
        <v>117</v>
      </c>
      <c r="B98" s="70" t="s">
        <v>118</v>
      </c>
      <c r="C98" s="71">
        <f>B25/IF(B5=0,1,B5)</f>
        <v>0</v>
      </c>
      <c r="D98" s="72" t="s">
        <v>119</v>
      </c>
      <c r="E98" s="73">
        <f>IF(C98&gt;0.3,0,IF(C98&gt;0.25,1,IF(C98&gt;0.2,2,IF(C98&gt;0.15,3,IF(C98&gt;0.1,4,5)))))</f>
        <v>5</v>
      </c>
      <c r="F98" s="74"/>
    </row>
    <row r="99" s="2" customFormat="1" ht="99" spans="1:6">
      <c r="A99" s="69"/>
      <c r="B99" s="70" t="s">
        <v>120</v>
      </c>
      <c r="C99" s="71">
        <f>B26/IF(B6=0,1,B6)</f>
        <v>0</v>
      </c>
      <c r="D99" s="72" t="s">
        <v>121</v>
      </c>
      <c r="E99" s="73">
        <f>IF(C99&gt;0.25,0,IF(C99&gt;0.2,1,IF(C99&gt;0.15,2,IF(C99&gt;0.1,3,IF(C99&gt;0.05,4,5)))))</f>
        <v>5</v>
      </c>
      <c r="F99" s="74"/>
    </row>
    <row r="100" s="2" customFormat="1" ht="66" spans="1:6">
      <c r="A100" s="69" t="s">
        <v>122</v>
      </c>
      <c r="B100" s="70" t="s">
        <v>123</v>
      </c>
      <c r="C100" s="76">
        <f>B37/IF(B68=0,1,B68)</f>
        <v>0</v>
      </c>
      <c r="D100" s="77" t="s">
        <v>124</v>
      </c>
      <c r="E100" s="73">
        <f>IF(C100&gt;0.2,5,IF(C100&gt;0.1,3,IF(C100&gt;0.05,1,0)))</f>
        <v>0</v>
      </c>
      <c r="F100" s="74"/>
    </row>
    <row r="101" s="2" customFormat="1" ht="33" spans="1:6">
      <c r="A101" s="69"/>
      <c r="B101" s="70" t="s">
        <v>125</v>
      </c>
      <c r="C101" s="78" t="s">
        <v>126</v>
      </c>
      <c r="D101" s="72" t="s">
        <v>115</v>
      </c>
      <c r="E101" s="73" t="s">
        <v>116</v>
      </c>
      <c r="F101" s="74"/>
    </row>
    <row r="102" s="2" customFormat="1" ht="24.95" customHeight="1" spans="1:6">
      <c r="A102" s="63" t="s">
        <v>127</v>
      </c>
      <c r="B102" s="64"/>
      <c r="C102" s="79"/>
      <c r="D102" s="80"/>
      <c r="E102" s="81"/>
      <c r="F102" s="68">
        <f>SUM(E103:E110)/35*25</f>
        <v>4.28571428571429</v>
      </c>
    </row>
    <row r="103" s="2" customFormat="1" ht="99" spans="1:6">
      <c r="A103" s="82" t="s">
        <v>128</v>
      </c>
      <c r="B103" s="83" t="s">
        <v>129</v>
      </c>
      <c r="C103" s="84">
        <f>(B5+B6-B25-B26-B27)/IF((B5+B6)=0,1,B5+B6)</f>
        <v>0</v>
      </c>
      <c r="D103" s="85" t="s">
        <v>130</v>
      </c>
      <c r="E103" s="86">
        <f>IF(C103&gt;0.55,5,IF(C103&gt;0.5,4,IF(C103&gt;0.45,3,IF(C103&gt;0.4,2,IF(C103&gt;0.35,1,0)))))</f>
        <v>0</v>
      </c>
      <c r="F103" s="87"/>
    </row>
    <row r="104" s="2" customFormat="1" ht="99" spans="1:6">
      <c r="A104" s="82"/>
      <c r="B104" s="83" t="s">
        <v>131</v>
      </c>
      <c r="C104" s="84">
        <f>B28/IF(B4=0,1,B4)</f>
        <v>0</v>
      </c>
      <c r="D104" s="85" t="s">
        <v>132</v>
      </c>
      <c r="E104" s="86">
        <f>IF(C104&gt;0.35,1,IF(C104&gt;0.3,2,IF(C104&gt;0.28,3,IF(C104&gt;0.25,3,IF(C104&gt;0.2,5,0)))))</f>
        <v>0</v>
      </c>
      <c r="F104" s="87"/>
    </row>
    <row r="105" s="2" customFormat="1" ht="82.5" spans="1:6">
      <c r="A105" s="88" t="s">
        <v>133</v>
      </c>
      <c r="B105" s="89" t="s">
        <v>134</v>
      </c>
      <c r="C105" s="84">
        <f>B76/IF(B4=0,1,B4)</f>
        <v>0</v>
      </c>
      <c r="D105" s="85" t="s">
        <v>135</v>
      </c>
      <c r="E105" s="86">
        <f>IF(C105&gt;0.2,5,IF(C105&gt;0.15,4,IF(C105&gt;0.1,3,IF(C105&gt;0.05,2,1))))</f>
        <v>1</v>
      </c>
      <c r="F105" s="87"/>
    </row>
    <row r="106" s="2" customFormat="1" ht="82.5" spans="1:6">
      <c r="A106" s="90"/>
      <c r="B106" s="91" t="s">
        <v>136</v>
      </c>
      <c r="C106" s="84">
        <f>(B76-B75)/ABS(IF(B75=0,1,B75))</f>
        <v>0</v>
      </c>
      <c r="D106" s="85" t="s">
        <v>137</v>
      </c>
      <c r="E106" s="86">
        <f>IF(C106&gt;=0.03,5,IF(C106&gt;=0.025,4,IF(C106&gt;=0.02,3,IF(C106&gt;=0.015,2,IF(C106&gt;=0.01,1,0)))))</f>
        <v>0</v>
      </c>
      <c r="F106" s="87"/>
    </row>
    <row r="107" s="2" customFormat="1" ht="82.5" spans="1:6">
      <c r="A107" s="92"/>
      <c r="B107" s="91" t="s">
        <v>138</v>
      </c>
      <c r="C107" s="84">
        <f>(B76-B77)/ABS(IF(B77=0,1,B77))</f>
        <v>0</v>
      </c>
      <c r="D107" s="85" t="s">
        <v>139</v>
      </c>
      <c r="E107" s="86">
        <f>IF(C107&gt;0.34,5,IF(C107&gt;0.25,4,IF(C107&gt;0.16,3,IF(C107&gt;0.08,2,IF(C107&gt;0,1,0)))))</f>
        <v>0</v>
      </c>
      <c r="F107" s="87"/>
    </row>
    <row r="108" s="2" customFormat="1" ht="82.5" spans="1:6">
      <c r="A108" s="82" t="s">
        <v>140</v>
      </c>
      <c r="B108" s="83" t="s">
        <v>141</v>
      </c>
      <c r="C108" s="93">
        <f>B23/IF(B3=0,1,B3)</f>
        <v>0</v>
      </c>
      <c r="D108" s="94" t="s">
        <v>142</v>
      </c>
      <c r="E108" s="86">
        <f>IF(C108&gt;1,5,IF(C108&gt;0.95,4,IF(C108&gt;0.9,3,IF(C108&gt;0.85,2,IF(C108&gt;0.8,1,0)))))</f>
        <v>0</v>
      </c>
      <c r="F108" s="87"/>
    </row>
    <row r="109" s="2" customFormat="1" ht="19.5" spans="1:6">
      <c r="A109" s="82"/>
      <c r="B109" s="83" t="s">
        <v>143</v>
      </c>
      <c r="C109" s="95">
        <f>B29</f>
        <v>0</v>
      </c>
      <c r="D109" s="94" t="s">
        <v>115</v>
      </c>
      <c r="E109" s="86" t="s">
        <v>116</v>
      </c>
      <c r="F109" s="87"/>
    </row>
    <row r="110" s="2" customFormat="1" ht="82.5" spans="1:6">
      <c r="A110" s="82" t="s">
        <v>144</v>
      </c>
      <c r="B110" s="83" t="s">
        <v>145</v>
      </c>
      <c r="C110" s="84">
        <f>B22/IF(B4=0,1,B4)</f>
        <v>0</v>
      </c>
      <c r="D110" s="85" t="s">
        <v>146</v>
      </c>
      <c r="E110" s="86">
        <f>IF(C110&gt;0.7,0,IF(C110&gt;0.6,1,IF(C110&gt;0.5,2,IF(C110&gt;0.4,3,IF(C110&gt;0.3,4,5)))))</f>
        <v>5</v>
      </c>
      <c r="F110" s="87"/>
    </row>
    <row r="111" s="2" customFormat="1" ht="24.95" customHeight="1" spans="1:6">
      <c r="A111" s="63" t="s">
        <v>147</v>
      </c>
      <c r="B111" s="64"/>
      <c r="C111" s="96"/>
      <c r="D111" s="97"/>
      <c r="E111" s="98"/>
      <c r="F111" s="68" t="e">
        <f>SUM(E112:E125)/55*15</f>
        <v>#DIV/0!</v>
      </c>
    </row>
    <row r="112" s="3" customFormat="1" ht="99" spans="1:6">
      <c r="A112" s="99" t="s">
        <v>148</v>
      </c>
      <c r="B112" s="100" t="s">
        <v>149</v>
      </c>
      <c r="C112" s="101">
        <f>B52/IF(B32=0,1,B32)</f>
        <v>0</v>
      </c>
      <c r="D112" s="102" t="s">
        <v>150</v>
      </c>
      <c r="E112" s="103">
        <f>IF(C112&gt;0.95,5,IF(C112&gt;0.9,4,IF(C112&gt;0.85,3,IF(C112&gt;0.8,2,IF(C112&gt;=0.75,1,0)))))</f>
        <v>0</v>
      </c>
      <c r="F112" s="104"/>
    </row>
    <row r="113" s="3" customFormat="1" ht="99" spans="1:6">
      <c r="A113" s="99" t="s">
        <v>151</v>
      </c>
      <c r="B113" s="100" t="s">
        <v>152</v>
      </c>
      <c r="C113" s="101">
        <f>B57/IF(B56=0,1,B56)</f>
        <v>0</v>
      </c>
      <c r="D113" s="102" t="s">
        <v>150</v>
      </c>
      <c r="E113" s="103">
        <f>IF(C113&gt;0.95,5,IF(C113&gt;0.9,4,IF(C113&gt;0.85,3,IF(C113&gt;0.8,2,IF(C113&gt;=0.75,1,0)))))</f>
        <v>0</v>
      </c>
      <c r="F113" s="104"/>
    </row>
    <row r="114" s="3" customFormat="1" ht="99" spans="1:6">
      <c r="A114" s="99"/>
      <c r="B114" s="100" t="s">
        <v>153</v>
      </c>
      <c r="C114" s="101">
        <f>(B59+B61)/IF((B58+B60)=0,1,(B59+B61))</f>
        <v>1</v>
      </c>
      <c r="D114" s="102" t="s">
        <v>150</v>
      </c>
      <c r="E114" s="103">
        <f>IF(C114&gt;0.95,5,IF(C114&gt;0.9,4,IF(C114&gt;0.85,3,IF(C114&gt;0.8,2,IF(C114&gt;=0.75,1,0)))))</f>
        <v>5</v>
      </c>
      <c r="F114" s="104"/>
    </row>
    <row r="115" s="3" customFormat="1" ht="33" spans="1:6">
      <c r="A115" s="99"/>
      <c r="B115" s="100" t="s">
        <v>154</v>
      </c>
      <c r="C115" s="105" t="s">
        <v>126</v>
      </c>
      <c r="D115" s="106" t="s">
        <v>115</v>
      </c>
      <c r="E115" s="103" t="s">
        <v>116</v>
      </c>
      <c r="F115" s="104"/>
    </row>
    <row r="116" s="3" customFormat="1" ht="99" spans="1:6">
      <c r="A116" s="99" t="s">
        <v>155</v>
      </c>
      <c r="B116" s="100" t="s">
        <v>156</v>
      </c>
      <c r="C116" s="107">
        <f>B62/100</f>
        <v>0</v>
      </c>
      <c r="D116" s="106" t="s">
        <v>157</v>
      </c>
      <c r="E116" s="103">
        <f>IF(C116&gt;1.08,0,IF(C116&gt;1.04,1,IF(C116&gt;1,3,IF(C116&gt;0.96,5,IF(C116&gt;0.92,3,IF(C116&gt;0.88,1,0))))))</f>
        <v>0</v>
      </c>
      <c r="F116" s="104"/>
    </row>
    <row r="117" s="3" customFormat="1" ht="99" spans="1:6">
      <c r="A117" s="99"/>
      <c r="B117" s="108" t="s">
        <v>158</v>
      </c>
      <c r="C117" s="107">
        <f>IF(AND(B51=0,B34=0),1,B51/IF(B34=0,1,B34))</f>
        <v>1</v>
      </c>
      <c r="D117" s="102" t="s">
        <v>159</v>
      </c>
      <c r="E117" s="103">
        <f>IF(C117&gt;0.95,5,IF(C117&gt;0.9,4,IF(C117&gt;0.85,3,IF(C117&gt;0.8,2,IF(C117&gt;=0.75,1,0)))))</f>
        <v>5</v>
      </c>
      <c r="F117" s="104"/>
    </row>
    <row r="118" s="2" customFormat="1" ht="99" spans="1:6">
      <c r="A118" s="99" t="s">
        <v>160</v>
      </c>
      <c r="B118" s="100" t="s">
        <v>161</v>
      </c>
      <c r="C118" s="101">
        <f>B48/(IF(B18=0,1,B18)/(1500*12))</f>
        <v>0</v>
      </c>
      <c r="D118" s="102" t="s">
        <v>162</v>
      </c>
      <c r="E118" s="103">
        <f>IF(C118&gt;0.9,5,IF(C118&gt;0.7,4,IF(C118&gt;0.5,3,IF(C118&gt;0.3,2,IF(C118&gt;0.1,1,0)))))</f>
        <v>0</v>
      </c>
      <c r="F118" s="109"/>
    </row>
    <row r="119" s="2" customFormat="1" ht="115.5" spans="1:6">
      <c r="A119" s="99"/>
      <c r="B119" s="108" t="s">
        <v>163</v>
      </c>
      <c r="C119" s="101">
        <f>B49/IF(B48=0,1,B48)</f>
        <v>0</v>
      </c>
      <c r="D119" s="110" t="s">
        <v>164</v>
      </c>
      <c r="E119" s="111" t="e">
        <f>IF(B48/B78&gt;=0.1,IF(C119&gt;0.2,1,IF(C119&gt;0.1,3,IF(C119&gt;=0,1,5))),IF(C119&gt;0.2,3,IF(C119&gt;0.1,5,IF(C119&gt;=0,1,1))))</f>
        <v>#DIV/0!</v>
      </c>
      <c r="F119" s="109"/>
    </row>
    <row r="120" s="2" customFormat="1" ht="33" spans="1:6">
      <c r="A120" s="99"/>
      <c r="B120" s="100" t="s">
        <v>165</v>
      </c>
      <c r="C120" s="101">
        <f>B50</f>
        <v>0</v>
      </c>
      <c r="D120" s="102" t="s">
        <v>115</v>
      </c>
      <c r="E120" s="103" t="s">
        <v>116</v>
      </c>
      <c r="F120" s="109"/>
    </row>
    <row r="121" s="2" customFormat="1" ht="99" spans="1:6">
      <c r="A121" s="99" t="s">
        <v>166</v>
      </c>
      <c r="B121" s="100" t="s">
        <v>167</v>
      </c>
      <c r="C121" s="101">
        <f>(B42-B41)/ABS(IF(B41=0,1,B41))</f>
        <v>0</v>
      </c>
      <c r="D121" s="102" t="s">
        <v>168</v>
      </c>
      <c r="E121" s="103">
        <f>IF(C121&gt;0.05,0,IF(C121&gt;0,1,IF(C121&gt;-0.1,2,IF(C121&gt;-0.2,3,IF(C121&gt;-0.3,4,5)))))</f>
        <v>2</v>
      </c>
      <c r="F121" s="109"/>
    </row>
    <row r="122" s="2" customFormat="1" ht="99" spans="1:6">
      <c r="A122" s="99"/>
      <c r="B122" s="100" t="s">
        <v>169</v>
      </c>
      <c r="C122" s="101">
        <f>B44/IF(B42=0,1,B42)</f>
        <v>0</v>
      </c>
      <c r="D122" s="102" t="s">
        <v>150</v>
      </c>
      <c r="E122" s="103">
        <f>IF(C122&gt;0.95,5,IF(C122&gt;0.9,4,IF(C122&gt;0.85,3,IF(C122&gt;0.8,2,IF(C122&gt;=0.75,1,0)))))</f>
        <v>0</v>
      </c>
      <c r="F122" s="109"/>
    </row>
    <row r="123" s="2" customFormat="1" ht="66" spans="1:6">
      <c r="A123" s="99"/>
      <c r="B123" s="100" t="s">
        <v>170</v>
      </c>
      <c r="C123" s="112">
        <f>B46/IF(B42=0,1,B42)</f>
        <v>0</v>
      </c>
      <c r="D123" s="102" t="s">
        <v>171</v>
      </c>
      <c r="E123" s="113">
        <f>IF(C123&gt;0.15,5,IF(C123&gt;0.1,3,IF(C123&gt;0.05,1,0)))</f>
        <v>0</v>
      </c>
      <c r="F123" s="109"/>
    </row>
    <row r="124" s="2" customFormat="1" ht="99" spans="1:6">
      <c r="A124" s="99"/>
      <c r="B124" s="100" t="s">
        <v>172</v>
      </c>
      <c r="C124" s="101">
        <f>B45/IF(B42=0,1,B42)</f>
        <v>0</v>
      </c>
      <c r="D124" s="102" t="s">
        <v>150</v>
      </c>
      <c r="E124" s="103">
        <f>IF(C124&gt;0.95,5,IF(C124&gt;0.9,4,IF(C124&gt;0.85,3,IF(C124&gt;0.8,2,IF(C124&gt;=0.75,1,0)))))</f>
        <v>0</v>
      </c>
      <c r="F124" s="109"/>
    </row>
    <row r="125" s="2" customFormat="1" ht="19.5" spans="1:6">
      <c r="A125" s="99"/>
      <c r="B125" s="100" t="s">
        <v>57</v>
      </c>
      <c r="C125" s="112">
        <f>B47</f>
        <v>0</v>
      </c>
      <c r="D125" s="106" t="s">
        <v>115</v>
      </c>
      <c r="E125" s="103" t="s">
        <v>116</v>
      </c>
      <c r="F125" s="109"/>
    </row>
    <row r="126" s="2" customFormat="1" ht="24.95" customHeight="1" spans="1:6">
      <c r="A126" s="63" t="s">
        <v>173</v>
      </c>
      <c r="B126" s="64"/>
      <c r="C126" s="96"/>
      <c r="D126" s="97"/>
      <c r="E126" s="98"/>
      <c r="F126" s="68">
        <f>SUM(E127:E134)/35*10</f>
        <v>7.71428571428571</v>
      </c>
    </row>
    <row r="127" s="2" customFormat="1" ht="66" spans="1:6">
      <c r="A127" s="114" t="s">
        <v>148</v>
      </c>
      <c r="B127" s="115" t="s">
        <v>174</v>
      </c>
      <c r="C127" s="116">
        <f>B64</f>
        <v>0</v>
      </c>
      <c r="D127" s="117" t="s">
        <v>175</v>
      </c>
      <c r="E127" s="118">
        <f>IF(C127&gt;5,0,IF(C127&gt;3,3,IF(C127&gt;1,4,5)))</f>
        <v>5</v>
      </c>
      <c r="F127" s="119"/>
    </row>
    <row r="128" s="2" customFormat="1" ht="66" spans="1:6">
      <c r="A128" s="120" t="s">
        <v>176</v>
      </c>
      <c r="B128" s="115" t="s">
        <v>177</v>
      </c>
      <c r="C128" s="121">
        <f>B65/IF(B71=0,1,B71)</f>
        <v>0</v>
      </c>
      <c r="D128" s="122" t="s">
        <v>178</v>
      </c>
      <c r="E128" s="118">
        <f>IF(C128&gt;0.3,0,IF(C128&gt;0.2,1,IF(C128&gt;0.1,3,5)))</f>
        <v>5</v>
      </c>
      <c r="F128" s="119"/>
    </row>
    <row r="129" s="2" customFormat="1" ht="49.5" spans="1:6">
      <c r="A129" s="120"/>
      <c r="B129" s="115" t="s">
        <v>179</v>
      </c>
      <c r="C129" s="121">
        <f>B74/IF(B73=0,1,B73)</f>
        <v>0</v>
      </c>
      <c r="D129" s="117" t="s">
        <v>180</v>
      </c>
      <c r="E129" s="118">
        <f>IF(C129&gt;0.6,1,IF(C129&gt;0.2,3,5))</f>
        <v>5</v>
      </c>
      <c r="F129" s="119"/>
    </row>
    <row r="130" s="2" customFormat="1" ht="66" spans="1:6">
      <c r="A130" s="123" t="s">
        <v>181</v>
      </c>
      <c r="B130" s="115" t="s">
        <v>182</v>
      </c>
      <c r="C130" s="124">
        <f>B66/IF(B68=0,1,B68)</f>
        <v>0</v>
      </c>
      <c r="D130" s="122" t="s">
        <v>183</v>
      </c>
      <c r="E130" s="118">
        <f>IF(C130&gt;0.15,0,IF(C130&gt;0.1,1,IF(C130&gt;0.05,3,5)))</f>
        <v>5</v>
      </c>
      <c r="F130" s="119"/>
    </row>
    <row r="131" s="2" customFormat="1" ht="66" spans="1:6">
      <c r="A131" s="123"/>
      <c r="B131" s="115" t="s">
        <v>184</v>
      </c>
      <c r="C131" s="124">
        <f>B69/(IF(B68=0,1,B68)/6)</f>
        <v>0</v>
      </c>
      <c r="D131" s="122" t="s">
        <v>185</v>
      </c>
      <c r="E131" s="118">
        <f>IF(C131&gt;1,5,IF(C131&gt;0.8,3,1))</f>
        <v>1</v>
      </c>
      <c r="F131" s="119"/>
    </row>
    <row r="132" s="2" customFormat="1" ht="66" spans="1:6">
      <c r="A132" s="123"/>
      <c r="B132" s="115" t="s">
        <v>186</v>
      </c>
      <c r="C132" s="116">
        <f>B70/(IF(B68=0,1,B68)/30)</f>
        <v>0</v>
      </c>
      <c r="D132" s="122" t="s">
        <v>185</v>
      </c>
      <c r="E132" s="118">
        <f>IF(C132&gt;1,5,IF(C132&gt;0.8,3,1))</f>
        <v>1</v>
      </c>
      <c r="F132" s="119"/>
    </row>
    <row r="133" s="2" customFormat="1" ht="19.5" hidden="1" spans="1:6">
      <c r="A133" s="123"/>
      <c r="B133" s="115" t="s">
        <v>187</v>
      </c>
      <c r="C133" s="116"/>
      <c r="D133" s="122" t="s">
        <v>115</v>
      </c>
      <c r="E133" s="118" t="s">
        <v>116</v>
      </c>
      <c r="F133" s="119"/>
    </row>
    <row r="134" s="2" customFormat="1" ht="66" spans="1:6">
      <c r="A134" s="125" t="s">
        <v>188</v>
      </c>
      <c r="B134" s="126" t="s">
        <v>189</v>
      </c>
      <c r="C134" s="127">
        <f>B67/IF(B72=0,1,B72)</f>
        <v>0</v>
      </c>
      <c r="D134" s="128" t="s">
        <v>178</v>
      </c>
      <c r="E134" s="118">
        <f>IF(C134&gt;0.3,0,IF(C134&gt;0.2,1,IF(C134&gt;0.1,3,5)))</f>
        <v>5</v>
      </c>
      <c r="F134" s="119"/>
    </row>
    <row r="135" s="2" customFormat="1" spans="1:6">
      <c r="A135" s="4"/>
      <c r="B135" s="129"/>
      <c r="C135" s="130"/>
      <c r="D135" s="131"/>
      <c r="E135" s="132"/>
      <c r="F135" s="133"/>
    </row>
    <row r="136" s="2" customFormat="1" spans="1:6">
      <c r="A136" s="4"/>
      <c r="B136" s="129"/>
      <c r="C136" s="130"/>
      <c r="D136" s="131"/>
      <c r="E136" s="132"/>
      <c r="F136" s="133"/>
    </row>
    <row r="137" s="2" customFormat="1" spans="1:6">
      <c r="A137" s="4"/>
      <c r="B137" s="129"/>
      <c r="C137" s="130"/>
      <c r="D137" s="131"/>
      <c r="E137" s="132"/>
      <c r="F137" s="133"/>
    </row>
    <row r="138" s="2" customFormat="1" spans="1:6">
      <c r="A138" s="4"/>
      <c r="B138" s="129"/>
      <c r="C138" s="130"/>
      <c r="D138" s="131"/>
      <c r="E138" s="132"/>
      <c r="F138" s="133"/>
    </row>
    <row r="139" s="2" customFormat="1" spans="1:6">
      <c r="A139" s="4"/>
      <c r="B139" s="129"/>
      <c r="C139" s="130"/>
      <c r="D139" s="131"/>
      <c r="E139" s="132"/>
      <c r="F139" s="133"/>
    </row>
    <row r="140" s="2" customFormat="1" spans="1:6">
      <c r="A140" s="4"/>
      <c r="B140" s="129"/>
      <c r="C140" s="130"/>
      <c r="D140" s="131"/>
      <c r="E140" s="132"/>
      <c r="F140" s="133"/>
    </row>
    <row r="141" s="2" customFormat="1" spans="1:6">
      <c r="A141" s="4"/>
      <c r="B141" s="129"/>
      <c r="C141" s="130"/>
      <c r="D141" s="131"/>
      <c r="E141" s="132"/>
      <c r="F141" s="133"/>
    </row>
    <row r="142" s="2" customFormat="1" spans="1:6">
      <c r="A142" s="4"/>
      <c r="B142" s="129"/>
      <c r="C142" s="130"/>
      <c r="D142" s="131"/>
      <c r="E142" s="132"/>
      <c r="F142" s="133"/>
    </row>
    <row r="143" s="2" customFormat="1" spans="1:6">
      <c r="A143" s="4"/>
      <c r="B143" s="129"/>
      <c r="C143" s="130"/>
      <c r="D143" s="131"/>
      <c r="E143" s="132"/>
      <c r="F143" s="133"/>
    </row>
    <row r="144" s="2" customFormat="1" spans="1:6">
      <c r="A144" s="4"/>
      <c r="B144" s="129"/>
      <c r="C144" s="130"/>
      <c r="D144" s="131"/>
      <c r="E144" s="132"/>
      <c r="F144" s="133"/>
    </row>
    <row r="145" s="2" customFormat="1" spans="1:6">
      <c r="A145" s="4"/>
      <c r="B145" s="129"/>
      <c r="C145" s="130"/>
      <c r="D145" s="131"/>
      <c r="E145" s="132"/>
      <c r="F145" s="133"/>
    </row>
    <row r="146" s="2" customFormat="1" spans="1:6">
      <c r="A146" s="4"/>
      <c r="B146" s="129"/>
      <c r="C146" s="130"/>
      <c r="D146" s="131"/>
      <c r="E146" s="132"/>
      <c r="F146" s="133"/>
    </row>
    <row r="147" s="2" customFormat="1" spans="1:6">
      <c r="A147" s="4"/>
      <c r="B147" s="129"/>
      <c r="C147" s="130"/>
      <c r="D147" s="131"/>
      <c r="E147" s="132"/>
      <c r="F147" s="133"/>
    </row>
    <row r="148" s="2" customFormat="1" spans="1:6">
      <c r="A148" s="4"/>
      <c r="B148" s="129"/>
      <c r="C148" s="130"/>
      <c r="D148" s="131"/>
      <c r="E148" s="132"/>
      <c r="F148" s="133"/>
    </row>
    <row r="149" s="2" customFormat="1" spans="1:6">
      <c r="A149" s="4"/>
      <c r="B149" s="129"/>
      <c r="C149" s="130"/>
      <c r="D149" s="131"/>
      <c r="E149" s="132"/>
      <c r="F149" s="133"/>
    </row>
    <row r="150" s="2" customFormat="1" spans="1:6">
      <c r="A150" s="4"/>
      <c r="B150" s="129"/>
      <c r="C150" s="130"/>
      <c r="D150" s="131"/>
      <c r="E150" s="132"/>
      <c r="F150" s="133"/>
    </row>
    <row r="151" s="2" customFormat="1" spans="1:6">
      <c r="A151" s="4"/>
      <c r="B151" s="129"/>
      <c r="C151" s="130"/>
      <c r="D151" s="131"/>
      <c r="E151" s="132"/>
      <c r="F151" s="133"/>
    </row>
    <row r="152" s="2" customFormat="1" spans="1:6">
      <c r="A152" s="4"/>
      <c r="B152" s="129"/>
      <c r="C152" s="130"/>
      <c r="D152" s="131"/>
      <c r="E152" s="132"/>
      <c r="F152" s="133"/>
    </row>
    <row r="153" s="2" customFormat="1" spans="1:6">
      <c r="A153" s="4"/>
      <c r="B153" s="129"/>
      <c r="C153" s="130"/>
      <c r="D153" s="131"/>
      <c r="E153" s="132"/>
      <c r="F153" s="133"/>
    </row>
    <row r="154" s="2" customFormat="1" spans="1:6">
      <c r="A154" s="4"/>
      <c r="B154" s="129"/>
      <c r="C154" s="130"/>
      <c r="D154" s="131"/>
      <c r="E154" s="132"/>
      <c r="F154" s="133"/>
    </row>
    <row r="155" s="2" customFormat="1" spans="1:6">
      <c r="A155" s="4"/>
      <c r="B155" s="129"/>
      <c r="C155" s="130"/>
      <c r="D155" s="131"/>
      <c r="E155" s="132"/>
      <c r="F155" s="133"/>
    </row>
    <row r="156" s="2" customFormat="1" spans="1:6">
      <c r="A156" s="4"/>
      <c r="B156" s="129"/>
      <c r="C156" s="130"/>
      <c r="D156" s="131"/>
      <c r="E156" s="132"/>
      <c r="F156" s="133"/>
    </row>
    <row r="157" s="2" customFormat="1" spans="1:6">
      <c r="A157" s="4"/>
      <c r="B157" s="129"/>
      <c r="C157" s="130"/>
      <c r="D157" s="131"/>
      <c r="E157" s="132"/>
      <c r="F157" s="133"/>
    </row>
    <row r="158" s="2" customFormat="1" spans="1:6">
      <c r="A158" s="4"/>
      <c r="B158" s="129"/>
      <c r="C158" s="130"/>
      <c r="D158" s="131"/>
      <c r="E158" s="132"/>
      <c r="F158" s="133"/>
    </row>
    <row r="159" s="2" customFormat="1" spans="1:6">
      <c r="A159" s="4"/>
      <c r="B159" s="129"/>
      <c r="C159" s="130"/>
      <c r="D159" s="131"/>
      <c r="E159" s="132"/>
      <c r="F159" s="133"/>
    </row>
    <row r="160" s="2" customFormat="1" spans="1:6">
      <c r="A160" s="4"/>
      <c r="B160" s="129"/>
      <c r="C160" s="130"/>
      <c r="D160" s="131"/>
      <c r="E160" s="132"/>
      <c r="F160" s="133"/>
    </row>
    <row r="161" s="2" customFormat="1" spans="1:6">
      <c r="A161" s="4"/>
      <c r="B161" s="129"/>
      <c r="C161" s="130"/>
      <c r="D161" s="131"/>
      <c r="E161" s="132"/>
      <c r="F161" s="133"/>
    </row>
    <row r="162" s="2" customFormat="1" spans="1:6">
      <c r="A162" s="4"/>
      <c r="B162" s="129"/>
      <c r="C162" s="130"/>
      <c r="D162" s="131"/>
      <c r="E162" s="132"/>
      <c r="F162" s="133"/>
    </row>
    <row r="163" s="2" customFormat="1" spans="1:6">
      <c r="A163" s="4"/>
      <c r="B163" s="129"/>
      <c r="C163" s="130"/>
      <c r="D163" s="131"/>
      <c r="E163" s="132"/>
      <c r="F163" s="133"/>
    </row>
    <row r="164" s="2" customFormat="1" spans="1:6">
      <c r="A164" s="4"/>
      <c r="B164" s="129"/>
      <c r="C164" s="130"/>
      <c r="D164" s="131"/>
      <c r="E164" s="132"/>
      <c r="F164" s="133"/>
    </row>
    <row r="165" s="2" customFormat="1" spans="1:6">
      <c r="A165" s="4"/>
      <c r="B165" s="129"/>
      <c r="C165" s="130"/>
      <c r="D165" s="131"/>
      <c r="E165" s="132"/>
      <c r="F165" s="133"/>
    </row>
    <row r="166" s="2" customFormat="1" spans="1:6">
      <c r="A166" s="4"/>
      <c r="B166" s="129"/>
      <c r="C166" s="130"/>
      <c r="D166" s="131"/>
      <c r="E166" s="132"/>
      <c r="F166" s="133"/>
    </row>
    <row r="167" s="2" customFormat="1" spans="1:6">
      <c r="A167" s="4"/>
      <c r="B167" s="129"/>
      <c r="C167" s="130"/>
      <c r="D167" s="131"/>
      <c r="E167" s="132"/>
      <c r="F167" s="133"/>
    </row>
    <row r="168" spans="2:5">
      <c r="B168" s="134"/>
      <c r="C168" s="135"/>
      <c r="D168" s="136"/>
      <c r="E168" s="137"/>
    </row>
    <row r="169" spans="2:5">
      <c r="B169" s="134"/>
      <c r="C169" s="135"/>
      <c r="D169" s="136"/>
      <c r="E169" s="137"/>
    </row>
    <row r="170" spans="2:5">
      <c r="B170" s="134"/>
      <c r="C170" s="135"/>
      <c r="D170" s="136"/>
      <c r="E170" s="137"/>
    </row>
    <row r="171" spans="2:5">
      <c r="B171" s="134"/>
      <c r="C171" s="135"/>
      <c r="D171" s="136"/>
      <c r="E171" s="137"/>
    </row>
    <row r="172" spans="2:5">
      <c r="B172" s="134"/>
      <c r="C172" s="135"/>
      <c r="D172" s="136"/>
      <c r="E172" s="137"/>
    </row>
    <row r="173" spans="2:5">
      <c r="B173" s="134"/>
      <c r="C173" s="135"/>
      <c r="D173" s="136"/>
      <c r="E173" s="137"/>
    </row>
    <row r="174" spans="2:5">
      <c r="B174" s="134"/>
      <c r="C174" s="135"/>
      <c r="D174" s="136"/>
      <c r="E174" s="137"/>
    </row>
    <row r="175" spans="2:5">
      <c r="B175" s="134"/>
      <c r="C175" s="135"/>
      <c r="D175" s="136"/>
      <c r="E175" s="137"/>
    </row>
    <row r="176" spans="2:5">
      <c r="B176" s="134"/>
      <c r="C176" s="135"/>
      <c r="D176" s="136"/>
      <c r="E176" s="137"/>
    </row>
    <row r="177" spans="2:5">
      <c r="B177" s="134"/>
      <c r="C177" s="135"/>
      <c r="D177" s="136"/>
      <c r="E177" s="137"/>
    </row>
    <row r="178" spans="2:5">
      <c r="B178" s="134"/>
      <c r="C178" s="135"/>
      <c r="D178" s="136"/>
      <c r="E178" s="137"/>
    </row>
    <row r="179" spans="2:5">
      <c r="B179" s="134"/>
      <c r="C179" s="135"/>
      <c r="D179" s="136"/>
      <c r="E179" s="137"/>
    </row>
    <row r="180" spans="2:5">
      <c r="B180" s="134"/>
      <c r="C180" s="135"/>
      <c r="D180" s="136"/>
      <c r="E180" s="137"/>
    </row>
    <row r="181" spans="2:5">
      <c r="B181" s="134"/>
      <c r="C181" s="135"/>
      <c r="D181" s="136"/>
      <c r="E181" s="137"/>
    </row>
    <row r="182" spans="2:5">
      <c r="B182" s="134"/>
      <c r="C182" s="135"/>
      <c r="D182" s="136"/>
      <c r="E182" s="137"/>
    </row>
    <row r="183" spans="2:5">
      <c r="B183" s="134"/>
      <c r="C183" s="135"/>
      <c r="D183" s="136"/>
      <c r="E183" s="137"/>
    </row>
    <row r="184" spans="2:5">
      <c r="B184" s="134"/>
      <c r="C184" s="135"/>
      <c r="D184" s="136"/>
      <c r="E184" s="137"/>
    </row>
    <row r="185" spans="2:5">
      <c r="B185" s="134"/>
      <c r="C185" s="135"/>
      <c r="D185" s="136"/>
      <c r="E185" s="137"/>
    </row>
    <row r="186" spans="2:5">
      <c r="B186" s="134"/>
      <c r="C186" s="135"/>
      <c r="D186" s="136"/>
      <c r="E186" s="137"/>
    </row>
    <row r="187" spans="2:5">
      <c r="B187" s="134"/>
      <c r="C187" s="135"/>
      <c r="D187" s="136"/>
      <c r="E187" s="137"/>
    </row>
    <row r="188" spans="2:5">
      <c r="B188" s="134"/>
      <c r="C188" s="135"/>
      <c r="D188" s="136"/>
      <c r="E188" s="137"/>
    </row>
    <row r="189" spans="2:5">
      <c r="B189" s="134"/>
      <c r="C189" s="135"/>
      <c r="D189" s="136"/>
      <c r="E189" s="137"/>
    </row>
    <row r="190" spans="2:5">
      <c r="B190" s="134"/>
      <c r="C190" s="135"/>
      <c r="D190" s="136"/>
      <c r="E190" s="137"/>
    </row>
    <row r="191" spans="2:5">
      <c r="B191" s="134"/>
      <c r="C191" s="135"/>
      <c r="D191" s="136"/>
      <c r="E191" s="137"/>
    </row>
    <row r="192" spans="2:5">
      <c r="B192" s="134"/>
      <c r="C192" s="135"/>
      <c r="D192" s="136"/>
      <c r="E192" s="137"/>
    </row>
    <row r="193" spans="2:5">
      <c r="B193" s="134"/>
      <c r="C193" s="135"/>
      <c r="D193" s="136"/>
      <c r="E193" s="137"/>
    </row>
    <row r="194" spans="2:5">
      <c r="B194" s="134"/>
      <c r="C194" s="135"/>
      <c r="D194" s="136"/>
      <c r="E194" s="137"/>
    </row>
    <row r="195" spans="2:5">
      <c r="B195" s="134"/>
      <c r="C195" s="135"/>
      <c r="D195" s="136"/>
      <c r="E195" s="137"/>
    </row>
    <row r="196" spans="2:5">
      <c r="B196" s="134"/>
      <c r="C196" s="135"/>
      <c r="D196" s="136"/>
      <c r="E196" s="137"/>
    </row>
    <row r="197" spans="2:5">
      <c r="B197" s="134"/>
      <c r="C197" s="135"/>
      <c r="D197" s="136"/>
      <c r="E197" s="137"/>
    </row>
    <row r="198" spans="2:5">
      <c r="B198" s="134"/>
      <c r="C198" s="135"/>
      <c r="D198" s="136"/>
      <c r="E198" s="137"/>
    </row>
    <row r="199" spans="2:5">
      <c r="B199" s="134"/>
      <c r="C199" s="135"/>
      <c r="D199" s="136"/>
      <c r="E199" s="137"/>
    </row>
    <row r="200" spans="2:5">
      <c r="B200" s="134"/>
      <c r="C200" s="135"/>
      <c r="D200" s="136"/>
      <c r="E200" s="137"/>
    </row>
    <row r="201" spans="2:5">
      <c r="B201" s="134"/>
      <c r="C201" s="135"/>
      <c r="D201" s="136"/>
      <c r="E201" s="137"/>
    </row>
    <row r="202" spans="2:5">
      <c r="B202" s="134"/>
      <c r="C202" s="135"/>
      <c r="D202" s="136"/>
      <c r="E202" s="137"/>
    </row>
    <row r="203" spans="2:5">
      <c r="B203" s="134"/>
      <c r="C203" s="135"/>
      <c r="D203" s="136"/>
      <c r="E203" s="137"/>
    </row>
    <row r="204" spans="2:5">
      <c r="B204" s="134"/>
      <c r="C204" s="135"/>
      <c r="D204" s="136"/>
      <c r="E204" s="137"/>
    </row>
    <row r="205" spans="2:5">
      <c r="B205" s="134"/>
      <c r="C205" s="135"/>
      <c r="D205" s="136"/>
      <c r="E205" s="137"/>
    </row>
    <row r="206" spans="2:5">
      <c r="B206" s="134"/>
      <c r="C206" s="135"/>
      <c r="D206" s="136"/>
      <c r="E206" s="137"/>
    </row>
    <row r="207" spans="2:5">
      <c r="B207" s="134"/>
      <c r="C207" s="135"/>
      <c r="D207" s="136"/>
      <c r="E207" s="137"/>
    </row>
    <row r="208" spans="2:5">
      <c r="B208" s="134"/>
      <c r="C208" s="135"/>
      <c r="D208" s="136"/>
      <c r="E208" s="137"/>
    </row>
    <row r="209" spans="2:5">
      <c r="B209" s="134"/>
      <c r="C209" s="135"/>
      <c r="D209" s="136"/>
      <c r="E209" s="137"/>
    </row>
    <row r="210" spans="2:5">
      <c r="B210" s="134"/>
      <c r="C210" s="135"/>
      <c r="D210" s="136"/>
      <c r="E210" s="137"/>
    </row>
    <row r="211" spans="2:5">
      <c r="B211" s="134"/>
      <c r="C211" s="135"/>
      <c r="D211" s="136"/>
      <c r="E211" s="137"/>
    </row>
    <row r="212" spans="2:5">
      <c r="B212" s="134"/>
      <c r="C212" s="135"/>
      <c r="D212" s="136"/>
      <c r="E212" s="137"/>
    </row>
    <row r="213" spans="2:5">
      <c r="B213" s="134"/>
      <c r="C213" s="135"/>
      <c r="D213" s="136"/>
      <c r="E213" s="137"/>
    </row>
    <row r="214" spans="2:5">
      <c r="B214" s="134"/>
      <c r="C214" s="135"/>
      <c r="D214" s="136"/>
      <c r="E214" s="137"/>
    </row>
    <row r="215" spans="2:5">
      <c r="B215" s="134"/>
      <c r="C215" s="135"/>
      <c r="D215" s="136"/>
      <c r="E215" s="137"/>
    </row>
    <row r="216" spans="2:5">
      <c r="B216" s="134"/>
      <c r="C216" s="135"/>
      <c r="D216" s="136"/>
      <c r="E216" s="137"/>
    </row>
    <row r="217" spans="2:5">
      <c r="B217" s="134"/>
      <c r="C217" s="135"/>
      <c r="D217" s="136"/>
      <c r="E217" s="137"/>
    </row>
    <row r="218" spans="2:5">
      <c r="B218" s="134"/>
      <c r="C218" s="135"/>
      <c r="D218" s="136"/>
      <c r="E218" s="137"/>
    </row>
    <row r="219" spans="2:5">
      <c r="B219" s="134"/>
      <c r="C219" s="135"/>
      <c r="D219" s="136"/>
      <c r="E219" s="137"/>
    </row>
    <row r="220" spans="2:5">
      <c r="B220" s="134"/>
      <c r="C220" s="135"/>
      <c r="D220" s="136"/>
      <c r="E220" s="137"/>
    </row>
    <row r="221" spans="2:5">
      <c r="B221" s="134"/>
      <c r="C221" s="135"/>
      <c r="D221" s="136"/>
      <c r="E221" s="137"/>
    </row>
    <row r="222" spans="2:5">
      <c r="B222" s="134"/>
      <c r="C222" s="135"/>
      <c r="D222" s="136"/>
      <c r="E222" s="137"/>
    </row>
    <row r="223" spans="2:5">
      <c r="B223" s="134"/>
      <c r="C223" s="135"/>
      <c r="D223" s="136"/>
      <c r="E223" s="137"/>
    </row>
    <row r="224" spans="2:5">
      <c r="B224" s="134"/>
      <c r="C224" s="135"/>
      <c r="D224" s="136"/>
      <c r="E224" s="137"/>
    </row>
    <row r="225" spans="2:5">
      <c r="B225" s="134"/>
      <c r="C225" s="135"/>
      <c r="D225" s="136"/>
      <c r="E225" s="137"/>
    </row>
    <row r="226" spans="2:5">
      <c r="B226" s="134"/>
      <c r="C226" s="135"/>
      <c r="D226" s="136"/>
      <c r="E226" s="137"/>
    </row>
    <row r="227" spans="2:5">
      <c r="B227" s="134"/>
      <c r="C227" s="135"/>
      <c r="D227" s="136"/>
      <c r="E227" s="137"/>
    </row>
    <row r="228" spans="2:5">
      <c r="B228" s="134"/>
      <c r="C228" s="135"/>
      <c r="D228" s="136"/>
      <c r="E228" s="137"/>
    </row>
    <row r="229" spans="2:5">
      <c r="B229" s="134"/>
      <c r="C229" s="135"/>
      <c r="D229" s="136"/>
      <c r="E229" s="137"/>
    </row>
    <row r="230" spans="2:5">
      <c r="B230" s="134"/>
      <c r="C230" s="135"/>
      <c r="D230" s="136"/>
      <c r="E230" s="137"/>
    </row>
    <row r="231" spans="2:5">
      <c r="B231" s="134"/>
      <c r="C231" s="135"/>
      <c r="D231" s="136"/>
      <c r="E231" s="137"/>
    </row>
    <row r="232" spans="2:5">
      <c r="B232" s="134"/>
      <c r="C232" s="135"/>
      <c r="D232" s="136"/>
      <c r="E232" s="137"/>
    </row>
    <row r="233" spans="2:5">
      <c r="B233" s="134"/>
      <c r="C233" s="135"/>
      <c r="D233" s="136"/>
      <c r="E233" s="137"/>
    </row>
    <row r="234" spans="2:5">
      <c r="B234" s="134"/>
      <c r="C234" s="135"/>
      <c r="D234" s="136"/>
      <c r="E234" s="137"/>
    </row>
    <row r="235" spans="2:5">
      <c r="B235" s="134"/>
      <c r="C235" s="135"/>
      <c r="D235" s="136"/>
      <c r="E235" s="137"/>
    </row>
    <row r="236" spans="2:5">
      <c r="B236" s="134"/>
      <c r="C236" s="135"/>
      <c r="D236" s="136"/>
      <c r="E236" s="137"/>
    </row>
    <row r="237" spans="2:5">
      <c r="B237" s="134"/>
      <c r="C237" s="135"/>
      <c r="D237" s="136"/>
      <c r="E237" s="137"/>
    </row>
    <row r="238" spans="2:5">
      <c r="B238" s="134"/>
      <c r="C238" s="135"/>
      <c r="D238" s="136"/>
      <c r="E238" s="137"/>
    </row>
    <row r="239" spans="2:5">
      <c r="B239" s="134"/>
      <c r="C239" s="135"/>
      <c r="D239" s="136"/>
      <c r="E239" s="137"/>
    </row>
    <row r="240" spans="2:5">
      <c r="B240" s="134"/>
      <c r="C240" s="135"/>
      <c r="D240" s="136"/>
      <c r="E240" s="137"/>
    </row>
    <row r="241" spans="2:5">
      <c r="B241" s="134"/>
      <c r="C241" s="135"/>
      <c r="D241" s="136"/>
      <c r="E241" s="137"/>
    </row>
    <row r="242" spans="2:5">
      <c r="B242" s="134"/>
      <c r="C242" s="135"/>
      <c r="D242" s="136"/>
      <c r="E242" s="137"/>
    </row>
    <row r="243" spans="2:5">
      <c r="B243" s="134"/>
      <c r="C243" s="135"/>
      <c r="D243" s="136"/>
      <c r="E243" s="137"/>
    </row>
    <row r="244" spans="2:5">
      <c r="B244" s="134"/>
      <c r="C244" s="135"/>
      <c r="D244" s="136"/>
      <c r="E244" s="137"/>
    </row>
    <row r="245" spans="2:5">
      <c r="B245" s="134"/>
      <c r="C245" s="135"/>
      <c r="D245" s="136"/>
      <c r="E245" s="137"/>
    </row>
    <row r="246" spans="2:5">
      <c r="B246" s="134"/>
      <c r="C246" s="135"/>
      <c r="D246" s="136"/>
      <c r="E246" s="137"/>
    </row>
    <row r="247" spans="2:5">
      <c r="B247" s="134"/>
      <c r="C247" s="135"/>
      <c r="D247" s="136"/>
      <c r="E247" s="137"/>
    </row>
    <row r="248" spans="2:5">
      <c r="B248" s="134"/>
      <c r="C248" s="135"/>
      <c r="D248" s="136"/>
      <c r="E248" s="137"/>
    </row>
    <row r="249" spans="2:5">
      <c r="B249" s="134"/>
      <c r="C249" s="135"/>
      <c r="D249" s="136"/>
      <c r="E249" s="137"/>
    </row>
    <row r="250" spans="2:5">
      <c r="B250" s="134"/>
      <c r="C250" s="135"/>
      <c r="D250" s="136"/>
      <c r="E250" s="137"/>
    </row>
    <row r="251" spans="2:5">
      <c r="B251" s="134"/>
      <c r="C251" s="135"/>
      <c r="D251" s="136"/>
      <c r="E251" s="137"/>
    </row>
    <row r="252" spans="2:5">
      <c r="B252" s="134"/>
      <c r="C252" s="135"/>
      <c r="D252" s="136"/>
      <c r="E252" s="137"/>
    </row>
    <row r="253" spans="2:5">
      <c r="B253" s="134"/>
      <c r="C253" s="135"/>
      <c r="D253" s="136"/>
      <c r="E253" s="137"/>
    </row>
    <row r="254" spans="2:5">
      <c r="B254" s="134"/>
      <c r="C254" s="135"/>
      <c r="D254" s="136"/>
      <c r="E254" s="137"/>
    </row>
    <row r="255" spans="2:5">
      <c r="B255" s="134"/>
      <c r="C255" s="135"/>
      <c r="D255" s="136"/>
      <c r="E255" s="137"/>
    </row>
    <row r="256" spans="2:5">
      <c r="B256" s="134"/>
      <c r="C256" s="135"/>
      <c r="D256" s="136"/>
      <c r="E256" s="137"/>
    </row>
  </sheetData>
  <sheetProtection selectLockedCells="1" selectUnlockedCells="1"/>
  <mergeCells count="17">
    <mergeCell ref="A1:E1"/>
    <mergeCell ref="A2:B2"/>
    <mergeCell ref="C81:E81"/>
    <mergeCell ref="A83:A90"/>
    <mergeCell ref="A91:A92"/>
    <mergeCell ref="A95:A97"/>
    <mergeCell ref="A98:A99"/>
    <mergeCell ref="A100:A101"/>
    <mergeCell ref="A103:A104"/>
    <mergeCell ref="A105:A107"/>
    <mergeCell ref="A108:A109"/>
    <mergeCell ref="A113:A115"/>
    <mergeCell ref="A116:A117"/>
    <mergeCell ref="A118:A120"/>
    <mergeCell ref="A121:A125"/>
    <mergeCell ref="A128:A129"/>
    <mergeCell ref="A130:A13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清平</cp:lastModifiedBy>
  <cp:revision>1</cp:revision>
  <dcterms:created xsi:type="dcterms:W3CDTF">2014-12-16T08:52:00Z</dcterms:created>
  <dcterms:modified xsi:type="dcterms:W3CDTF">2021-05-25T08:21:04Z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CC13768A7335447C980F17A62172F7F4</vt:lpwstr>
  </property>
</Properties>
</file>