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IT\Documents\GitHub2\Daily-Report_TW\protected\commands\template\"/>
    </mc:Choice>
  </mc:AlternateContent>
  <xr:revisionPtr revIDLastSave="0" documentId="13_ncr:1_{BF9CA2ED-7A9F-4336-A411-E26E3067DEBD}" xr6:coauthVersionLast="45" xr6:coauthVersionMax="45" xr10:uidLastSave="{00000000-0000-0000-0000-000000000000}"/>
  <bookViews>
    <workbookView xWindow="3420" yWindow="1980" windowWidth="24705" windowHeight="13035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5" i="1" l="1"/>
  <c r="C94" i="1"/>
  <c r="C105" i="2"/>
  <c r="C94" i="2"/>
  <c r="C94" i="3"/>
  <c r="C105" i="3"/>
  <c r="C105" i="4"/>
  <c r="C94" i="4"/>
  <c r="C105" i="5"/>
  <c r="C94" i="5"/>
  <c r="C105" i="6"/>
  <c r="C94" i="6"/>
  <c r="C105" i="7"/>
  <c r="C94" i="7"/>
  <c r="C105" i="8"/>
  <c r="C94" i="8"/>
  <c r="C105" i="9"/>
  <c r="C94" i="9"/>
  <c r="C105" i="10"/>
  <c r="C94" i="10"/>
  <c r="C94" i="11"/>
  <c r="C105" i="11"/>
  <c r="C105" i="12"/>
  <c r="C94" i="12"/>
  <c r="C94" i="13"/>
  <c r="C105" i="13"/>
  <c r="E124" i="13"/>
  <c r="C124" i="13"/>
  <c r="C122" i="13"/>
  <c r="E122" i="13" s="1"/>
  <c r="E121" i="13"/>
  <c r="C121" i="13"/>
  <c r="C120" i="13"/>
  <c r="E120" i="13" s="1"/>
  <c r="E119" i="13"/>
  <c r="C119" i="13"/>
  <c r="C118" i="13"/>
  <c r="E118" i="13" s="1"/>
  <c r="E117" i="13"/>
  <c r="C117" i="13"/>
  <c r="C115" i="13"/>
  <c r="E114" i="13"/>
  <c r="C114" i="13"/>
  <c r="C113" i="13"/>
  <c r="E113" i="13" s="1"/>
  <c r="F101" i="13" s="1"/>
  <c r="E112" i="13"/>
  <c r="C112" i="13"/>
  <c r="C111" i="13"/>
  <c r="E111" i="13" s="1"/>
  <c r="C110" i="13"/>
  <c r="E109" i="13"/>
  <c r="C109" i="13"/>
  <c r="E108" i="13"/>
  <c r="C108" i="13"/>
  <c r="E107" i="13"/>
  <c r="C107" i="13"/>
  <c r="E106" i="13"/>
  <c r="C106" i="13"/>
  <c r="E104" i="13"/>
  <c r="C104" i="13"/>
  <c r="E103" i="13"/>
  <c r="C103" i="13"/>
  <c r="E102" i="13"/>
  <c r="C102" i="13"/>
  <c r="E100" i="13"/>
  <c r="C100" i="13"/>
  <c r="C99" i="13"/>
  <c r="E98" i="13"/>
  <c r="C98" i="13"/>
  <c r="E97" i="13"/>
  <c r="C97" i="13"/>
  <c r="E96" i="13"/>
  <c r="F95" i="13" s="1"/>
  <c r="C96" i="13"/>
  <c r="C93" i="13"/>
  <c r="E93" i="13" s="1"/>
  <c r="E92" i="13"/>
  <c r="C92" i="13"/>
  <c r="C91" i="13"/>
  <c r="E91" i="13" s="1"/>
  <c r="C90" i="13"/>
  <c r="E89" i="13"/>
  <c r="C89" i="13"/>
  <c r="E88" i="13"/>
  <c r="C88" i="13"/>
  <c r="C86" i="13"/>
  <c r="E86" i="13" s="1"/>
  <c r="E85" i="13"/>
  <c r="C85" i="13"/>
  <c r="C84" i="13"/>
  <c r="E84" i="13" s="1"/>
  <c r="E83" i="13"/>
  <c r="C83" i="13"/>
  <c r="C82" i="13"/>
  <c r="E82" i="13" s="1"/>
  <c r="E81" i="13"/>
  <c r="C81" i="13"/>
  <c r="C80" i="13"/>
  <c r="E80" i="13" s="1"/>
  <c r="E79" i="13"/>
  <c r="C79" i="13"/>
  <c r="C78" i="13"/>
  <c r="E78" i="13" s="1"/>
  <c r="E77" i="13"/>
  <c r="C77" i="13"/>
  <c r="C76" i="13"/>
  <c r="E76" i="13" s="1"/>
  <c r="E75" i="13"/>
  <c r="E124" i="12"/>
  <c r="C124" i="12"/>
  <c r="E122" i="12"/>
  <c r="C122" i="12"/>
  <c r="E121" i="12"/>
  <c r="C121" i="12"/>
  <c r="E120" i="12"/>
  <c r="C120" i="12"/>
  <c r="E119" i="12"/>
  <c r="C119" i="12"/>
  <c r="E118" i="12"/>
  <c r="C118" i="12"/>
  <c r="E117" i="12"/>
  <c r="F116" i="12" s="1"/>
  <c r="C117" i="12"/>
  <c r="C115" i="12"/>
  <c r="E114" i="12"/>
  <c r="C114" i="12"/>
  <c r="E113" i="12"/>
  <c r="C113" i="12"/>
  <c r="E112" i="12"/>
  <c r="C112" i="12"/>
  <c r="E111" i="12"/>
  <c r="C111" i="12"/>
  <c r="C110" i="12"/>
  <c r="E109" i="12"/>
  <c r="C109" i="12"/>
  <c r="C108" i="12"/>
  <c r="E108" i="12" s="1"/>
  <c r="E107" i="12"/>
  <c r="C107" i="12"/>
  <c r="C106" i="12"/>
  <c r="E106" i="12" s="1"/>
  <c r="E104" i="12"/>
  <c r="C104" i="12"/>
  <c r="C103" i="12"/>
  <c r="E103" i="12" s="1"/>
  <c r="E102" i="12"/>
  <c r="C102" i="12"/>
  <c r="E100" i="12"/>
  <c r="C100" i="12"/>
  <c r="C99" i="12"/>
  <c r="C98" i="12"/>
  <c r="E98" i="12" s="1"/>
  <c r="E97" i="12"/>
  <c r="C97" i="12"/>
  <c r="C96" i="12"/>
  <c r="E96" i="12" s="1"/>
  <c r="E93" i="12"/>
  <c r="C93" i="12"/>
  <c r="E92" i="12"/>
  <c r="C92" i="12"/>
  <c r="E91" i="12"/>
  <c r="C91" i="12"/>
  <c r="C90" i="12"/>
  <c r="E89" i="12"/>
  <c r="C89" i="12"/>
  <c r="C88" i="12"/>
  <c r="E88" i="12" s="1"/>
  <c r="E86" i="12"/>
  <c r="C86" i="12"/>
  <c r="E85" i="12"/>
  <c r="C85" i="12"/>
  <c r="E84" i="12"/>
  <c r="C84" i="12"/>
  <c r="E83" i="12"/>
  <c r="C83" i="12"/>
  <c r="E82" i="12"/>
  <c r="C82" i="12"/>
  <c r="E81" i="12"/>
  <c r="C81" i="12"/>
  <c r="E80" i="12"/>
  <c r="C80" i="12"/>
  <c r="E79" i="12"/>
  <c r="C79" i="12"/>
  <c r="E78" i="12"/>
  <c r="C78" i="12"/>
  <c r="E77" i="12"/>
  <c r="C77" i="12"/>
  <c r="E76" i="12"/>
  <c r="C76" i="12"/>
  <c r="F75" i="12"/>
  <c r="E124" i="11"/>
  <c r="C124" i="11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F116" i="11"/>
  <c r="C115" i="11"/>
  <c r="E114" i="11"/>
  <c r="C114" i="11"/>
  <c r="E113" i="11"/>
  <c r="C113" i="11"/>
  <c r="E112" i="11"/>
  <c r="C112" i="11"/>
  <c r="E111" i="11"/>
  <c r="C111" i="11"/>
  <c r="C110" i="11"/>
  <c r="C109" i="11"/>
  <c r="E109" i="11" s="1"/>
  <c r="E108" i="11"/>
  <c r="C108" i="11"/>
  <c r="C107" i="11"/>
  <c r="E107" i="11" s="1"/>
  <c r="E106" i="11"/>
  <c r="C106" i="11"/>
  <c r="C104" i="11"/>
  <c r="E104" i="11" s="1"/>
  <c r="E103" i="11"/>
  <c r="C103" i="11"/>
  <c r="C102" i="11"/>
  <c r="E102" i="11" s="1"/>
  <c r="E100" i="11"/>
  <c r="C100" i="11"/>
  <c r="C99" i="11"/>
  <c r="E98" i="11"/>
  <c r="C98" i="11"/>
  <c r="E97" i="11"/>
  <c r="C97" i="11"/>
  <c r="E96" i="11"/>
  <c r="C96" i="11"/>
  <c r="F95" i="11"/>
  <c r="E93" i="11"/>
  <c r="C93" i="11"/>
  <c r="E92" i="11"/>
  <c r="C92" i="11"/>
  <c r="E91" i="11"/>
  <c r="C91" i="11"/>
  <c r="C90" i="11"/>
  <c r="E89" i="11"/>
  <c r="F87" i="11" s="1"/>
  <c r="C89" i="11"/>
  <c r="E88" i="11"/>
  <c r="C88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F75" i="11" s="1"/>
  <c r="C76" i="11"/>
  <c r="E124" i="10"/>
  <c r="C124" i="10"/>
  <c r="E122" i="10"/>
  <c r="C122" i="10"/>
  <c r="E121" i="10"/>
  <c r="C121" i="10"/>
  <c r="E120" i="10"/>
  <c r="C120" i="10"/>
  <c r="E119" i="10"/>
  <c r="C119" i="10"/>
  <c r="E118" i="10"/>
  <c r="C118" i="10"/>
  <c r="E117" i="10"/>
  <c r="F116" i="10" s="1"/>
  <c r="C117" i="10"/>
  <c r="C115" i="10"/>
  <c r="E114" i="10"/>
  <c r="C114" i="10"/>
  <c r="E113" i="10"/>
  <c r="C113" i="10"/>
  <c r="E112" i="10"/>
  <c r="C112" i="10"/>
  <c r="E111" i="10"/>
  <c r="C111" i="10"/>
  <c r="C110" i="10"/>
  <c r="E109" i="10"/>
  <c r="C109" i="10"/>
  <c r="C108" i="10"/>
  <c r="E108" i="10" s="1"/>
  <c r="E107" i="10"/>
  <c r="C107" i="10"/>
  <c r="C106" i="10"/>
  <c r="E106" i="10" s="1"/>
  <c r="E104" i="10"/>
  <c r="C104" i="10"/>
  <c r="C103" i="10"/>
  <c r="E103" i="10" s="1"/>
  <c r="E102" i="10"/>
  <c r="C102" i="10"/>
  <c r="E100" i="10"/>
  <c r="C100" i="10"/>
  <c r="C99" i="10"/>
  <c r="C98" i="10"/>
  <c r="E98" i="10" s="1"/>
  <c r="E97" i="10"/>
  <c r="C97" i="10"/>
  <c r="C96" i="10"/>
  <c r="E96" i="10" s="1"/>
  <c r="E93" i="10"/>
  <c r="C93" i="10"/>
  <c r="E92" i="10"/>
  <c r="C92" i="10"/>
  <c r="E91" i="10"/>
  <c r="C91" i="10"/>
  <c r="C90" i="10"/>
  <c r="E89" i="10"/>
  <c r="C89" i="10"/>
  <c r="C88" i="10"/>
  <c r="E88" i="10" s="1"/>
  <c r="F87" i="10" s="1"/>
  <c r="E86" i="10"/>
  <c r="C86" i="10"/>
  <c r="E85" i="10"/>
  <c r="C85" i="10"/>
  <c r="E84" i="10"/>
  <c r="C84" i="10"/>
  <c r="E83" i="10"/>
  <c r="C83" i="10"/>
  <c r="E82" i="10"/>
  <c r="C82" i="10"/>
  <c r="E81" i="10"/>
  <c r="C81" i="10"/>
  <c r="E80" i="10"/>
  <c r="C80" i="10"/>
  <c r="E79" i="10"/>
  <c r="C79" i="10"/>
  <c r="E78" i="10"/>
  <c r="C78" i="10"/>
  <c r="E77" i="10"/>
  <c r="C77" i="10"/>
  <c r="E76" i="10"/>
  <c r="C76" i="10"/>
  <c r="F75" i="10"/>
  <c r="E124" i="9"/>
  <c r="C124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F116" i="9"/>
  <c r="C115" i="9"/>
  <c r="E114" i="9"/>
  <c r="C114" i="9"/>
  <c r="E113" i="9"/>
  <c r="C113" i="9"/>
  <c r="E112" i="9"/>
  <c r="C112" i="9"/>
  <c r="E111" i="9"/>
  <c r="C111" i="9"/>
  <c r="C110" i="9"/>
  <c r="C109" i="9"/>
  <c r="E109" i="9" s="1"/>
  <c r="E108" i="9"/>
  <c r="C108" i="9"/>
  <c r="C107" i="9"/>
  <c r="E107" i="9" s="1"/>
  <c r="E106" i="9"/>
  <c r="C106" i="9"/>
  <c r="C104" i="9"/>
  <c r="E104" i="9" s="1"/>
  <c r="E103" i="9"/>
  <c r="C103" i="9"/>
  <c r="C102" i="9"/>
  <c r="E102" i="9" s="1"/>
  <c r="E100" i="9"/>
  <c r="C100" i="9"/>
  <c r="C99" i="9"/>
  <c r="E98" i="9"/>
  <c r="C98" i="9"/>
  <c r="C97" i="9"/>
  <c r="E97" i="9" s="1"/>
  <c r="F95" i="9" s="1"/>
  <c r="E96" i="9"/>
  <c r="C96" i="9"/>
  <c r="E93" i="9"/>
  <c r="C93" i="9"/>
  <c r="E92" i="9"/>
  <c r="C92" i="9"/>
  <c r="E91" i="9"/>
  <c r="C91" i="9"/>
  <c r="C90" i="9"/>
  <c r="C89" i="9"/>
  <c r="E89" i="9" s="1"/>
  <c r="F87" i="9" s="1"/>
  <c r="E88" i="9"/>
  <c r="C88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F75" i="9" s="1"/>
  <c r="C76" i="9"/>
  <c r="E124" i="8"/>
  <c r="C124" i="8"/>
  <c r="E122" i="8"/>
  <c r="C122" i="8"/>
  <c r="E121" i="8"/>
  <c r="C121" i="8"/>
  <c r="E120" i="8"/>
  <c r="C120" i="8"/>
  <c r="E119" i="8"/>
  <c r="C119" i="8"/>
  <c r="E118" i="8"/>
  <c r="C118" i="8"/>
  <c r="E117" i="8"/>
  <c r="F116" i="8" s="1"/>
  <c r="C117" i="8"/>
  <c r="C115" i="8"/>
  <c r="E114" i="8"/>
  <c r="C114" i="8"/>
  <c r="E113" i="8"/>
  <c r="C113" i="8"/>
  <c r="E112" i="8"/>
  <c r="C112" i="8"/>
  <c r="E111" i="8"/>
  <c r="C111" i="8"/>
  <c r="C110" i="8"/>
  <c r="E109" i="8"/>
  <c r="C109" i="8"/>
  <c r="E108" i="8"/>
  <c r="C108" i="8"/>
  <c r="E107" i="8"/>
  <c r="C107" i="8"/>
  <c r="E106" i="8"/>
  <c r="C106" i="8"/>
  <c r="E104" i="8"/>
  <c r="C104" i="8"/>
  <c r="E103" i="8"/>
  <c r="C103" i="8"/>
  <c r="E102" i="8"/>
  <c r="C102" i="8"/>
  <c r="F101" i="8"/>
  <c r="E100" i="8"/>
  <c r="C100" i="8"/>
  <c r="C99" i="8"/>
  <c r="E98" i="8"/>
  <c r="C98" i="8"/>
  <c r="E97" i="8"/>
  <c r="C97" i="8"/>
  <c r="E96" i="8"/>
  <c r="F95" i="8" s="1"/>
  <c r="C96" i="8"/>
  <c r="E93" i="8"/>
  <c r="C93" i="8"/>
  <c r="E92" i="8"/>
  <c r="C92" i="8"/>
  <c r="E91" i="8"/>
  <c r="C91" i="8"/>
  <c r="C90" i="8"/>
  <c r="E89" i="8"/>
  <c r="C89" i="8"/>
  <c r="C88" i="8"/>
  <c r="E88" i="8" s="1"/>
  <c r="F87" i="8" s="1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F75" i="8"/>
  <c r="E124" i="7"/>
  <c r="C124" i="7"/>
  <c r="E122" i="7"/>
  <c r="C122" i="7"/>
  <c r="E121" i="7"/>
  <c r="C121" i="7"/>
  <c r="E120" i="7"/>
  <c r="C120" i="7"/>
  <c r="E119" i="7"/>
  <c r="C119" i="7"/>
  <c r="E118" i="7"/>
  <c r="C118" i="7"/>
  <c r="E117" i="7"/>
  <c r="C117" i="7"/>
  <c r="F116" i="7"/>
  <c r="C115" i="7"/>
  <c r="E114" i="7"/>
  <c r="C114" i="7"/>
  <c r="E113" i="7"/>
  <c r="C113" i="7"/>
  <c r="E112" i="7"/>
  <c r="C112" i="7"/>
  <c r="E111" i="7"/>
  <c r="C111" i="7"/>
  <c r="C110" i="7"/>
  <c r="C109" i="7"/>
  <c r="E109" i="7" s="1"/>
  <c r="E108" i="7"/>
  <c r="C108" i="7"/>
  <c r="C107" i="7"/>
  <c r="E107" i="7" s="1"/>
  <c r="E106" i="7"/>
  <c r="C106" i="7"/>
  <c r="C104" i="7"/>
  <c r="E104" i="7" s="1"/>
  <c r="E103" i="7"/>
  <c r="C103" i="7"/>
  <c r="C102" i="7"/>
  <c r="E102" i="7" s="1"/>
  <c r="E100" i="7"/>
  <c r="C100" i="7"/>
  <c r="C99" i="7"/>
  <c r="E98" i="7"/>
  <c r="C98" i="7"/>
  <c r="E97" i="7"/>
  <c r="C97" i="7"/>
  <c r="E96" i="7"/>
  <c r="C96" i="7"/>
  <c r="F95" i="7"/>
  <c r="E93" i="7"/>
  <c r="C93" i="7"/>
  <c r="E92" i="7"/>
  <c r="C92" i="7"/>
  <c r="E91" i="7"/>
  <c r="C91" i="7"/>
  <c r="C90" i="7"/>
  <c r="E89" i="7"/>
  <c r="F87" i="7" s="1"/>
  <c r="C89" i="7"/>
  <c r="E88" i="7"/>
  <c r="C88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F75" i="7" s="1"/>
  <c r="C76" i="7"/>
  <c r="E124" i="6"/>
  <c r="C124" i="6"/>
  <c r="E122" i="6"/>
  <c r="C122" i="6"/>
  <c r="E121" i="6"/>
  <c r="C121" i="6"/>
  <c r="E120" i="6"/>
  <c r="C120" i="6"/>
  <c r="E119" i="6"/>
  <c r="C119" i="6"/>
  <c r="E118" i="6"/>
  <c r="C118" i="6"/>
  <c r="E117" i="6"/>
  <c r="F116" i="6" s="1"/>
  <c r="C117" i="6"/>
  <c r="C115" i="6"/>
  <c r="E114" i="6"/>
  <c r="C114" i="6"/>
  <c r="E113" i="6"/>
  <c r="C113" i="6"/>
  <c r="E112" i="6"/>
  <c r="C112" i="6"/>
  <c r="E111" i="6"/>
  <c r="C111" i="6"/>
  <c r="C110" i="6"/>
  <c r="E109" i="6"/>
  <c r="C109" i="6"/>
  <c r="C108" i="6"/>
  <c r="E108" i="6" s="1"/>
  <c r="E107" i="6"/>
  <c r="C107" i="6"/>
  <c r="C106" i="6"/>
  <c r="E106" i="6" s="1"/>
  <c r="E104" i="6"/>
  <c r="C104" i="6"/>
  <c r="C103" i="6"/>
  <c r="E103" i="6" s="1"/>
  <c r="E102" i="6"/>
  <c r="C102" i="6"/>
  <c r="E100" i="6"/>
  <c r="C100" i="6"/>
  <c r="C99" i="6"/>
  <c r="C98" i="6"/>
  <c r="E98" i="6" s="1"/>
  <c r="E97" i="6"/>
  <c r="C97" i="6"/>
  <c r="C96" i="6"/>
  <c r="E96" i="6" s="1"/>
  <c r="F95" i="6" s="1"/>
  <c r="E93" i="6"/>
  <c r="C93" i="6"/>
  <c r="E92" i="6"/>
  <c r="C92" i="6"/>
  <c r="E91" i="6"/>
  <c r="C91" i="6"/>
  <c r="C90" i="6"/>
  <c r="E89" i="6"/>
  <c r="C89" i="6"/>
  <c r="C88" i="6"/>
  <c r="E88" i="6" s="1"/>
  <c r="F87" i="6" s="1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F75" i="6"/>
  <c r="E124" i="5"/>
  <c r="C124" i="5"/>
  <c r="E122" i="5"/>
  <c r="C122" i="5"/>
  <c r="E121" i="5"/>
  <c r="C121" i="5"/>
  <c r="E120" i="5"/>
  <c r="F116" i="5" s="1"/>
  <c r="C120" i="5"/>
  <c r="E119" i="5"/>
  <c r="C119" i="5"/>
  <c r="E118" i="5"/>
  <c r="C118" i="5"/>
  <c r="E117" i="5"/>
  <c r="C117" i="5"/>
  <c r="C115" i="5"/>
  <c r="E114" i="5"/>
  <c r="C114" i="5"/>
  <c r="E113" i="5"/>
  <c r="C113" i="5"/>
  <c r="E112" i="5"/>
  <c r="C112" i="5"/>
  <c r="E111" i="5"/>
  <c r="C111" i="5"/>
  <c r="C110" i="5"/>
  <c r="C109" i="5"/>
  <c r="E109" i="5" s="1"/>
  <c r="E108" i="5"/>
  <c r="C108" i="5"/>
  <c r="C107" i="5"/>
  <c r="E107" i="5" s="1"/>
  <c r="E106" i="5"/>
  <c r="C106" i="5"/>
  <c r="C104" i="5"/>
  <c r="E104" i="5" s="1"/>
  <c r="E103" i="5"/>
  <c r="C103" i="5"/>
  <c r="C102" i="5"/>
  <c r="E102" i="5" s="1"/>
  <c r="E100" i="5"/>
  <c r="C100" i="5"/>
  <c r="C99" i="5"/>
  <c r="E98" i="5"/>
  <c r="C98" i="5"/>
  <c r="C97" i="5"/>
  <c r="E97" i="5" s="1"/>
  <c r="F95" i="5" s="1"/>
  <c r="E96" i="5"/>
  <c r="C96" i="5"/>
  <c r="E93" i="5"/>
  <c r="C93" i="5"/>
  <c r="E92" i="5"/>
  <c r="C92" i="5"/>
  <c r="E91" i="5"/>
  <c r="C91" i="5"/>
  <c r="C90" i="5"/>
  <c r="C89" i="5"/>
  <c r="E89" i="5" s="1"/>
  <c r="F87" i="5" s="1"/>
  <c r="E88" i="5"/>
  <c r="C88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F75" i="5" s="1"/>
  <c r="C76" i="5"/>
  <c r="E124" i="4"/>
  <c r="C124" i="4"/>
  <c r="E122" i="4"/>
  <c r="C122" i="4"/>
  <c r="E121" i="4"/>
  <c r="C121" i="4"/>
  <c r="E120" i="4"/>
  <c r="C120" i="4"/>
  <c r="E119" i="4"/>
  <c r="C119" i="4"/>
  <c r="E118" i="4"/>
  <c r="C118" i="4"/>
  <c r="E117" i="4"/>
  <c r="F116" i="4" s="1"/>
  <c r="C117" i="4"/>
  <c r="C115" i="4"/>
  <c r="E114" i="4"/>
  <c r="C114" i="4"/>
  <c r="E113" i="4"/>
  <c r="C113" i="4"/>
  <c r="E112" i="4"/>
  <c r="C112" i="4"/>
  <c r="E111" i="4"/>
  <c r="C111" i="4"/>
  <c r="C110" i="4"/>
  <c r="E109" i="4"/>
  <c r="C109" i="4"/>
  <c r="E108" i="4"/>
  <c r="C108" i="4"/>
  <c r="E107" i="4"/>
  <c r="C107" i="4"/>
  <c r="E106" i="4"/>
  <c r="C106" i="4"/>
  <c r="E104" i="4"/>
  <c r="C104" i="4"/>
  <c r="E103" i="4"/>
  <c r="F101" i="4" s="1"/>
  <c r="C103" i="4"/>
  <c r="E102" i="4"/>
  <c r="C102" i="4"/>
  <c r="E100" i="4"/>
  <c r="C100" i="4"/>
  <c r="C99" i="4"/>
  <c r="E98" i="4"/>
  <c r="C98" i="4"/>
  <c r="E97" i="4"/>
  <c r="C97" i="4"/>
  <c r="E96" i="4"/>
  <c r="F95" i="4" s="1"/>
  <c r="C96" i="4"/>
  <c r="C93" i="4"/>
  <c r="E93" i="4" s="1"/>
  <c r="E92" i="4"/>
  <c r="C92" i="4"/>
  <c r="C91" i="4"/>
  <c r="E91" i="4" s="1"/>
  <c r="C90" i="4"/>
  <c r="E89" i="4"/>
  <c r="C89" i="4"/>
  <c r="C88" i="4"/>
  <c r="E88" i="4" s="1"/>
  <c r="F87" i="4" s="1"/>
  <c r="C86" i="4"/>
  <c r="E86" i="4" s="1"/>
  <c r="E85" i="4"/>
  <c r="C85" i="4"/>
  <c r="C84" i="4"/>
  <c r="E84" i="4" s="1"/>
  <c r="E83" i="4"/>
  <c r="C83" i="4"/>
  <c r="C82" i="4"/>
  <c r="E82" i="4" s="1"/>
  <c r="E81" i="4"/>
  <c r="C81" i="4"/>
  <c r="C80" i="4"/>
  <c r="E80" i="4" s="1"/>
  <c r="E79" i="4"/>
  <c r="C79" i="4"/>
  <c r="C78" i="4"/>
  <c r="E78" i="4" s="1"/>
  <c r="E77" i="4"/>
  <c r="F75" i="4" s="1"/>
  <c r="F74" i="4" s="1"/>
  <c r="C77" i="4"/>
  <c r="C76" i="4"/>
  <c r="E76" i="4" s="1"/>
  <c r="C124" i="3"/>
  <c r="E124" i="3" s="1"/>
  <c r="E122" i="3"/>
  <c r="C122" i="3"/>
  <c r="C121" i="3"/>
  <c r="E121" i="3" s="1"/>
  <c r="E120" i="3"/>
  <c r="C120" i="3"/>
  <c r="C119" i="3"/>
  <c r="E119" i="3" s="1"/>
  <c r="E118" i="3"/>
  <c r="F116" i="3" s="1"/>
  <c r="C118" i="3"/>
  <c r="C117" i="3"/>
  <c r="E117" i="3" s="1"/>
  <c r="C115" i="3"/>
  <c r="C114" i="3"/>
  <c r="E114" i="3" s="1"/>
  <c r="E113" i="3"/>
  <c r="C113" i="3"/>
  <c r="C112" i="3"/>
  <c r="E112" i="3" s="1"/>
  <c r="E111" i="3"/>
  <c r="C111" i="3"/>
  <c r="C110" i="3"/>
  <c r="C109" i="3"/>
  <c r="E109" i="3" s="1"/>
  <c r="E108" i="3"/>
  <c r="C108" i="3"/>
  <c r="C107" i="3"/>
  <c r="E107" i="3" s="1"/>
  <c r="E106" i="3"/>
  <c r="C106" i="3"/>
  <c r="C104" i="3"/>
  <c r="E104" i="3" s="1"/>
  <c r="E103" i="3"/>
  <c r="C103" i="3"/>
  <c r="C102" i="3"/>
  <c r="E102" i="3" s="1"/>
  <c r="C100" i="3"/>
  <c r="E100" i="3" s="1"/>
  <c r="C99" i="3"/>
  <c r="E98" i="3"/>
  <c r="C98" i="3"/>
  <c r="C97" i="3"/>
  <c r="E97" i="3" s="1"/>
  <c r="F95" i="3" s="1"/>
  <c r="E96" i="3"/>
  <c r="C96" i="3"/>
  <c r="E93" i="3"/>
  <c r="C93" i="3"/>
  <c r="C92" i="3"/>
  <c r="E92" i="3" s="1"/>
  <c r="E91" i="3"/>
  <c r="C91" i="3"/>
  <c r="C90" i="3"/>
  <c r="E89" i="3"/>
  <c r="C89" i="3"/>
  <c r="E88" i="3"/>
  <c r="C88" i="3"/>
  <c r="F87" i="3"/>
  <c r="E86" i="3"/>
  <c r="C86" i="3"/>
  <c r="C85" i="3"/>
  <c r="E85" i="3" s="1"/>
  <c r="E84" i="3"/>
  <c r="C84" i="3"/>
  <c r="C83" i="3"/>
  <c r="E83" i="3" s="1"/>
  <c r="E82" i="3"/>
  <c r="C82" i="3"/>
  <c r="C81" i="3"/>
  <c r="E81" i="3" s="1"/>
  <c r="E80" i="3"/>
  <c r="C80" i="3"/>
  <c r="C79" i="3"/>
  <c r="E79" i="3" s="1"/>
  <c r="E78" i="3"/>
  <c r="C78" i="3"/>
  <c r="C77" i="3"/>
  <c r="E77" i="3" s="1"/>
  <c r="E76" i="3"/>
  <c r="C76" i="3"/>
  <c r="E124" i="2"/>
  <c r="C124" i="2"/>
  <c r="C122" i="2"/>
  <c r="E122" i="2" s="1"/>
  <c r="E121" i="2"/>
  <c r="C121" i="2"/>
  <c r="C120" i="2"/>
  <c r="E120" i="2" s="1"/>
  <c r="E119" i="2"/>
  <c r="C119" i="2"/>
  <c r="C118" i="2"/>
  <c r="E118" i="2" s="1"/>
  <c r="E117" i="2"/>
  <c r="C117" i="2"/>
  <c r="C115" i="2"/>
  <c r="E114" i="2"/>
  <c r="C114" i="2"/>
  <c r="C113" i="2"/>
  <c r="E113" i="2" s="1"/>
  <c r="E112" i="2"/>
  <c r="C112" i="2"/>
  <c r="C111" i="2"/>
  <c r="E111" i="2" s="1"/>
  <c r="C110" i="2"/>
  <c r="E109" i="2"/>
  <c r="C109" i="2"/>
  <c r="E108" i="2"/>
  <c r="C108" i="2"/>
  <c r="E107" i="2"/>
  <c r="C107" i="2"/>
  <c r="E106" i="2"/>
  <c r="C106" i="2"/>
  <c r="E104" i="2"/>
  <c r="C104" i="2"/>
  <c r="E103" i="2"/>
  <c r="C103" i="2"/>
  <c r="E102" i="2"/>
  <c r="C102" i="2"/>
  <c r="F101" i="2"/>
  <c r="E100" i="2"/>
  <c r="C100" i="2"/>
  <c r="C99" i="2"/>
  <c r="E98" i="2"/>
  <c r="C98" i="2"/>
  <c r="E97" i="2"/>
  <c r="C97" i="2"/>
  <c r="E96" i="2"/>
  <c r="F95" i="2" s="1"/>
  <c r="C96" i="2"/>
  <c r="C93" i="2"/>
  <c r="E93" i="2" s="1"/>
  <c r="E92" i="2"/>
  <c r="C92" i="2"/>
  <c r="C91" i="2"/>
  <c r="E91" i="2" s="1"/>
  <c r="C90" i="2"/>
  <c r="E89" i="2"/>
  <c r="C89" i="2"/>
  <c r="C88" i="2"/>
  <c r="E88" i="2" s="1"/>
  <c r="F87" i="2" s="1"/>
  <c r="C86" i="2"/>
  <c r="E86" i="2" s="1"/>
  <c r="E85" i="2"/>
  <c r="C85" i="2"/>
  <c r="C84" i="2"/>
  <c r="E84" i="2" s="1"/>
  <c r="E83" i="2"/>
  <c r="C83" i="2"/>
  <c r="C82" i="2"/>
  <c r="E82" i="2" s="1"/>
  <c r="E81" i="2"/>
  <c r="C81" i="2"/>
  <c r="C80" i="2"/>
  <c r="E80" i="2" s="1"/>
  <c r="E79" i="2"/>
  <c r="C79" i="2"/>
  <c r="C78" i="2"/>
  <c r="E78" i="2" s="1"/>
  <c r="E77" i="2"/>
  <c r="F75" i="2" s="1"/>
  <c r="C77" i="2"/>
  <c r="C76" i="2"/>
  <c r="E76" i="2" s="1"/>
  <c r="C124" i="1"/>
  <c r="E124" i="1" s="1"/>
  <c r="E122" i="1"/>
  <c r="C122" i="1"/>
  <c r="C121" i="1"/>
  <c r="E121" i="1" s="1"/>
  <c r="E120" i="1"/>
  <c r="C120" i="1"/>
  <c r="C119" i="1"/>
  <c r="E119" i="1" s="1"/>
  <c r="E118" i="1"/>
  <c r="F116" i="1" s="1"/>
  <c r="C118" i="1"/>
  <c r="C117" i="1"/>
  <c r="E117" i="1" s="1"/>
  <c r="C115" i="1"/>
  <c r="C114" i="1"/>
  <c r="E114" i="1" s="1"/>
  <c r="E113" i="1"/>
  <c r="C113" i="1"/>
  <c r="C112" i="1"/>
  <c r="E112" i="1" s="1"/>
  <c r="E111" i="1"/>
  <c r="C111" i="1"/>
  <c r="C110" i="1"/>
  <c r="C109" i="1"/>
  <c r="E109" i="1" s="1"/>
  <c r="E108" i="1"/>
  <c r="C108" i="1"/>
  <c r="C107" i="1"/>
  <c r="E107" i="1" s="1"/>
  <c r="E106" i="1"/>
  <c r="C106" i="1"/>
  <c r="C104" i="1"/>
  <c r="E104" i="1" s="1"/>
  <c r="E103" i="1"/>
  <c r="C103" i="1"/>
  <c r="C102" i="1"/>
  <c r="E102" i="1" s="1"/>
  <c r="F101" i="1" s="1"/>
  <c r="C100" i="1"/>
  <c r="E100" i="1" s="1"/>
  <c r="C99" i="1"/>
  <c r="E98" i="1"/>
  <c r="C98" i="1"/>
  <c r="C97" i="1"/>
  <c r="E97" i="1" s="1"/>
  <c r="F95" i="1" s="1"/>
  <c r="E96" i="1"/>
  <c r="C96" i="1"/>
  <c r="E93" i="1"/>
  <c r="C93" i="1"/>
  <c r="C92" i="1"/>
  <c r="E92" i="1" s="1"/>
  <c r="E91" i="1"/>
  <c r="C91" i="1"/>
  <c r="C90" i="1"/>
  <c r="E89" i="1"/>
  <c r="C89" i="1"/>
  <c r="E88" i="1"/>
  <c r="C88" i="1"/>
  <c r="F87" i="1"/>
  <c r="E86" i="1"/>
  <c r="C86" i="1"/>
  <c r="C85" i="1"/>
  <c r="E85" i="1" s="1"/>
  <c r="E84" i="1"/>
  <c r="C84" i="1"/>
  <c r="C83" i="1"/>
  <c r="E83" i="1" s="1"/>
  <c r="E82" i="1"/>
  <c r="C82" i="1"/>
  <c r="C81" i="1"/>
  <c r="E81" i="1" s="1"/>
  <c r="E80" i="1"/>
  <c r="C80" i="1"/>
  <c r="C79" i="1"/>
  <c r="E79" i="1" s="1"/>
  <c r="E78" i="1"/>
  <c r="C78" i="1"/>
  <c r="C77" i="1"/>
  <c r="E77" i="1" s="1"/>
  <c r="E76" i="1"/>
  <c r="C76" i="1"/>
  <c r="F101" i="5" l="1"/>
  <c r="F101" i="7"/>
  <c r="F101" i="9"/>
  <c r="F74" i="2"/>
  <c r="F101" i="3"/>
  <c r="F74" i="5"/>
  <c r="F74" i="9"/>
  <c r="F101" i="10"/>
  <c r="F101" i="11"/>
  <c r="F74" i="11"/>
  <c r="F101" i="6"/>
  <c r="F95" i="10"/>
  <c r="F74" i="10" s="1"/>
  <c r="F74" i="7"/>
  <c r="F116" i="2"/>
  <c r="F75" i="3"/>
  <c r="F74" i="3" s="1"/>
  <c r="F74" i="12"/>
  <c r="E74" i="13"/>
  <c r="E73" i="13"/>
  <c r="F74" i="8"/>
  <c r="F75" i="1"/>
  <c r="F74" i="1" s="1"/>
  <c r="F95" i="12"/>
  <c r="F87" i="13"/>
  <c r="F101" i="12"/>
  <c r="F74" i="6"/>
  <c r="F87" i="12"/>
  <c r="F1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0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0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0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0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0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9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9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9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9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9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A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A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A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A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A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B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B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B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B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B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C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C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C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C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C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1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1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1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1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1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2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2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2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2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2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3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3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3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3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3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4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4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4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4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4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5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 xr:uid="{00000000-0006-0000-0500-000002000000}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 xr:uid="{00000000-0006-0000-0500-000003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500-000004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500-000005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500-000006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6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6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6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6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6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7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7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7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 xr:uid="{00000000-0006-0000-0700-000004000000}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 shapeId="0" xr:uid="{00000000-0006-0000-0700-000005000000}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 shapeId="0" xr:uid="{00000000-0006-0000-0700-000006000000}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 shapeId="0" xr:uid="{00000000-0006-0000-0700-000007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700-000008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8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8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8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8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 xr:uid="{00000000-0006-0000-08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<sst xmlns="http://schemas.openxmlformats.org/spreadsheetml/2006/main" count="2640" uniqueCount="262">
  <si>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</si>
  <si>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</si>
  <si>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</si>
  <si>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</si>
  <si>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</si>
  <si>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</si>
  <si>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</si>
  <si>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</si>
  <si>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</si>
  <si>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</si>
  <si>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</si>
  <si>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</si>
  <si>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</si>
  <si>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</si>
  <si>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</si>
  <si>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</si>
  <si>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</si>
  <si>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</si>
  <si>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</si>
  <si>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</si>
  <si>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</si>
  <si>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</si>
  <si>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</si>
  <si>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</si>
  <si>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</si>
  <si>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</si>
  <si>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</si>
  <si>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</si>
  <si>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</si>
  <si>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</si>
  <si>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</si>
  <si>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</si>
  <si>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</si>
  <si>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</si>
  <si>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</si>
  <si>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</si>
  <si>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</si>
  <si>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</si>
  <si>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</si>
  <si>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</si>
  <si>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</si>
  <si>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</si>
  <si>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</si>
  <si>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</si>
  <si>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</si>
  <si>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</si>
  <si>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</si>
  <si>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</si>
  <si>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</si>
  <si>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</si>
  <si>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</si>
  <si>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</si>
  <si>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</si>
  <si>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</si>
  <si>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</si>
  <si>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</si>
  <si>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</si>
  <si>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</si>
  <si>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</si>
  <si>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</si>
  <si>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</si>
  <si>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</si>
  <si>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</si>
  <si>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</si>
  <si>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</si>
  <si>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</si>
  <si>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</si>
  <si>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今月应送纸品/洗地易（箱/桶）</t>
  </si>
  <si>
    <t>今月实际送纸品/洗地易（箱/桶）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</si>
  <si>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</si>
  <si>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</si>
  <si>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</si>
  <si>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</si>
  <si>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</si>
  <si>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</si>
  <si>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</si>
  <si>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</si>
  <si>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</si>
  <si>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</si>
  <si>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</si>
  <si>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</si>
  <si>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</si>
  <si>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</si>
  <si>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</si>
  <si>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</si>
  <si>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</si>
  <si>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</si>
  <si>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</si>
  <si>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</si>
  <si>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</si>
  <si>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</si>
  <si>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</si>
  <si>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</si>
  <si>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</si>
  <si>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</si>
  <si>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</si>
  <si>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</si>
  <si>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</si>
  <si>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</si>
  <si>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</si>
  <si>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</si>
  <si>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</si>
  <si>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</si>
  <si>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</si>
  <si>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</si>
  <si>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</si>
  <si>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</si>
  <si>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</si>
  <si>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</si>
  <si>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</si>
  <si>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</si>
  <si>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</si>
  <si>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</si>
  <si>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</si>
  <si>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</si>
  <si>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</si>
  <si>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</si>
  <si>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</si>
  <si>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</si>
  <si>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</si>
  <si>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</si>
  <si>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</si>
  <si>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</si>
  <si>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</si>
  <si>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</si>
  <si>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</si>
  <si>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</si>
  <si>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</si>
  <si>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</si>
  <si>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</si>
  <si>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</si>
  <si>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</si>
  <si>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</si>
  <si>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</si>
  <si>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</si>
  <si>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</si>
  <si>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</si>
  <si>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</si>
  <si>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</si>
  <si>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（实际送销售纸品和洗地易/应送销售纸品和洗地易）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</si>
  <si>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</si>
  <si>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</si>
  <si>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</si>
  <si>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</si>
  <si>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</si>
  <si>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</si>
  <si>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</si>
  <si>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</si>
  <si>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</si>
  <si>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</si>
  <si>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</si>
  <si>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</si>
  <si>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</si>
  <si>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</si>
  <si>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</si>
  <si>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</si>
  <si>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</si>
  <si>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</si>
  <si>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</si>
  <si>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</si>
  <si>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</si>
  <si>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</si>
  <si>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</si>
  <si>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</si>
  <si>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</si>
  <si>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</si>
  <si>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</si>
  <si>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</si>
  <si>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</si>
  <si>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</si>
  <si>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</si>
  <si>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</si>
  <si>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</si>
  <si>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</si>
  <si>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</si>
  <si>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</si>
  <si>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</si>
  <si>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年度总分</t>
  </si>
  <si>
    <t>年度成绩 (100分满分）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</si>
  <si>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</si>
  <si>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</si>
  <si>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</si>
  <si>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</si>
  <si>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</si>
  <si>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</si>
  <si>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</si>
  <si>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</si>
  <si>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</si>
  <si>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</si>
  <si>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</si>
  <si>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</si>
  <si>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</si>
  <si>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</si>
  <si>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</si>
  <si>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</si>
  <si>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</si>
  <si>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</si>
  <si>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</si>
  <si>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停單金額占生意比例% （當月停單總月金額/當月生意額）</t>
  </si>
  <si>
    <t>0% ~ 0.8% : 5
0.9% ~ 1.9% : 4
2.0% ~ 2.8% : 3
2.9% ~ 3.8% : 2
&gt;= 3.9% : 1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</si>
  <si>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</si>
  <si>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</si>
  <si>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</si>
  <si>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</si>
  <si>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</si>
  <si>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</si>
  <si>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</si>
  <si>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</si>
  <si>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</si>
  <si>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</si>
  <si>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</si>
  <si>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</si>
  <si>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</si>
  <si>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</si>
  <si>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</si>
  <si>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</si>
  <si>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</si>
  <si>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收款效率（當月收款額/上月生意額）</t>
  </si>
  <si>
    <t>&gt; =100% : 5
95% ~ 99% : 4
90% ~ 94% : 3
85% ~ 89% : 2
80% ~ 84% : 1</t>
  </si>
  <si>
    <t>公司累積結餘（到每月最後一天止）</t>
  </si>
  <si>
    <t>問題客人（超過90天沒有結款）比例
(問題客戶總月費金額/當月生意額）</t>
  </si>
  <si>
    <t>&lt;= 30% : 5
31% ~ 40% : 4
41% ~ 50% :3
51% ~ 60% : 2
61% ~ 70% : 1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</si>
  <si>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</si>
  <si>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</si>
  <si>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</si>
  <si>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</si>
  <si>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</si>
  <si>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</si>
  <si>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</si>
  <si>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</si>
  <si>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</si>
  <si>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</si>
  <si>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</si>
  <si>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</si>
  <si>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</si>
  <si>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</si>
  <si>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</si>
  <si>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</si>
  <si>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</si>
  <si>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</si>
  <si>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</si>
  <si>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</si>
  <si>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</si>
  <si>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</si>
  <si>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整體情況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</si>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</sst>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_ "/>
    <numFmt numFmtId="168" formatCode="0.00_ "/>
    <numFmt numFmtId="169" formatCode="_-* #,##0.00_-;\-* #,##0.00_-;_-* &quot;-&quot;??_-;_-@_-"/>
  </numFmts>
  <fonts count="2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新細明體"/>
      <charset val="134"/>
    </font>
    <font>
      <sz val="12"/>
      <color indexed="8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1"/>
      <color theme="1"/>
      <name val="Calibri"/>
      <scheme val="minor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169" fontId="1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15">
    <xf numFmtId="0" fontId="0" fillId="0" borderId="0" xfId="0">
      <alignment vertical="center"/>
    </xf>
    <xf numFmtId="0" fontId="0" fillId="6" borderId="5" xfId="5" applyNumberFormat="1" applyFont="1" applyFill="1" applyBorder="1" applyAlignment="1">
      <alignment horizontal="left" vertical="center" readingOrder="1"/>
    </xf>
    <xf numFmtId="0" fontId="4" fillId="0" borderId="1" xfId="5" applyNumberFormat="1" applyFont="1" applyFill="1" applyBorder="1" applyAlignment="1">
      <alignment horizontal="center" vertical="center" wrapText="1"/>
    </xf>
    <xf numFmtId="0" fontId="12" fillId="6" borderId="5" xfId="5" applyNumberFormat="1" applyFont="1" applyFill="1" applyBorder="1" applyAlignment="1">
      <alignment horizontal="left" vertical="center" wrapText="1" readingOrder="1"/>
    </xf>
    <xf numFmtId="0" fontId="0" fillId="3" borderId="5" xfId="5" applyNumberFormat="1" applyFont="1" applyFill="1" applyBorder="1" applyAlignment="1">
      <alignment horizontal="left" vertical="center" wrapText="1" readingOrder="1"/>
    </xf>
    <xf numFmtId="0" fontId="0" fillId="6" borderId="5" xfId="5" applyNumberFormat="1" applyFont="1" applyFill="1" applyBorder="1" applyAlignment="1">
      <alignment horizontal="left" vertical="center" wrapText="1" readingOrder="1"/>
    </xf>
    <xf numFmtId="0" fontId="5" fillId="0" borderId="2" xfId="5" applyFont="1" applyFill="1" applyBorder="1" applyAlignment="1">
      <alignment horizontal="center" vertical="center"/>
    </xf>
    <xf numFmtId="167" fontId="8" fillId="0" borderId="2" xfId="1" applyNumberFormat="1" applyFont="1" applyFill="1" applyBorder="1" applyAlignment="1">
      <alignment horizontal="right" vertical="center"/>
    </xf>
    <xf numFmtId="169" fontId="8" fillId="0" borderId="3" xfId="1" applyFont="1" applyFill="1" applyBorder="1" applyAlignment="1">
      <alignment horizontal="right" vertical="center"/>
    </xf>
    <xf numFmtId="0" fontId="4" fillId="0" borderId="1" xfId="5" applyNumberFormat="1" applyFont="1" applyFill="1" applyBorder="1" applyAlignment="1">
      <alignment horizontal="center" vertical="center"/>
    </xf>
    <xf numFmtId="0" fontId="0" fillId="4" borderId="5" xfId="5" applyNumberFormat="1" applyFont="1" applyFill="1" applyBorder="1" applyAlignment="1">
      <alignment horizontal="left" vertical="center" wrapText="1" readingOrder="1"/>
    </xf>
    <xf numFmtId="0" fontId="5" fillId="0" borderId="1" xfId="5" applyFont="1" applyFill="1" applyBorder="1" applyAlignment="1">
      <alignment horizontal="center" vertical="center"/>
    </xf>
    <xf numFmtId="167" fontId="5" fillId="0" borderId="1" xfId="5" applyNumberFormat="1" applyFont="1" applyFill="1" applyBorder="1" applyAlignment="1">
      <alignment horizontal="center" vertical="center"/>
    </xf>
    <xf numFmtId="0" fontId="12" fillId="6" borderId="5" xfId="5" applyNumberFormat="1" applyFont="1" applyFill="1" applyBorder="1" applyAlignment="1">
      <alignment horizontal="left" vertical="center" readingOrder="1"/>
    </xf>
    <xf numFmtId="0" fontId="5" fillId="0" borderId="1" xfId="5" applyNumberFormat="1" applyFont="1" applyFill="1" applyBorder="1" applyAlignment="1">
      <alignment horizontal="center" vertical="center" wrapText="1"/>
    </xf>
    <xf numFmtId="0" fontId="0" fillId="5" borderId="5" xfId="5" applyNumberFormat="1" applyFont="1" applyFill="1" applyBorder="1" applyAlignment="1">
      <alignment horizontal="left" vertical="center" wrapText="1" readingOrder="1"/>
    </xf>
    <xf numFmtId="0" fontId="0" fillId="2" borderId="4" xfId="5" applyNumberFormat="1" applyFont="1" applyFill="1" applyBorder="1" applyAlignment="1">
      <alignment horizontal="left" vertical="center" wrapText="1" readingOrder="1"/>
    </xf>
    <xf numFmtId="0" fontId="5" fillId="0" borderId="1" xfId="5" applyNumberFormat="1" applyFont="1" applyFill="1" applyBorder="1" applyAlignment="1">
      <alignment horizontal="center" vertical="center"/>
    </xf>
    <xf numFmtId="0" fontId="0" fillId="2" borderId="5" xfId="5" applyNumberFormat="1" applyFont="1" applyFill="1" applyBorder="1" applyAlignment="1">
      <alignment horizontal="left" vertical="center" wrapText="1" readingOrder="1"/>
    </xf>
    <xf numFmtId="169" fontId="8" fillId="0" borderId="2" xfId="1" applyFont="1" applyFill="1" applyBorder="1" applyAlignment="1">
      <alignment horizontal="right" vertical="center"/>
    </xf>
    <xf numFmtId="0" fontId="1" fillId="0" borderId="0" xfId="5" applyFont="1">
      <alignment vertical="center"/>
    </xf>
    <xf numFmtId="0" fontId="0" fillId="0" borderId="0" xfId="5" applyFont="1" applyBorder="1">
      <alignment vertical="center"/>
    </xf>
    <xf numFmtId="0" fontId="2" fillId="0" borderId="0" xfId="5" applyFont="1" applyBorder="1">
      <alignment vertical="center"/>
    </xf>
    <xf numFmtId="0" fontId="0" fillId="0" borderId="0" xfId="5" applyNumberFormat="1" applyFont="1" applyFill="1" applyBorder="1">
      <alignment vertical="center"/>
    </xf>
    <xf numFmtId="0" fontId="3" fillId="0" borderId="0" xfId="5" applyNumberFormat="1" applyFont="1" applyFill="1" applyBorder="1" applyAlignment="1">
      <alignment vertical="center" wrapText="1"/>
    </xf>
    <xf numFmtId="169" fontId="3" fillId="0" borderId="0" xfId="1" applyFont="1" applyFill="1">
      <alignment vertical="center"/>
    </xf>
    <xf numFmtId="0" fontId="3" fillId="0" borderId="0" xfId="5" applyFont="1" applyFill="1">
      <alignment vertical="center"/>
    </xf>
    <xf numFmtId="168" fontId="4" fillId="0" borderId="0" xfId="5" applyNumberFormat="1" applyFont="1">
      <alignment vertical="center"/>
    </xf>
    <xf numFmtId="0" fontId="0" fillId="0" borderId="0" xfId="5" applyFont="1">
      <alignment vertical="center"/>
    </xf>
    <xf numFmtId="168" fontId="4" fillId="0" borderId="1" xfId="5" applyNumberFormat="1" applyFont="1" applyBorder="1">
      <alignment vertical="center"/>
    </xf>
    <xf numFmtId="0" fontId="4" fillId="0" borderId="1" xfId="5" applyNumberFormat="1" applyFont="1" applyFill="1" applyBorder="1" applyAlignment="1">
      <alignment horizontal="center" vertical="center" wrapText="1"/>
    </xf>
    <xf numFmtId="169" fontId="4" fillId="0" borderId="1" xfId="1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 vertical="center"/>
    </xf>
    <xf numFmtId="168" fontId="4" fillId="0" borderId="1" xfId="5" applyNumberFormat="1" applyFont="1" applyBorder="1" applyAlignment="1">
      <alignment horizontal="center" vertical="center" wrapText="1"/>
    </xf>
    <xf numFmtId="0" fontId="6" fillId="0" borderId="1" xfId="5" applyNumberFormat="1" applyFont="1" applyFill="1" applyBorder="1" applyAlignment="1">
      <alignment horizontal="right" vertical="center"/>
    </xf>
    <xf numFmtId="0" fontId="6" fillId="2" borderId="1" xfId="5" applyNumberFormat="1" applyFont="1" applyFill="1" applyBorder="1" applyAlignment="1">
      <alignment horizontal="center" vertical="center" wrapText="1"/>
    </xf>
    <xf numFmtId="169" fontId="7" fillId="0" borderId="2" xfId="1" applyFont="1" applyFill="1" applyBorder="1" applyAlignment="1">
      <alignment horizontal="center" vertical="center"/>
    </xf>
    <xf numFmtId="0" fontId="7" fillId="0" borderId="2" xfId="5" applyFont="1" applyFill="1" applyBorder="1" applyAlignment="1">
      <alignment horizontal="center" vertical="center"/>
    </xf>
    <xf numFmtId="168" fontId="7" fillId="0" borderId="1" xfId="5" applyNumberFormat="1" applyFont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left" vertical="center"/>
    </xf>
    <xf numFmtId="0" fontId="6" fillId="0" borderId="1" xfId="5" applyNumberFormat="1" applyFont="1" applyFill="1" applyBorder="1" applyAlignment="1">
      <alignment horizontal="right" vertical="center" wrapText="1"/>
    </xf>
    <xf numFmtId="0" fontId="4" fillId="0" borderId="1" xfId="5" applyNumberFormat="1" applyFont="1" applyFill="1" applyBorder="1" applyAlignment="1">
      <alignment horizontal="right" vertical="center"/>
    </xf>
    <xf numFmtId="167" fontId="8" fillId="0" borderId="2" xfId="1" applyNumberFormat="1" applyFont="1" applyFill="1" applyBorder="1" applyAlignment="1">
      <alignment horizontal="left" vertical="center"/>
    </xf>
    <xf numFmtId="169" fontId="8" fillId="0" borderId="2" xfId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168" fontId="8" fillId="0" borderId="1" xfId="5" applyNumberFormat="1" applyFont="1" applyBorder="1" applyAlignment="1">
      <alignment horizontal="right" vertical="center" wrapText="1"/>
    </xf>
    <xf numFmtId="0" fontId="8" fillId="0" borderId="1" xfId="5" applyNumberFormat="1" applyFont="1" applyFill="1" applyBorder="1" applyAlignment="1">
      <alignment horizontal="center" vertical="center"/>
    </xf>
    <xf numFmtId="0" fontId="8" fillId="0" borderId="1" xfId="5" applyNumberFormat="1" applyFont="1" applyFill="1" applyBorder="1" applyAlignment="1">
      <alignment horizontal="center" vertical="center" wrapText="1"/>
    </xf>
    <xf numFmtId="0" fontId="9" fillId="0" borderId="1" xfId="5" applyNumberFormat="1" applyFont="1" applyFill="1" applyBorder="1" applyAlignment="1">
      <alignment horizontal="left" vertical="center" readingOrder="1"/>
    </xf>
    <xf numFmtId="0" fontId="4" fillId="0" borderId="1" xfId="5" applyNumberFormat="1" applyFont="1" applyFill="1" applyBorder="1" applyAlignment="1">
      <alignment horizontal="left" vertical="center" wrapText="1" readingOrder="1"/>
    </xf>
    <xf numFmtId="169" fontId="4" fillId="0" borderId="1" xfId="1" applyFont="1" applyFill="1" applyBorder="1" applyAlignment="1">
      <alignment horizontal="left" vertical="center" readingOrder="1"/>
    </xf>
    <xf numFmtId="0" fontId="4" fillId="0" borderId="2" xfId="5" applyFont="1" applyFill="1" applyBorder="1" applyAlignment="1">
      <alignment horizontal="left" vertical="center" readingOrder="1"/>
    </xf>
    <xf numFmtId="168" fontId="10" fillId="0" borderId="1" xfId="5" applyNumberFormat="1" applyFont="1" applyBorder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167" fontId="12" fillId="2" borderId="4" xfId="1" applyNumberFormat="1" applyFont="1" applyFill="1" applyBorder="1">
      <alignment vertical="center"/>
    </xf>
    <xf numFmtId="0" fontId="1" fillId="2" borderId="4" xfId="5" applyFont="1" applyFill="1" applyBorder="1">
      <alignment vertical="center"/>
    </xf>
    <xf numFmtId="168" fontId="10" fillId="2" borderId="4" xfId="5" applyNumberFormat="1" applyFont="1" applyFill="1" applyBorder="1">
      <alignment vertical="center"/>
    </xf>
    <xf numFmtId="0" fontId="11" fillId="2" borderId="5" xfId="0" applyFont="1" applyFill="1" applyBorder="1" applyAlignment="1">
      <alignment horizontal="center" vertical="center" wrapText="1"/>
    </xf>
    <xf numFmtId="167" fontId="12" fillId="2" borderId="5" xfId="1" applyNumberFormat="1" applyFont="1" applyFill="1" applyBorder="1">
      <alignment vertical="center"/>
    </xf>
    <xf numFmtId="168" fontId="10" fillId="2" borderId="5" xfId="5" applyNumberFormat="1" applyFont="1" applyFill="1" applyBorder="1">
      <alignment vertical="center"/>
    </xf>
    <xf numFmtId="0" fontId="0" fillId="2" borderId="5" xfId="5" applyNumberFormat="1" applyFont="1" applyFill="1" applyBorder="1" applyAlignment="1">
      <alignment horizontal="left" vertical="center" wrapText="1" readingOrder="1"/>
    </xf>
    <xf numFmtId="0" fontId="11" fillId="2" borderId="5" xfId="0" applyFont="1" applyFill="1" applyBorder="1" applyAlignment="1">
      <alignment horizontal="center" vertical="center" wrapText="1" readingOrder="1"/>
    </xf>
    <xf numFmtId="169" fontId="13" fillId="2" borderId="5" xfId="1" applyFont="1" applyFill="1" applyBorder="1" applyAlignment="1">
      <alignment horizontal="left" vertical="center" wrapText="1"/>
    </xf>
    <xf numFmtId="0" fontId="0" fillId="2" borderId="5" xfId="5" applyNumberFormat="1" applyFont="1" applyFill="1" applyBorder="1" applyAlignment="1">
      <alignment horizontal="left" vertical="center"/>
    </xf>
    <xf numFmtId="0" fontId="10" fillId="0" borderId="5" xfId="5" applyNumberFormat="1" applyFont="1" applyFill="1" applyBorder="1" applyAlignment="1">
      <alignment vertical="center" readingOrder="1"/>
    </xf>
    <xf numFmtId="0" fontId="0" fillId="0" borderId="5" xfId="5" applyNumberFormat="1" applyFont="1" applyFill="1" applyBorder="1" applyAlignment="1">
      <alignment vertical="center" wrapText="1" readingOrder="1"/>
    </xf>
    <xf numFmtId="167" fontId="0" fillId="0" borderId="5" xfId="1" applyNumberFormat="1" applyFont="1" applyFill="1" applyBorder="1" applyAlignment="1">
      <alignment vertical="center" readingOrder="1"/>
    </xf>
    <xf numFmtId="169" fontId="0" fillId="0" borderId="5" xfId="1" applyFont="1" applyFill="1" applyBorder="1" applyAlignment="1">
      <alignment vertical="center" readingOrder="1"/>
    </xf>
    <xf numFmtId="0" fontId="0" fillId="0" borderId="5" xfId="5" applyFont="1" applyFill="1" applyBorder="1" applyAlignment="1">
      <alignment vertical="center" readingOrder="1"/>
    </xf>
    <xf numFmtId="168" fontId="10" fillId="0" borderId="5" xfId="5" applyNumberFormat="1" applyFont="1" applyBorder="1">
      <alignment vertical="center"/>
    </xf>
    <xf numFmtId="0" fontId="0" fillId="3" borderId="5" xfId="5" applyNumberFormat="1" applyFont="1" applyFill="1" applyBorder="1" applyAlignment="1">
      <alignment horizontal="left" vertical="center" wrapText="1" readingOrder="1"/>
    </xf>
    <xf numFmtId="0" fontId="11" fillId="3" borderId="5" xfId="0" applyFont="1" applyFill="1" applyBorder="1" applyAlignment="1">
      <alignment horizontal="center" vertical="center" wrapText="1"/>
    </xf>
    <xf numFmtId="167" fontId="12" fillId="3" borderId="5" xfId="1" applyNumberFormat="1" applyFont="1" applyFill="1" applyBorder="1">
      <alignment vertical="center"/>
    </xf>
    <xf numFmtId="169" fontId="13" fillId="3" borderId="5" xfId="1" applyFont="1" applyFill="1" applyBorder="1" applyAlignment="1">
      <alignment horizontal="left" vertical="center" wrapText="1"/>
    </xf>
    <xf numFmtId="0" fontId="11" fillId="3" borderId="5" xfId="5" applyFont="1" applyFill="1" applyBorder="1" applyAlignment="1">
      <alignment vertical="center" wrapText="1" readingOrder="1"/>
    </xf>
    <xf numFmtId="168" fontId="10" fillId="3" borderId="5" xfId="5" applyNumberFormat="1" applyFont="1" applyFill="1" applyBorder="1">
      <alignment vertical="center"/>
    </xf>
    <xf numFmtId="167" fontId="12" fillId="3" borderId="5" xfId="5" applyNumberFormat="1" applyFont="1" applyFill="1" applyBorder="1" applyAlignment="1">
      <alignment vertical="center" wrapText="1"/>
    </xf>
    <xf numFmtId="169" fontId="14" fillId="3" borderId="5" xfId="1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 readingOrder="1"/>
    </xf>
    <xf numFmtId="167" fontId="12" fillId="3" borderId="5" xfId="1" applyNumberFormat="1" applyFont="1" applyFill="1" applyBorder="1" applyAlignment="1">
      <alignment vertical="center" wrapText="1" readingOrder="1"/>
    </xf>
    <xf numFmtId="169" fontId="13" fillId="3" borderId="5" xfId="1" applyFont="1" applyFill="1" applyBorder="1" applyAlignment="1">
      <alignment horizontal="left" vertical="center" wrapText="1" readingOrder="1"/>
    </xf>
    <xf numFmtId="0" fontId="12" fillId="3" borderId="5" xfId="1" applyNumberFormat="1" applyFont="1" applyFill="1" applyBorder="1" applyAlignment="1">
      <alignment horizontal="right" vertical="center" wrapText="1" readingOrder="1"/>
    </xf>
    <xf numFmtId="0" fontId="0" fillId="0" borderId="5" xfId="5" applyNumberFormat="1" applyFont="1" applyFill="1" applyBorder="1" applyAlignment="1">
      <alignment vertical="center" wrapText="1"/>
    </xf>
    <xf numFmtId="167" fontId="0" fillId="0" borderId="5" xfId="1" applyNumberFormat="1" applyFont="1" applyFill="1" applyBorder="1">
      <alignment vertical="center"/>
    </xf>
    <xf numFmtId="169" fontId="0" fillId="0" borderId="5" xfId="1" applyFont="1" applyFill="1" applyBorder="1">
      <alignment vertical="center"/>
    </xf>
    <xf numFmtId="0" fontId="0" fillId="0" borderId="5" xfId="5" applyFont="1" applyFill="1" applyBorder="1">
      <alignment vertical="center"/>
    </xf>
    <xf numFmtId="0" fontId="0" fillId="4" borderId="5" xfId="5" applyNumberFormat="1" applyFont="1" applyFill="1" applyBorder="1" applyAlignment="1">
      <alignment horizontal="left" vertical="center" wrapText="1" readingOrder="1"/>
    </xf>
    <xf numFmtId="0" fontId="11" fillId="4" borderId="5" xfId="0" applyFont="1" applyFill="1" applyBorder="1" applyAlignment="1">
      <alignment horizontal="center" vertical="center" wrapText="1" readingOrder="1"/>
    </xf>
    <xf numFmtId="167" fontId="12" fillId="4" borderId="5" xfId="1" applyNumberFormat="1" applyFont="1" applyFill="1" applyBorder="1" applyAlignment="1">
      <alignment horizontal="right" vertical="center" wrapText="1" readingOrder="1"/>
    </xf>
    <xf numFmtId="169" fontId="13" fillId="4" borderId="5" xfId="1" applyFont="1" applyFill="1" applyBorder="1" applyAlignment="1">
      <alignment horizontal="left" vertical="center" wrapText="1" readingOrder="1"/>
    </xf>
    <xf numFmtId="0" fontId="0" fillId="4" borderId="5" xfId="5" applyFont="1" applyFill="1" applyBorder="1" applyAlignment="1">
      <alignment horizontal="right" vertical="center" wrapText="1" readingOrder="1"/>
    </xf>
    <xf numFmtId="168" fontId="10" fillId="4" borderId="5" xfId="5" applyNumberFormat="1" applyFont="1" applyFill="1" applyBorder="1">
      <alignment vertical="center"/>
    </xf>
    <xf numFmtId="167" fontId="12" fillId="4" borderId="5" xfId="1" applyNumberFormat="1" applyFont="1" applyFill="1" applyBorder="1">
      <alignment vertical="center"/>
    </xf>
    <xf numFmtId="169" fontId="13" fillId="4" borderId="5" xfId="1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center" vertical="center" wrapText="1"/>
    </xf>
    <xf numFmtId="167" fontId="12" fillId="4" borderId="5" xfId="1" applyNumberFormat="1" applyFont="1" applyFill="1" applyBorder="1" applyAlignment="1">
      <alignment horizontal="right" vertical="center"/>
    </xf>
    <xf numFmtId="169" fontId="14" fillId="4" borderId="5" xfId="1" applyFont="1" applyFill="1" applyBorder="1" applyAlignment="1">
      <alignment horizontal="left" vertical="center" wrapText="1"/>
    </xf>
    <xf numFmtId="167" fontId="0" fillId="0" borderId="5" xfId="1" applyNumberFormat="1" applyFont="1" applyFill="1" applyBorder="1" applyAlignment="1">
      <alignment vertical="center" wrapText="1" readingOrder="1"/>
    </xf>
    <xf numFmtId="169" fontId="0" fillId="0" borderId="5" xfId="1" applyFont="1" applyFill="1" applyBorder="1" applyAlignment="1">
      <alignment vertical="center" wrapText="1" readingOrder="1"/>
    </xf>
    <xf numFmtId="0" fontId="0" fillId="0" borderId="5" xfId="5" applyFont="1" applyFill="1" applyBorder="1" applyAlignment="1">
      <alignment horizontal="right" vertical="center" wrapText="1" readingOrder="1"/>
    </xf>
    <xf numFmtId="0" fontId="0" fillId="5" borderId="5" xfId="5" applyNumberFormat="1" applyFont="1" applyFill="1" applyBorder="1" applyAlignment="1">
      <alignment horizontal="left" vertical="center" wrapText="1" readingOrder="1"/>
    </xf>
    <xf numFmtId="0" fontId="11" fillId="5" borderId="5" xfId="0" applyFont="1" applyFill="1" applyBorder="1" applyAlignment="1">
      <alignment horizontal="center" vertical="center" wrapText="1" readingOrder="1"/>
    </xf>
    <xf numFmtId="167" fontId="12" fillId="5" borderId="5" xfId="1" applyNumberFormat="1" applyFont="1" applyFill="1" applyBorder="1" applyAlignment="1">
      <alignment horizontal="right" vertical="center" wrapText="1" readingOrder="1"/>
    </xf>
    <xf numFmtId="169" fontId="13" fillId="5" borderId="5" xfId="1" applyFont="1" applyFill="1" applyBorder="1" applyAlignment="1">
      <alignment horizontal="left" vertical="center" wrapText="1" readingOrder="1"/>
    </xf>
    <xf numFmtId="0" fontId="0" fillId="5" borderId="5" xfId="5" applyFont="1" applyFill="1" applyBorder="1" applyAlignment="1">
      <alignment horizontal="right" vertical="center" wrapText="1" readingOrder="1"/>
    </xf>
    <xf numFmtId="168" fontId="15" fillId="5" borderId="5" xfId="5" applyNumberFormat="1" applyFont="1" applyFill="1" applyBorder="1">
      <alignment vertical="center"/>
    </xf>
    <xf numFmtId="0" fontId="12" fillId="5" borderId="5" xfId="5" applyNumberFormat="1" applyFont="1" applyFill="1" applyBorder="1" applyAlignment="1">
      <alignment horizontal="center" vertical="center" wrapText="1"/>
    </xf>
    <xf numFmtId="167" fontId="12" fillId="5" borderId="5" xfId="1" applyNumberFormat="1" applyFont="1" applyFill="1" applyBorder="1" applyAlignment="1">
      <alignment horizontal="right" vertical="center"/>
    </xf>
    <xf numFmtId="169" fontId="14" fillId="5" borderId="5" xfId="1" applyFont="1" applyFill="1" applyBorder="1" applyAlignment="1">
      <alignment horizontal="left" vertical="center" wrapText="1"/>
    </xf>
    <xf numFmtId="167" fontId="12" fillId="5" borderId="5" xfId="1" applyNumberFormat="1" applyFont="1" applyFill="1" applyBorder="1" applyAlignment="1">
      <alignment vertical="center" wrapText="1"/>
    </xf>
    <xf numFmtId="169" fontId="13" fillId="5" borderId="5" xfId="1" applyFont="1" applyFill="1" applyBorder="1" applyAlignment="1">
      <alignment horizontal="left" vertical="center" wrapText="1"/>
    </xf>
    <xf numFmtId="168" fontId="10" fillId="5" borderId="5" xfId="5" applyNumberFormat="1" applyFont="1" applyFill="1" applyBorder="1">
      <alignment vertical="center"/>
    </xf>
    <xf numFmtId="169" fontId="14" fillId="5" borderId="5" xfId="1" applyFont="1" applyFill="1" applyBorder="1" applyAlignment="1">
      <alignment horizontal="left" vertical="center" wrapText="1" readingOrder="1"/>
    </xf>
    <xf numFmtId="0" fontId="11" fillId="5" borderId="5" xfId="0" applyFont="1" applyFill="1" applyBorder="1" applyAlignment="1">
      <alignment horizontal="center" vertical="center" wrapText="1"/>
    </xf>
    <xf numFmtId="167" fontId="12" fillId="5" borderId="5" xfId="1" applyNumberFormat="1" applyFont="1" applyFill="1" applyBorder="1">
      <alignment vertical="center"/>
    </xf>
    <xf numFmtId="0" fontId="0" fillId="5" borderId="5" xfId="5" applyFont="1" applyFill="1" applyBorder="1" applyAlignment="1">
      <alignment vertical="center" wrapText="1" readingOrder="1"/>
    </xf>
    <xf numFmtId="0" fontId="12" fillId="6" borderId="5" xfId="5" applyNumberFormat="1" applyFont="1" applyFill="1" applyBorder="1" applyAlignment="1">
      <alignment vertical="center" readingOrder="1"/>
    </xf>
    <xf numFmtId="0" fontId="11" fillId="6" borderId="5" xfId="0" applyFont="1" applyFill="1" applyBorder="1" applyAlignment="1">
      <alignment horizontal="center" vertical="center" wrapText="1" readingOrder="1"/>
    </xf>
    <xf numFmtId="167" fontId="12" fillId="6" borderId="5" xfId="1" applyNumberFormat="1" applyFont="1" applyFill="1" applyBorder="1" applyAlignment="1">
      <alignment horizontal="right" vertical="center" wrapText="1" readingOrder="1"/>
    </xf>
    <xf numFmtId="169" fontId="13" fillId="6" borderId="5" xfId="1" applyFont="1" applyFill="1" applyBorder="1" applyAlignment="1">
      <alignment horizontal="left" vertical="center" wrapText="1" readingOrder="1"/>
    </xf>
    <xf numFmtId="0" fontId="0" fillId="6" borderId="5" xfId="5" applyFont="1" applyFill="1" applyBorder="1" applyAlignment="1">
      <alignment horizontal="right" vertical="center" wrapText="1" readingOrder="1"/>
    </xf>
    <xf numFmtId="168" fontId="10" fillId="6" borderId="5" xfId="5" applyNumberFormat="1" applyFont="1" applyFill="1" applyBorder="1">
      <alignment vertical="center"/>
    </xf>
    <xf numFmtId="167" fontId="12" fillId="6" borderId="5" xfId="1" applyNumberFormat="1" applyFont="1" applyFill="1" applyBorder="1" applyAlignment="1">
      <alignment horizontal="right" vertical="center" readingOrder="1"/>
    </xf>
    <xf numFmtId="169" fontId="13" fillId="6" borderId="5" xfId="1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center" vertical="center" wrapText="1"/>
    </xf>
    <xf numFmtId="167" fontId="12" fillId="6" borderId="5" xfId="1" applyNumberFormat="1" applyFont="1" applyFill="1" applyBorder="1" applyAlignment="1">
      <alignment horizontal="right" vertical="center"/>
    </xf>
    <xf numFmtId="169" fontId="14" fillId="6" borderId="5" xfId="1" applyFont="1" applyFill="1" applyBorder="1" applyAlignment="1">
      <alignment horizontal="left" vertical="center" wrapText="1"/>
    </xf>
    <xf numFmtId="0" fontId="11" fillId="6" borderId="5" xfId="5" applyNumberFormat="1" applyFont="1" applyFill="1" applyBorder="1" applyAlignment="1">
      <alignment horizontal="left" vertical="center" wrapText="1" readingOrder="1"/>
    </xf>
    <xf numFmtId="167" fontId="11" fillId="6" borderId="5" xfId="1" applyNumberFormat="1" applyFont="1" applyFill="1" applyBorder="1" applyAlignment="1">
      <alignment horizontal="right" vertical="center"/>
    </xf>
    <xf numFmtId="0" fontId="3" fillId="6" borderId="5" xfId="5" applyFont="1" applyFill="1" applyBorder="1" applyAlignment="1">
      <alignment horizontal="right" vertical="center" wrapText="1" readingOrder="1"/>
    </xf>
    <xf numFmtId="0" fontId="0" fillId="0" borderId="0" xfId="5" applyNumberFormat="1" applyFont="1" applyFill="1" applyBorder="1" applyAlignment="1">
      <alignment vertical="center" wrapText="1"/>
    </xf>
    <xf numFmtId="169" fontId="0" fillId="0" borderId="0" xfId="1" applyFont="1" applyFill="1" applyBorder="1">
      <alignment vertical="center"/>
    </xf>
    <xf numFmtId="0" fontId="0" fillId="0" borderId="0" xfId="5" applyFont="1" applyFill="1" applyBorder="1">
      <alignment vertical="center"/>
    </xf>
    <xf numFmtId="168" fontId="4" fillId="0" borderId="0" xfId="5" applyNumberFormat="1" applyFont="1" applyBorder="1">
      <alignment vertical="center"/>
    </xf>
    <xf numFmtId="0" fontId="0" fillId="0" borderId="0" xfId="5" applyNumberFormat="1" applyFont="1" applyFill="1" applyAlignment="1">
      <alignment vertical="center" wrapText="1"/>
    </xf>
    <xf numFmtId="169" fontId="0" fillId="0" borderId="0" xfId="1" applyFont="1" applyFill="1">
      <alignment vertical="center"/>
    </xf>
    <xf numFmtId="0" fontId="0" fillId="0" borderId="0" xfId="5" applyFont="1" applyFill="1">
      <alignment vertical="center"/>
    </xf>
    <xf numFmtId="167" fontId="3" fillId="0" borderId="0" xfId="1" applyNumberFormat="1" applyFont="1" applyFill="1" applyBorder="1">
      <alignment vertical="center"/>
    </xf>
    <xf numFmtId="0" fontId="4" fillId="0" borderId="0" xfId="5" applyFont="1">
      <alignment vertical="center"/>
    </xf>
    <xf numFmtId="0" fontId="4" fillId="0" borderId="1" xfId="5" applyNumberFormat="1" applyFont="1" applyBorder="1">
      <alignment vertical="center"/>
    </xf>
    <xf numFmtId="167" fontId="4" fillId="0" borderId="1" xfId="1" applyNumberFormat="1" applyFont="1" applyFill="1" applyBorder="1" applyAlignment="1">
      <alignment horizontal="center" vertical="center"/>
    </xf>
    <xf numFmtId="0" fontId="4" fillId="0" borderId="1" xfId="5" applyNumberFormat="1" applyFont="1" applyBorder="1" applyAlignment="1">
      <alignment horizontal="center" vertical="center" wrapText="1"/>
    </xf>
    <xf numFmtId="0" fontId="6" fillId="0" borderId="1" xfId="5" applyNumberFormat="1" applyFont="1" applyFill="1" applyBorder="1" applyAlignment="1">
      <alignment horizontal="center" vertical="center" wrapText="1"/>
    </xf>
    <xf numFmtId="0" fontId="7" fillId="0" borderId="1" xfId="5" applyNumberFormat="1" applyFont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/>
    </xf>
    <xf numFmtId="167" fontId="6" fillId="0" borderId="2" xfId="1" applyNumberFormat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0" fontId="8" fillId="0" borderId="1" xfId="5" applyNumberFormat="1" applyFont="1" applyBorder="1" applyAlignment="1">
      <alignment horizontal="center" vertical="center" wrapText="1"/>
    </xf>
    <xf numFmtId="167" fontId="4" fillId="0" borderId="1" xfId="1" applyNumberFormat="1" applyFont="1" applyFill="1" applyBorder="1" applyAlignment="1">
      <alignment horizontal="left" vertical="center" readingOrder="1"/>
    </xf>
    <xf numFmtId="0" fontId="0" fillId="2" borderId="4" xfId="5" applyNumberFormat="1" applyFont="1" applyFill="1" applyBorder="1" applyAlignment="1">
      <alignment vertical="center" wrapText="1"/>
    </xf>
    <xf numFmtId="167" fontId="0" fillId="2" borderId="4" xfId="1" applyNumberFormat="1" applyFont="1" applyFill="1" applyBorder="1">
      <alignment vertical="center"/>
    </xf>
    <xf numFmtId="0" fontId="0" fillId="2" borderId="5" xfId="5" applyNumberFormat="1" applyFont="1" applyFill="1" applyBorder="1" applyAlignment="1">
      <alignment vertical="center" wrapText="1"/>
    </xf>
    <xf numFmtId="167" fontId="0" fillId="2" borderId="5" xfId="1" applyNumberFormat="1" applyFont="1" applyFill="1" applyBorder="1">
      <alignment vertical="center"/>
    </xf>
    <xf numFmtId="169" fontId="0" fillId="2" borderId="5" xfId="1" applyFont="1" applyFill="1" applyBorder="1" applyAlignment="1">
      <alignment vertical="center" wrapText="1"/>
    </xf>
    <xf numFmtId="0" fontId="0" fillId="3" borderId="5" xfId="5" applyNumberFormat="1" applyFont="1" applyFill="1" applyBorder="1" applyAlignment="1">
      <alignment vertical="center" wrapText="1"/>
    </xf>
    <xf numFmtId="167" fontId="0" fillId="3" borderId="5" xfId="1" applyNumberFormat="1" applyFont="1" applyFill="1" applyBorder="1">
      <alignment vertical="center"/>
    </xf>
    <xf numFmtId="169" fontId="0" fillId="3" borderId="5" xfId="1" applyFont="1" applyFill="1" applyBorder="1" applyAlignment="1">
      <alignment vertical="center" wrapText="1"/>
    </xf>
    <xf numFmtId="0" fontId="0" fillId="3" borderId="5" xfId="5" applyFont="1" applyFill="1" applyBorder="1" applyAlignment="1">
      <alignment vertical="center" wrapText="1" readingOrder="1"/>
    </xf>
    <xf numFmtId="167" fontId="0" fillId="3" borderId="5" xfId="5" applyNumberFormat="1" applyFont="1" applyFill="1" applyBorder="1" applyAlignment="1">
      <alignment vertical="center" wrapText="1"/>
    </xf>
    <xf numFmtId="167" fontId="0" fillId="3" borderId="5" xfId="1" applyNumberFormat="1" applyFont="1" applyFill="1" applyBorder="1" applyAlignment="1">
      <alignment vertical="center" wrapText="1" readingOrder="1"/>
    </xf>
    <xf numFmtId="169" fontId="0" fillId="3" borderId="5" xfId="1" applyFont="1" applyFill="1" applyBorder="1" applyAlignment="1">
      <alignment horizontal="left" vertical="center" wrapText="1" readingOrder="1"/>
    </xf>
    <xf numFmtId="0" fontId="0" fillId="3" borderId="5" xfId="1" applyNumberFormat="1" applyFont="1" applyFill="1" applyBorder="1" applyAlignment="1">
      <alignment horizontal="right" vertical="center" wrapText="1" readingOrder="1"/>
    </xf>
    <xf numFmtId="167" fontId="0" fillId="4" borderId="5" xfId="1" applyNumberFormat="1" applyFont="1" applyFill="1" applyBorder="1" applyAlignment="1">
      <alignment horizontal="right" vertical="center" wrapText="1" readingOrder="1"/>
    </xf>
    <xf numFmtId="169" fontId="0" fillId="4" borderId="5" xfId="1" applyFont="1" applyFill="1" applyBorder="1" applyAlignment="1">
      <alignment horizontal="left" vertical="center" wrapText="1" readingOrder="1"/>
    </xf>
    <xf numFmtId="167" fontId="0" fillId="4" borderId="5" xfId="1" applyNumberFormat="1" applyFont="1" applyFill="1" applyBorder="1">
      <alignment vertical="center"/>
    </xf>
    <xf numFmtId="169" fontId="0" fillId="4" borderId="5" xfId="1" applyFont="1" applyFill="1" applyBorder="1" applyAlignment="1">
      <alignment vertical="center" wrapText="1"/>
    </xf>
    <xf numFmtId="0" fontId="0" fillId="4" borderId="5" xfId="5" applyNumberFormat="1" applyFont="1" applyFill="1" applyBorder="1" applyAlignment="1">
      <alignment vertical="center" wrapText="1"/>
    </xf>
    <xf numFmtId="167" fontId="0" fillId="4" borderId="5" xfId="1" applyNumberFormat="1" applyFont="1" applyFill="1" applyBorder="1" applyAlignment="1">
      <alignment horizontal="right" vertical="center"/>
    </xf>
    <xf numFmtId="167" fontId="0" fillId="5" borderId="5" xfId="1" applyNumberFormat="1" applyFont="1" applyFill="1" applyBorder="1" applyAlignment="1">
      <alignment horizontal="right" vertical="center" wrapText="1" readingOrder="1"/>
    </xf>
    <xf numFmtId="169" fontId="0" fillId="5" borderId="5" xfId="1" applyFont="1" applyFill="1" applyBorder="1" applyAlignment="1">
      <alignment horizontal="left" vertical="center" wrapText="1" readingOrder="1"/>
    </xf>
    <xf numFmtId="0" fontId="0" fillId="5" borderId="5" xfId="5" applyNumberFormat="1" applyFont="1" applyFill="1" applyBorder="1" applyAlignment="1">
      <alignment vertical="center" wrapText="1"/>
    </xf>
    <xf numFmtId="167" fontId="0" fillId="5" borderId="5" xfId="1" applyNumberFormat="1" applyFont="1" applyFill="1" applyBorder="1" applyAlignment="1">
      <alignment horizontal="right" vertical="center"/>
    </xf>
    <xf numFmtId="169" fontId="0" fillId="5" borderId="5" xfId="1" applyFont="1" applyFill="1" applyBorder="1" applyAlignment="1">
      <alignment vertical="center" wrapText="1"/>
    </xf>
    <xf numFmtId="167" fontId="0" fillId="5" borderId="5" xfId="1" applyNumberFormat="1" applyFont="1" applyFill="1" applyBorder="1" applyAlignment="1">
      <alignment vertical="center" wrapText="1"/>
    </xf>
    <xf numFmtId="167" fontId="0" fillId="5" borderId="5" xfId="1" applyNumberFormat="1" applyFont="1" applyFill="1" applyBorder="1">
      <alignment vertical="center"/>
    </xf>
    <xf numFmtId="0" fontId="0" fillId="6" borderId="5" xfId="5" applyNumberFormat="1" applyFont="1" applyFill="1" applyBorder="1" applyAlignment="1">
      <alignment vertical="center" readingOrder="1"/>
    </xf>
    <xf numFmtId="0" fontId="0" fillId="6" borderId="5" xfId="5" applyNumberFormat="1" applyFont="1" applyFill="1" applyBorder="1" applyAlignment="1">
      <alignment horizontal="left" vertical="center" wrapText="1" readingOrder="1"/>
    </xf>
    <xf numFmtId="167" fontId="0" fillId="6" borderId="5" xfId="1" applyNumberFormat="1" applyFont="1" applyFill="1" applyBorder="1" applyAlignment="1">
      <alignment horizontal="right" vertical="center" wrapText="1" readingOrder="1"/>
    </xf>
    <xf numFmtId="169" fontId="0" fillId="6" borderId="5" xfId="1" applyFont="1" applyFill="1" applyBorder="1" applyAlignment="1">
      <alignment horizontal="left" vertical="center" wrapText="1" readingOrder="1"/>
    </xf>
    <xf numFmtId="167" fontId="0" fillId="6" borderId="5" xfId="1" applyNumberFormat="1" applyFont="1" applyFill="1" applyBorder="1" applyAlignment="1">
      <alignment horizontal="right" vertical="center" readingOrder="1"/>
    </xf>
    <xf numFmtId="169" fontId="0" fillId="6" borderId="5" xfId="1" applyFont="1" applyFill="1" applyBorder="1" applyAlignment="1">
      <alignment vertical="center" wrapText="1"/>
    </xf>
    <xf numFmtId="0" fontId="0" fillId="6" borderId="5" xfId="5" applyNumberFormat="1" applyFont="1" applyFill="1" applyBorder="1" applyAlignment="1">
      <alignment vertical="center" wrapText="1"/>
    </xf>
    <xf numFmtId="167" fontId="0" fillId="6" borderId="5" xfId="1" applyNumberFormat="1" applyFont="1" applyFill="1" applyBorder="1" applyAlignment="1">
      <alignment horizontal="right" vertical="center"/>
    </xf>
    <xf numFmtId="0" fontId="3" fillId="6" borderId="5" xfId="5" applyNumberFormat="1" applyFont="1" applyFill="1" applyBorder="1" applyAlignment="1">
      <alignment horizontal="left" vertical="center" wrapText="1" readingOrder="1"/>
    </xf>
    <xf numFmtId="0" fontId="3" fillId="6" borderId="5" xfId="5" applyNumberFormat="1" applyFont="1" applyFill="1" applyBorder="1" applyAlignment="1">
      <alignment vertical="center" wrapText="1"/>
    </xf>
    <xf numFmtId="167" fontId="3" fillId="6" borderId="5" xfId="1" applyNumberFormat="1" applyFont="1" applyFill="1" applyBorder="1" applyAlignment="1">
      <alignment horizontal="right" vertical="center"/>
    </xf>
    <xf numFmtId="169" fontId="3" fillId="6" borderId="5" xfId="1" applyFont="1" applyFill="1" applyBorder="1" applyAlignment="1">
      <alignment vertical="center" wrapText="1"/>
    </xf>
    <xf numFmtId="167" fontId="0" fillId="0" borderId="0" xfId="1" applyNumberFormat="1" applyFont="1" applyFill="1" applyBorder="1">
      <alignment vertical="center"/>
    </xf>
    <xf numFmtId="0" fontId="4" fillId="0" borderId="0" xfId="5" applyFont="1" applyBorder="1">
      <alignment vertical="center"/>
    </xf>
    <xf numFmtId="167" fontId="0" fillId="0" borderId="0" xfId="1" applyNumberFormat="1" applyFont="1" applyFill="1">
      <alignment vertical="center"/>
    </xf>
    <xf numFmtId="0" fontId="3" fillId="0" borderId="0" xfId="5" applyNumberFormat="1" applyFont="1" applyFill="1" applyBorder="1" applyAlignment="1">
      <alignment horizontal="center" vertical="center" wrapText="1"/>
    </xf>
    <xf numFmtId="167" fontId="8" fillId="0" borderId="2" xfId="1" applyNumberFormat="1" applyFont="1" applyFill="1" applyBorder="1" applyAlignment="1">
      <alignment horizontal="center" vertical="center"/>
    </xf>
    <xf numFmtId="0" fontId="0" fillId="2" borderId="4" xfId="5" applyNumberFormat="1" applyFont="1" applyFill="1" applyBorder="1" applyAlignment="1">
      <alignment horizontal="center" vertical="center" wrapText="1"/>
    </xf>
    <xf numFmtId="0" fontId="0" fillId="2" borderId="5" xfId="5" applyNumberFormat="1" applyFont="1" applyFill="1" applyBorder="1" applyAlignment="1">
      <alignment horizontal="center" vertical="center" wrapText="1"/>
    </xf>
    <xf numFmtId="0" fontId="0" fillId="0" borderId="5" xfId="5" applyNumberFormat="1" applyFont="1" applyFill="1" applyBorder="1" applyAlignment="1">
      <alignment horizontal="center" vertical="center" wrapText="1"/>
    </xf>
    <xf numFmtId="0" fontId="0" fillId="3" borderId="5" xfId="5" applyNumberFormat="1" applyFont="1" applyFill="1" applyBorder="1" applyAlignment="1">
      <alignment horizontal="center" vertical="center" wrapText="1"/>
    </xf>
    <xf numFmtId="0" fontId="0" fillId="4" borderId="5" xfId="5" applyNumberFormat="1" applyFont="1" applyFill="1" applyBorder="1" applyAlignment="1">
      <alignment horizontal="center" vertical="center" wrapText="1"/>
    </xf>
    <xf numFmtId="0" fontId="0" fillId="5" borderId="5" xfId="5" applyNumberFormat="1" applyFont="1" applyFill="1" applyBorder="1" applyAlignment="1">
      <alignment horizontal="center" vertical="center" wrapText="1"/>
    </xf>
    <xf numFmtId="0" fontId="0" fillId="6" borderId="5" xfId="5" applyNumberFormat="1" applyFont="1" applyFill="1" applyBorder="1" applyAlignment="1">
      <alignment horizontal="center" vertical="center" wrapText="1"/>
    </xf>
    <xf numFmtId="0" fontId="3" fillId="6" borderId="5" xfId="5" applyNumberFormat="1" applyFont="1" applyFill="1" applyBorder="1" applyAlignment="1">
      <alignment horizontal="center" vertical="center" wrapText="1"/>
    </xf>
    <xf numFmtId="0" fontId="0" fillId="0" borderId="0" xfId="5" applyNumberFormat="1" applyFont="1" applyFill="1" applyBorder="1" applyAlignment="1">
      <alignment horizontal="center" vertical="center" wrapText="1"/>
    </xf>
    <xf numFmtId="0" fontId="0" fillId="0" borderId="0" xfId="5" applyNumberFormat="1" applyFont="1" applyFill="1" applyAlignment="1">
      <alignment horizontal="center" vertical="center" wrapText="1"/>
    </xf>
    <xf numFmtId="0" fontId="16" fillId="2" borderId="4" xfId="5" applyFont="1" applyFill="1" applyBorder="1">
      <alignment vertical="center"/>
    </xf>
    <xf numFmtId="0" fontId="3" fillId="3" borderId="5" xfId="5" applyFont="1" applyFill="1" applyBorder="1" applyAlignment="1">
      <alignment vertical="center" wrapText="1" readingOrder="1"/>
    </xf>
    <xf numFmtId="0" fontId="3" fillId="0" borderId="5" xfId="5" applyFont="1" applyFill="1" applyBorder="1">
      <alignment vertical="center"/>
    </xf>
    <xf numFmtId="0" fontId="3" fillId="4" borderId="5" xfId="5" applyFont="1" applyFill="1" applyBorder="1" applyAlignment="1">
      <alignment horizontal="right" vertical="center" wrapText="1" readingOrder="1"/>
    </xf>
    <xf numFmtId="0" fontId="2" fillId="0" borderId="5" xfId="5" applyFont="1" applyFill="1" applyBorder="1" applyAlignment="1">
      <alignment horizontal="right" vertical="center" wrapText="1" readingOrder="1"/>
    </xf>
    <xf numFmtId="0" fontId="3" fillId="5" borderId="5" xfId="5" applyFont="1" applyFill="1" applyBorder="1" applyAlignment="1">
      <alignment horizontal="right" vertical="center" wrapText="1" readingOrder="1"/>
    </xf>
    <xf numFmtId="0" fontId="3" fillId="5" borderId="5" xfId="5" applyFont="1" applyFill="1" applyBorder="1" applyAlignment="1">
      <alignment vertical="center" wrapText="1" readingOrder="1"/>
    </xf>
    <xf numFmtId="0" fontId="6" fillId="0" borderId="3" xfId="5" applyNumberFormat="1" applyFont="1" applyFill="1" applyBorder="1" applyAlignment="1">
      <alignment horizontal="right" vertical="center"/>
    </xf>
    <xf numFmtId="0" fontId="17" fillId="0" borderId="1" xfId="5" applyNumberFormat="1" applyFont="1" applyFill="1" applyBorder="1" applyAlignment="1">
      <alignment horizontal="center" vertical="center" wrapText="1"/>
    </xf>
    <xf numFmtId="0" fontId="6" fillId="0" borderId="3" xfId="5" applyNumberFormat="1" applyFont="1" applyFill="1" applyBorder="1" applyAlignment="1">
      <alignment horizontal="right" vertical="center" wrapText="1"/>
    </xf>
    <xf numFmtId="169" fontId="0" fillId="2" borderId="4" xfId="1" quotePrefix="1" applyFont="1" applyFill="1" applyBorder="1" applyAlignment="1">
      <alignment vertical="center" wrapText="1"/>
    </xf>
    <xf numFmtId="169" fontId="0" fillId="2" borderId="5" xfId="1" quotePrefix="1" applyFont="1" applyFill="1" applyBorder="1" applyAlignment="1">
      <alignment vertical="center" wrapText="1"/>
    </xf>
    <xf numFmtId="169" fontId="13" fillId="2" borderId="4" xfId="1" quotePrefix="1" applyFont="1" applyFill="1" applyBorder="1" applyAlignment="1">
      <alignment horizontal="left" vertical="center" wrapText="1"/>
    </xf>
  </cellXfs>
  <cellStyles count="6">
    <cellStyle name="20% - 輔色2" xfId="2" xr:uid="{00000000-0005-0000-0000-000027000000}"/>
    <cellStyle name="20% - 輔色4" xfId="4" xr:uid="{00000000-0005-0000-0000-000009000000}"/>
    <cellStyle name="40% - 輔色2" xfId="3" xr:uid="{00000000-0005-0000-0000-000007000000}"/>
    <cellStyle name="一般" xfId="0" builtinId="0"/>
    <cellStyle name="一般 2" xfId="5" xr:uid="{00000000-0005-0000-0000-000031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"/>
  <sheetViews>
    <sheetView tabSelected="1"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6"/>
  <sheetViews>
    <sheetView topLeftCell="A103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6"/>
  <sheetViews>
    <sheetView topLeftCell="A89" workbookViewId="0">
      <selection activeCell="C95" sqref="C95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6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176</v>
      </c>
      <c r="C107" s="173">
        <f>B51/IF(B34=0,1,B34)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6"/>
  <sheetViews>
    <sheetView topLeftCell="A84" zoomScale="85" zoomScaleNormal="85" workbookViewId="0">
      <selection activeCell="C86" sqref="C86"/>
    </sheetView>
  </sheetViews>
  <sheetFormatPr defaultColWidth="9" defaultRowHeight="16.5"/>
  <cols>
    <col min="1" max="1" width="33.5" style="23" customWidth="1"/>
    <col min="2" max="2" width="42.875" style="24" customWidth="1"/>
    <col min="3" max="3" width="22.875" style="25" customWidth="1"/>
    <col min="4" max="4" width="13.5" style="26" customWidth="1"/>
    <col min="5" max="5" width="13.625" style="27" customWidth="1"/>
    <col min="6" max="16384" width="9" style="28"/>
  </cols>
  <sheetData>
    <row r="1" spans="1:5" ht="52.5" customHeight="1">
      <c r="A1" s="17" t="s">
        <v>0</v>
      </c>
      <c r="B1" s="14"/>
      <c r="C1" s="11"/>
      <c r="D1" s="6"/>
      <c r="E1" s="29"/>
    </row>
    <row r="2" spans="1:5" ht="33">
      <c r="A2" s="9" t="s">
        <v>1</v>
      </c>
      <c r="B2" s="2"/>
      <c r="C2" s="31" t="s">
        <v>3</v>
      </c>
      <c r="D2" s="32" t="s">
        <v>4</v>
      </c>
      <c r="E2" s="33" t="s">
        <v>5</v>
      </c>
    </row>
    <row r="3" spans="1:5" s="20" customFormat="1" ht="14.25">
      <c r="A3" s="34" t="s">
        <v>6</v>
      </c>
      <c r="B3" s="35"/>
      <c r="C3" s="36"/>
      <c r="D3" s="37"/>
      <c r="E3" s="38"/>
    </row>
    <row r="4" spans="1:5" s="20" customFormat="1" ht="14.25">
      <c r="A4" s="34" t="s">
        <v>7</v>
      </c>
      <c r="B4" s="35"/>
      <c r="C4" s="36"/>
      <c r="D4" s="37"/>
      <c r="E4" s="38"/>
    </row>
    <row r="5" spans="1:5" s="20" customFormat="1" ht="14.25">
      <c r="A5" s="34" t="s">
        <v>8</v>
      </c>
      <c r="B5" s="35"/>
      <c r="C5" s="36"/>
      <c r="D5" s="37"/>
      <c r="E5" s="38"/>
    </row>
    <row r="6" spans="1:5" s="20" customFormat="1" ht="14.25">
      <c r="A6" s="34" t="s">
        <v>9</v>
      </c>
      <c r="B6" s="35"/>
      <c r="C6" s="36"/>
      <c r="D6" s="37"/>
      <c r="E6" s="38"/>
    </row>
    <row r="7" spans="1:5" s="20" customFormat="1" ht="14.25">
      <c r="A7" s="34" t="s">
        <v>10</v>
      </c>
      <c r="B7" s="35"/>
      <c r="C7" s="36"/>
      <c r="D7" s="37"/>
      <c r="E7" s="38"/>
    </row>
    <row r="8" spans="1:5" s="20" customFormat="1" ht="14.25">
      <c r="A8" s="34" t="s">
        <v>11</v>
      </c>
      <c r="B8" s="35"/>
      <c r="C8" s="36"/>
      <c r="D8" s="37"/>
      <c r="E8" s="38"/>
    </row>
    <row r="9" spans="1:5" s="20" customFormat="1" ht="14.25">
      <c r="A9" s="34" t="s">
        <v>12</v>
      </c>
      <c r="B9" s="35"/>
      <c r="C9" s="36"/>
      <c r="D9" s="37"/>
      <c r="E9" s="38"/>
    </row>
    <row r="10" spans="1:5" s="20" customFormat="1" ht="14.25">
      <c r="A10" s="34" t="s">
        <v>13</v>
      </c>
      <c r="B10" s="39"/>
      <c r="C10" s="36"/>
      <c r="D10" s="37"/>
      <c r="E10" s="38"/>
    </row>
    <row r="11" spans="1:5" s="20" customFormat="1" ht="14.25">
      <c r="A11" s="34" t="s">
        <v>14</v>
      </c>
      <c r="B11" s="39"/>
      <c r="C11" s="36"/>
      <c r="D11" s="37"/>
      <c r="E11" s="38"/>
    </row>
    <row r="12" spans="1:5" s="20" customFormat="1" ht="14.25">
      <c r="A12" s="34" t="s">
        <v>16</v>
      </c>
      <c r="B12" s="39"/>
      <c r="C12" s="36"/>
      <c r="D12" s="37"/>
      <c r="E12" s="38"/>
    </row>
    <row r="13" spans="1:5" s="20" customFormat="1" ht="14.25">
      <c r="A13" s="34" t="s">
        <v>18</v>
      </c>
      <c r="B13" s="39"/>
      <c r="C13" s="36"/>
      <c r="D13" s="37"/>
      <c r="E13" s="38"/>
    </row>
    <row r="14" spans="1:5" s="20" customFormat="1" ht="14.25">
      <c r="A14" s="34" t="s">
        <v>19</v>
      </c>
      <c r="B14" s="39"/>
      <c r="C14" s="36"/>
      <c r="D14" s="37"/>
      <c r="E14" s="38"/>
    </row>
    <row r="15" spans="1:5" s="20" customFormat="1" ht="14.25">
      <c r="A15" s="34" t="s">
        <v>20</v>
      </c>
      <c r="B15" s="39"/>
      <c r="C15" s="36"/>
      <c r="D15" s="37"/>
      <c r="E15" s="38"/>
    </row>
    <row r="16" spans="1:5" s="20" customFormat="1" ht="14.25">
      <c r="A16" s="34" t="s">
        <v>22</v>
      </c>
      <c r="B16" s="39"/>
      <c r="C16" s="36"/>
      <c r="D16" s="37"/>
      <c r="E16" s="38"/>
    </row>
    <row r="17" spans="1:5" s="20" customFormat="1" ht="14.25">
      <c r="A17" s="34" t="s">
        <v>23</v>
      </c>
      <c r="B17" s="39"/>
      <c r="C17" s="36"/>
      <c r="D17" s="37"/>
      <c r="E17" s="38"/>
    </row>
    <row r="18" spans="1:5" s="20" customFormat="1" ht="14.25">
      <c r="A18" s="34" t="s">
        <v>24</v>
      </c>
      <c r="B18" s="39"/>
      <c r="C18" s="36"/>
      <c r="D18" s="37"/>
      <c r="E18" s="38"/>
    </row>
    <row r="19" spans="1:5" s="20" customFormat="1" ht="14.25">
      <c r="A19" s="34" t="s">
        <v>25</v>
      </c>
      <c r="B19" s="39"/>
      <c r="C19" s="36"/>
      <c r="D19" s="37"/>
      <c r="E19" s="38"/>
    </row>
    <row r="20" spans="1:5" s="20" customFormat="1" ht="14.25">
      <c r="A20" s="34" t="s">
        <v>26</v>
      </c>
      <c r="B20" s="39"/>
      <c r="C20" s="36"/>
      <c r="D20" s="37"/>
      <c r="E20" s="38"/>
    </row>
    <row r="21" spans="1:5" s="20" customFormat="1" ht="14.25">
      <c r="A21" s="34" t="s">
        <v>27</v>
      </c>
      <c r="B21" s="39"/>
      <c r="C21" s="36"/>
      <c r="D21" s="37"/>
      <c r="E21" s="38"/>
    </row>
    <row r="22" spans="1:5" s="20" customFormat="1" ht="14.25">
      <c r="A22" s="34" t="s">
        <v>28</v>
      </c>
      <c r="B22" s="39"/>
      <c r="C22" s="36"/>
      <c r="D22" s="37"/>
      <c r="E22" s="38"/>
    </row>
    <row r="23" spans="1:5" s="20" customFormat="1" ht="14.25">
      <c r="A23" s="34" t="s">
        <v>30</v>
      </c>
      <c r="B23" s="39"/>
      <c r="C23" s="36"/>
      <c r="D23" s="37"/>
      <c r="E23" s="38"/>
    </row>
    <row r="24" spans="1:5" s="20" customFormat="1" ht="14.25">
      <c r="A24" s="34" t="s">
        <v>31</v>
      </c>
      <c r="B24" s="39"/>
      <c r="C24" s="36"/>
      <c r="D24" s="37"/>
      <c r="E24" s="38"/>
    </row>
    <row r="25" spans="1:5" s="20" customFormat="1" ht="14.25">
      <c r="A25" s="34" t="s">
        <v>33</v>
      </c>
      <c r="B25" s="39"/>
      <c r="C25" s="36"/>
      <c r="D25" s="37"/>
      <c r="E25" s="38"/>
    </row>
    <row r="26" spans="1:5" s="20" customFormat="1" ht="14.25">
      <c r="A26" s="34" t="s">
        <v>35</v>
      </c>
      <c r="B26" s="39"/>
      <c r="C26" s="36"/>
      <c r="D26" s="37"/>
      <c r="E26" s="38"/>
    </row>
    <row r="27" spans="1:5" s="20" customFormat="1" ht="14.25">
      <c r="A27" s="34" t="s">
        <v>37</v>
      </c>
      <c r="B27" s="39"/>
      <c r="C27" s="36"/>
      <c r="D27" s="37"/>
      <c r="E27" s="38"/>
    </row>
    <row r="28" spans="1:5" s="20" customFormat="1" ht="14.25">
      <c r="A28" s="34" t="s">
        <v>39</v>
      </c>
      <c r="B28" s="39"/>
      <c r="C28" s="36"/>
      <c r="D28" s="37"/>
      <c r="E28" s="38"/>
    </row>
    <row r="29" spans="1:5" s="20" customFormat="1" ht="14.25">
      <c r="A29" s="34" t="s">
        <v>41</v>
      </c>
      <c r="B29" s="39"/>
      <c r="C29" s="36"/>
      <c r="D29" s="37"/>
      <c r="E29" s="38"/>
    </row>
    <row r="30" spans="1:5" s="20" customFormat="1" ht="14.25">
      <c r="A30" s="34"/>
      <c r="B30" s="39"/>
      <c r="C30" s="36"/>
      <c r="D30" s="37"/>
      <c r="E30" s="38"/>
    </row>
    <row r="31" spans="1:5" s="20" customFormat="1" ht="14.25">
      <c r="A31" s="34" t="s">
        <v>42</v>
      </c>
      <c r="B31" s="39"/>
      <c r="C31" s="36"/>
      <c r="D31" s="37"/>
      <c r="E31" s="38"/>
    </row>
    <row r="32" spans="1:5" s="20" customFormat="1" ht="14.25">
      <c r="A32" s="34" t="s">
        <v>43</v>
      </c>
      <c r="B32" s="39"/>
      <c r="C32" s="36"/>
      <c r="D32" s="37"/>
      <c r="E32" s="38"/>
    </row>
    <row r="33" spans="1:5" s="20" customFormat="1" ht="14.25">
      <c r="A33" s="34" t="s">
        <v>44</v>
      </c>
      <c r="B33" s="39"/>
      <c r="C33" s="36"/>
      <c r="D33" s="37"/>
      <c r="E33" s="38"/>
    </row>
    <row r="34" spans="1:5" s="20" customFormat="1" ht="14.25">
      <c r="A34" s="34" t="s">
        <v>45</v>
      </c>
      <c r="B34" s="39"/>
      <c r="C34" s="36"/>
      <c r="D34" s="37"/>
      <c r="E34" s="38"/>
    </row>
    <row r="35" spans="1:5" s="20" customFormat="1" ht="14.25">
      <c r="A35" s="34" t="s">
        <v>46</v>
      </c>
      <c r="B35" s="39"/>
      <c r="C35" s="36"/>
      <c r="D35" s="37"/>
      <c r="E35" s="38"/>
    </row>
    <row r="36" spans="1:5" s="20" customFormat="1" ht="14.25">
      <c r="A36" s="34"/>
      <c r="B36" s="39"/>
      <c r="C36" s="36"/>
      <c r="D36" s="37"/>
      <c r="E36" s="38"/>
    </row>
    <row r="37" spans="1:5" s="20" customFormat="1" ht="14.25">
      <c r="A37" s="34" t="s">
        <v>47</v>
      </c>
      <c r="B37" s="39"/>
      <c r="C37" s="36"/>
      <c r="D37" s="37"/>
      <c r="E37" s="38"/>
    </row>
    <row r="38" spans="1:5" s="20" customFormat="1" ht="14.25">
      <c r="A38" s="34" t="s">
        <v>48</v>
      </c>
      <c r="B38" s="39"/>
      <c r="C38" s="36"/>
      <c r="D38" s="37"/>
      <c r="E38" s="38"/>
    </row>
    <row r="39" spans="1:5" s="20" customFormat="1" ht="14.25">
      <c r="A39" s="34" t="s">
        <v>49</v>
      </c>
      <c r="B39" s="39"/>
      <c r="C39" s="36"/>
      <c r="D39" s="37"/>
      <c r="E39" s="38"/>
    </row>
    <row r="40" spans="1:5" s="20" customFormat="1" ht="14.25">
      <c r="A40" s="34"/>
      <c r="B40" s="39"/>
      <c r="C40" s="36"/>
      <c r="D40" s="37"/>
      <c r="E40" s="38"/>
    </row>
    <row r="41" spans="1:5" s="20" customFormat="1" ht="14.25">
      <c r="A41" s="34" t="s">
        <v>50</v>
      </c>
      <c r="B41" s="39"/>
      <c r="C41" s="36"/>
      <c r="D41" s="37"/>
      <c r="E41" s="38"/>
    </row>
    <row r="42" spans="1:5" s="20" customFormat="1" ht="14.25">
      <c r="A42" s="34" t="s">
        <v>51</v>
      </c>
      <c r="B42" s="39"/>
      <c r="C42" s="36"/>
      <c r="D42" s="37"/>
      <c r="E42" s="38"/>
    </row>
    <row r="43" spans="1:5" s="20" customFormat="1" ht="14.25">
      <c r="A43" s="34" t="s">
        <v>52</v>
      </c>
      <c r="B43" s="39"/>
      <c r="C43" s="36"/>
      <c r="D43" s="37"/>
      <c r="E43" s="38"/>
    </row>
    <row r="44" spans="1:5" s="20" customFormat="1" ht="14.25">
      <c r="A44" s="34" t="s">
        <v>54</v>
      </c>
      <c r="B44" s="39"/>
      <c r="C44" s="36"/>
      <c r="D44" s="37"/>
      <c r="E44" s="38"/>
    </row>
    <row r="45" spans="1:5" s="20" customFormat="1" ht="14.25">
      <c r="A45" s="34" t="s">
        <v>55</v>
      </c>
      <c r="B45" s="39"/>
      <c r="C45" s="36"/>
      <c r="D45" s="37"/>
      <c r="E45" s="38"/>
    </row>
    <row r="46" spans="1:5" s="20" customFormat="1" ht="14.25">
      <c r="A46" s="34" t="s">
        <v>56</v>
      </c>
      <c r="B46" s="39"/>
      <c r="C46" s="36"/>
      <c r="D46" s="37"/>
      <c r="E46" s="38"/>
    </row>
    <row r="47" spans="1:5" s="20" customFormat="1" ht="14.25">
      <c r="A47" s="34" t="s">
        <v>57</v>
      </c>
      <c r="B47" s="39"/>
      <c r="C47" s="36"/>
      <c r="D47" s="37"/>
      <c r="E47" s="38"/>
    </row>
    <row r="48" spans="1:5" s="20" customFormat="1" ht="14.25">
      <c r="A48" s="34" t="s">
        <v>58</v>
      </c>
      <c r="B48" s="39"/>
      <c r="C48" s="36"/>
      <c r="D48" s="37"/>
      <c r="E48" s="38"/>
    </row>
    <row r="49" spans="1:5" s="20" customFormat="1" ht="14.25">
      <c r="A49" s="34" t="s">
        <v>59</v>
      </c>
      <c r="B49" s="39"/>
      <c r="C49" s="36"/>
      <c r="D49" s="37"/>
      <c r="E49" s="38"/>
    </row>
    <row r="50" spans="1:5" s="20" customFormat="1" ht="14.25">
      <c r="A50" s="34" t="s">
        <v>60</v>
      </c>
      <c r="B50" s="39"/>
      <c r="C50" s="36"/>
      <c r="D50" s="37"/>
      <c r="E50" s="38"/>
    </row>
    <row r="51" spans="1:5" s="20" customFormat="1" ht="14.25">
      <c r="A51" s="34" t="s">
        <v>61</v>
      </c>
      <c r="B51" s="39"/>
      <c r="C51" s="36"/>
      <c r="D51" s="37"/>
      <c r="E51" s="38"/>
    </row>
    <row r="52" spans="1:5" s="20" customFormat="1" ht="14.25">
      <c r="A52" s="34" t="s">
        <v>62</v>
      </c>
      <c r="B52" s="39"/>
      <c r="C52" s="36"/>
      <c r="D52" s="37"/>
      <c r="E52" s="38"/>
    </row>
    <row r="53" spans="1:5" s="20" customFormat="1" ht="14.25">
      <c r="A53" s="34"/>
      <c r="B53" s="39"/>
      <c r="C53" s="36"/>
      <c r="D53" s="37"/>
      <c r="E53" s="38"/>
    </row>
    <row r="54" spans="1:5" s="20" customFormat="1" ht="14.25">
      <c r="A54" s="34" t="s">
        <v>63</v>
      </c>
      <c r="B54" s="39"/>
      <c r="C54" s="36"/>
      <c r="D54" s="37"/>
      <c r="E54" s="38"/>
    </row>
    <row r="55" spans="1:5" s="20" customFormat="1" ht="14.25">
      <c r="A55" s="34" t="s">
        <v>64</v>
      </c>
      <c r="B55" s="39"/>
      <c r="C55" s="36"/>
      <c r="D55" s="37"/>
      <c r="E55" s="38"/>
    </row>
    <row r="56" spans="1:5" s="20" customFormat="1" ht="14.25">
      <c r="A56" s="34" t="s">
        <v>65</v>
      </c>
      <c r="B56" s="39"/>
      <c r="C56" s="36"/>
      <c r="D56" s="37"/>
      <c r="E56" s="38"/>
    </row>
    <row r="57" spans="1:5" s="20" customFormat="1" ht="14.25">
      <c r="A57" s="34" t="s">
        <v>66</v>
      </c>
      <c r="B57" s="39"/>
      <c r="C57" s="36"/>
      <c r="D57" s="37"/>
      <c r="E57" s="38"/>
    </row>
    <row r="58" spans="1:5" s="20" customFormat="1" ht="14.25">
      <c r="A58" s="34" t="s">
        <v>67</v>
      </c>
      <c r="B58" s="39"/>
      <c r="C58" s="36"/>
      <c r="D58" s="37"/>
      <c r="E58" s="38"/>
    </row>
    <row r="59" spans="1:5" s="20" customFormat="1" ht="14.25">
      <c r="A59" s="34" t="s">
        <v>68</v>
      </c>
      <c r="B59" s="39"/>
      <c r="C59" s="36"/>
      <c r="D59" s="37"/>
      <c r="E59" s="38"/>
    </row>
    <row r="60" spans="1:5" s="20" customFormat="1" ht="28.5">
      <c r="A60" s="40" t="s">
        <v>69</v>
      </c>
      <c r="B60" s="39"/>
      <c r="C60" s="36"/>
      <c r="D60" s="37"/>
      <c r="E60" s="38"/>
    </row>
    <row r="61" spans="1:5" s="20" customFormat="1" ht="14.25">
      <c r="A61" s="34"/>
      <c r="B61" s="39"/>
      <c r="C61" s="36"/>
      <c r="D61" s="37"/>
      <c r="E61" s="38"/>
    </row>
    <row r="62" spans="1:5" s="20" customFormat="1" ht="14.25">
      <c r="A62" s="34" t="s">
        <v>70</v>
      </c>
      <c r="B62" s="39"/>
      <c r="C62" s="36"/>
      <c r="D62" s="37"/>
      <c r="E62" s="38"/>
    </row>
    <row r="63" spans="1:5" s="20" customFormat="1" ht="14.25">
      <c r="A63" s="34" t="s">
        <v>71</v>
      </c>
      <c r="B63" s="39"/>
      <c r="C63" s="36"/>
      <c r="D63" s="37"/>
      <c r="E63" s="38"/>
    </row>
    <row r="64" spans="1:5" s="20" customFormat="1" ht="14.25">
      <c r="A64" s="34" t="s">
        <v>72</v>
      </c>
      <c r="B64" s="39"/>
      <c r="C64" s="36"/>
      <c r="D64" s="37"/>
      <c r="E64" s="38"/>
    </row>
    <row r="65" spans="1:6" s="20" customFormat="1" ht="14.25">
      <c r="A65" s="34" t="s">
        <v>73</v>
      </c>
      <c r="B65" s="39"/>
      <c r="C65" s="36"/>
      <c r="D65" s="37"/>
      <c r="E65" s="38"/>
    </row>
    <row r="66" spans="1:6" s="20" customFormat="1" ht="14.25">
      <c r="A66" s="34" t="s">
        <v>74</v>
      </c>
      <c r="B66" s="39"/>
      <c r="C66" s="36"/>
      <c r="D66" s="37"/>
      <c r="E66" s="38"/>
    </row>
    <row r="67" spans="1:6" s="20" customFormat="1" ht="14.25">
      <c r="A67" s="34" t="s">
        <v>75</v>
      </c>
      <c r="B67" s="39"/>
      <c r="C67" s="36"/>
      <c r="D67" s="37"/>
      <c r="E67" s="38"/>
    </row>
    <row r="68" spans="1:6" s="20" customFormat="1" ht="14.25">
      <c r="A68" s="34" t="s">
        <v>76</v>
      </c>
      <c r="B68" s="39"/>
      <c r="C68" s="36"/>
      <c r="D68" s="37"/>
      <c r="E68" s="38"/>
    </row>
    <row r="69" spans="1:6" s="20" customFormat="1" ht="14.25">
      <c r="A69" s="34" t="s">
        <v>77</v>
      </c>
      <c r="B69" s="39"/>
      <c r="C69" s="36"/>
      <c r="D69" s="37"/>
      <c r="E69" s="38"/>
    </row>
    <row r="70" spans="1:6" s="20" customFormat="1" ht="14.25">
      <c r="A70" s="34" t="s">
        <v>78</v>
      </c>
      <c r="B70" s="39"/>
      <c r="C70" s="36"/>
      <c r="D70" s="37"/>
      <c r="E70" s="38"/>
    </row>
    <row r="71" spans="1:6" s="20" customFormat="1" ht="14.25">
      <c r="A71" s="34" t="s">
        <v>79</v>
      </c>
      <c r="B71" s="39"/>
      <c r="C71" s="36"/>
      <c r="D71" s="37"/>
      <c r="E71" s="38"/>
    </row>
    <row r="72" spans="1:6" s="20" customFormat="1" ht="14.25">
      <c r="A72" s="34" t="s">
        <v>80</v>
      </c>
      <c r="B72" s="39"/>
      <c r="C72" s="36"/>
      <c r="D72" s="37"/>
      <c r="E72" s="38"/>
    </row>
    <row r="73" spans="1:6" ht="21">
      <c r="A73" s="41"/>
      <c r="B73" s="42"/>
      <c r="C73" s="43"/>
      <c r="D73" s="44" t="s">
        <v>177</v>
      </c>
      <c r="E73" s="45" t="e">
        <f>SUM(E75:E124)</f>
        <v>#REF!</v>
      </c>
    </row>
    <row r="74" spans="1:6" ht="21">
      <c r="A74" s="46"/>
      <c r="B74" s="47"/>
      <c r="C74" s="19" t="s">
        <v>178</v>
      </c>
      <c r="D74" s="8"/>
      <c r="E74" s="45" t="e">
        <f>SUM(E75:E124)/12</f>
        <v>#REF!</v>
      </c>
    </row>
    <row r="75" spans="1:6" ht="24.95" customHeight="1">
      <c r="A75" s="48" t="s">
        <v>82</v>
      </c>
      <c r="B75" s="49"/>
      <c r="C75" s="50"/>
      <c r="D75" s="51"/>
      <c r="E75" s="52">
        <f>SUM(D76:D86)/55*30</f>
        <v>0</v>
      </c>
    </row>
    <row r="76" spans="1:6" s="21" customFormat="1" ht="120">
      <c r="A76" s="16" t="s">
        <v>83</v>
      </c>
      <c r="B76" s="53" t="s">
        <v>179</v>
      </c>
      <c r="C76" s="54">
        <f>(B4-B3)/ABS(IF(B3=0,1,B3))</f>
        <v>0</v>
      </c>
      <c r="D76" s="214" t="s">
        <v>180</v>
      </c>
      <c r="E76" s="55">
        <f>IF(C76&gt;0.2,5,IF(C76&gt;0.1,4,IF(C76&gt;0,3,IF(C76&gt;-0.1,2,IF(C76&gt;-0.2,1,0)))))</f>
        <v>2</v>
      </c>
      <c r="F76" s="56"/>
    </row>
    <row r="77" spans="1:6" s="21" customFormat="1" ht="120">
      <c r="A77" s="16"/>
      <c r="B77" s="53" t="s">
        <v>181</v>
      </c>
      <c r="C77" s="54">
        <f>(B4-B5)/ABS(IF(B5=0,1,B5))</f>
        <v>0</v>
      </c>
      <c r="D77" s="214" t="s">
        <v>182</v>
      </c>
      <c r="E77" s="55">
        <f>IF(C77&gt;0.2,5,IF(C77&gt;0.1,4,IF(C77&gt;0,3,IF(C77&gt;-0.1,2,IF(C77&gt;-0.2,1,0)))))</f>
        <v>2</v>
      </c>
      <c r="F77" s="56"/>
    </row>
    <row r="78" spans="1:6" s="21" customFormat="1" ht="105">
      <c r="A78" s="16"/>
      <c r="B78" s="57" t="s">
        <v>183</v>
      </c>
      <c r="C78" s="58">
        <f>(B28-B27)/ABS(IF(B27=0,1,B27))</f>
        <v>0</v>
      </c>
      <c r="D78" s="214" t="s">
        <v>184</v>
      </c>
      <c r="E78" s="55">
        <f>IF(C78&gt;0.4,5,IF(C78&gt;0.2,4,IF(C78&gt;0,3,IF(C78&gt;-0.2,2,IF(C78&gt;-0.4,1,0)))))</f>
        <v>2</v>
      </c>
      <c r="F78" s="59"/>
    </row>
    <row r="79" spans="1:6" s="21" customFormat="1" ht="120">
      <c r="A79" s="16"/>
      <c r="B79" s="57" t="s">
        <v>185</v>
      </c>
      <c r="C79" s="58">
        <f>(B28-B31)/ABS(IF(B31=0,1,B31))</f>
        <v>0</v>
      </c>
      <c r="D79" s="214" t="s">
        <v>186</v>
      </c>
      <c r="E79" s="55">
        <f>IF(C79&gt;0.4,5,IF(C79&gt;0.2,4,IF(C79&gt;0,3,IF(C79&gt;-0.2,2,IF(C79&gt;-0.4,1,0)))))</f>
        <v>2</v>
      </c>
      <c r="F79" s="59"/>
    </row>
    <row r="80" spans="1:6" s="21" customFormat="1" ht="135">
      <c r="A80" s="16"/>
      <c r="B80" s="57" t="s">
        <v>187</v>
      </c>
      <c r="C80" s="58">
        <f>(B7-B6)/ABS(IF(B6=0,1,B6))</f>
        <v>0</v>
      </c>
      <c r="D80" s="214" t="s">
        <v>188</v>
      </c>
      <c r="E80" s="55">
        <f>IF(C80&gt;3,5,IF(C80&gt;1,4,IF(C80&gt;0,3,IF(C80&gt;-1,2,IF(C80&gt;-2,1,0)))))</f>
        <v>2</v>
      </c>
      <c r="F80" s="59"/>
    </row>
    <row r="81" spans="1:6" s="21" customFormat="1" ht="135">
      <c r="A81" s="16"/>
      <c r="B81" s="57" t="s">
        <v>189</v>
      </c>
      <c r="C81" s="58">
        <f>(B7-B8)/ABS(IF(B8=0,1,B8))</f>
        <v>0</v>
      </c>
      <c r="D81" s="214" t="s">
        <v>188</v>
      </c>
      <c r="E81" s="55">
        <f>IF(C81&gt;3,5,IF(C81&gt;1,4,IF(C81&gt;0,3,IF(C81&gt;-1,2,IF(C81&gt;-2,1,0)))))</f>
        <v>2</v>
      </c>
      <c r="F81" s="59"/>
    </row>
    <row r="82" spans="1:6" s="21" customFormat="1" ht="105">
      <c r="A82" s="16"/>
      <c r="B82" s="57" t="s">
        <v>190</v>
      </c>
      <c r="C82" s="58">
        <f>(B12-B11)/ABS(IF(B11=0,1,B11))</f>
        <v>0</v>
      </c>
      <c r="D82" s="214" t="s">
        <v>191</v>
      </c>
      <c r="E82" s="55">
        <f>IF(C82&gt;0.2,5,IF(C82&gt;0.1,4,IF(C82&gt;0,3,IF(C82&gt;-0.1,2,IF(C82&gt;-0.2,1,0)))))</f>
        <v>2</v>
      </c>
      <c r="F82" s="59"/>
    </row>
    <row r="83" spans="1:6" s="21" customFormat="1" ht="120">
      <c r="A83" s="16"/>
      <c r="B83" s="57" t="s">
        <v>192</v>
      </c>
      <c r="C83" s="58">
        <f>(B12-B13)/ABS(IF(B13=0,1,B13))</f>
        <v>0</v>
      </c>
      <c r="D83" s="214" t="s">
        <v>193</v>
      </c>
      <c r="E83" s="55">
        <f>IF(C83&gt;0.2,5,IF(C83&gt;0.1,4,IF(C83&gt;0,3,IF(C83&gt;-0.1,2,IF(C83&gt;-0.2,1,0)))))</f>
        <v>2</v>
      </c>
      <c r="F83" s="59"/>
    </row>
    <row r="84" spans="1:6" s="21" customFormat="1" ht="165">
      <c r="A84" s="18" t="s">
        <v>95</v>
      </c>
      <c r="B84" s="61" t="s">
        <v>194</v>
      </c>
      <c r="C84" s="58">
        <f>(B9/IF(B10=0,1,B10))</f>
        <v>0</v>
      </c>
      <c r="D84" s="62" t="s">
        <v>195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50">
      <c r="A85" s="18"/>
      <c r="B85" s="61" t="s">
        <v>196</v>
      </c>
      <c r="C85" s="58">
        <f>(B1/IF(B2=0,1,B2))</f>
        <v>0</v>
      </c>
      <c r="D85" s="62" t="s">
        <v>197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135">
      <c r="A86" s="63" t="s">
        <v>99</v>
      </c>
      <c r="B86" s="57" t="s">
        <v>198</v>
      </c>
      <c r="C86" s="58" t="e">
        <f>(B15/IF(#REF!=0,1,#REF!))</f>
        <v>#REF!</v>
      </c>
      <c r="D86" s="62" t="s">
        <v>199</v>
      </c>
      <c r="E86" s="55" t="e">
        <f>IF(C86&gt;0.032,1,IF(C86&gt;0.024,2,IF(C86&gt;0.016,3,IF(C86&gt;0.008,4,IF(C86&gt;0,5,5)))))</f>
        <v>#REF!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120">
      <c r="A88" s="4" t="s">
        <v>103</v>
      </c>
      <c r="B88" s="71" t="s">
        <v>200</v>
      </c>
      <c r="C88" s="72">
        <f>(B16-30000)/30000</f>
        <v>-1</v>
      </c>
      <c r="D88" s="73" t="s">
        <v>201</v>
      </c>
      <c r="E88" s="74">
        <f>IF(C88&gt;=0.2,5,IF(C88&gt;=0,4,IF(C88&gt;=-0.09,3,IF(C88&gt;=-0.19,2,IF(C88&gt;=-0.29,1,0)))))</f>
        <v>0</v>
      </c>
      <c r="F88" s="75"/>
    </row>
    <row r="89" spans="1:6" s="21" customFormat="1" ht="60">
      <c r="A89" s="4"/>
      <c r="B89" s="71" t="s">
        <v>202</v>
      </c>
      <c r="C89" s="72">
        <f>(B17-30000)/30000</f>
        <v>-1</v>
      </c>
      <c r="D89" s="73" t="s">
        <v>203</v>
      </c>
      <c r="E89" s="74">
        <f>IF(C89&gt;=0.7,5,IF(C89&gt;=0.3,4,IF(C89&gt;=0.1,3,0)))</f>
        <v>0</v>
      </c>
      <c r="F89" s="75"/>
    </row>
    <row r="90" spans="1:6" s="21" customFormat="1" ht="49.5">
      <c r="A90" s="4"/>
      <c r="B90" s="71" t="s">
        <v>204</v>
      </c>
      <c r="C90" s="76">
        <f>B17</f>
        <v>0</v>
      </c>
      <c r="D90" s="77" t="s">
        <v>205</v>
      </c>
      <c r="E90" s="74" t="s">
        <v>110</v>
      </c>
      <c r="F90" s="75"/>
    </row>
    <row r="91" spans="1:6" s="21" customFormat="1" ht="150">
      <c r="A91" s="4" t="s">
        <v>111</v>
      </c>
      <c r="B91" s="71" t="s">
        <v>206</v>
      </c>
      <c r="C91" s="72">
        <f>B21/IF(B1=0,1,B1)</f>
        <v>0</v>
      </c>
      <c r="D91" s="73" t="s">
        <v>207</v>
      </c>
      <c r="E91" s="74">
        <f>IF(C91&gt;0.31,0,IF(C91&gt;=0.26,1,IF(C91&gt;=0.21,2,IF(C91&gt;=0.16,3,IF(C91&gt;=0.11,4,5)))))</f>
        <v>5</v>
      </c>
      <c r="F91" s="75"/>
    </row>
    <row r="92" spans="1:6" s="21" customFormat="1" ht="135">
      <c r="A92" s="4"/>
      <c r="B92" s="71" t="s">
        <v>208</v>
      </c>
      <c r="C92" s="72">
        <f>B22/IF(B2=0,1,B2)</f>
        <v>0</v>
      </c>
      <c r="D92" s="73" t="s">
        <v>209</v>
      </c>
      <c r="E92" s="74">
        <f>IF(C92&gt;0.26,0,IF(C92&gt;=0.21,1,IF(C92&gt;=0.16,2,IF(C92&gt;=0.11,3,IF(C92&gt;=0.06,4,5)))))</f>
        <v>5</v>
      </c>
      <c r="F92" s="75"/>
    </row>
    <row r="93" spans="1:6" s="21" customFormat="1" ht="75">
      <c r="A93" s="4" t="s">
        <v>116</v>
      </c>
      <c r="B93" s="78" t="s">
        <v>210</v>
      </c>
      <c r="C93" s="79">
        <f>B33/IF(B62=0,1,B62)</f>
        <v>0</v>
      </c>
      <c r="D93" s="80" t="s">
        <v>211</v>
      </c>
      <c r="E93" s="74">
        <f>IF(C93&gt;0.2,5,IF(C93&gt;=0.1,3,IF(C93&gt;=0.1,1,0)))</f>
        <v>0</v>
      </c>
      <c r="F93" s="75"/>
    </row>
    <row r="94" spans="1:6" s="21" customFormat="1" ht="49.5">
      <c r="A94" s="4"/>
      <c r="B94" s="78" t="s">
        <v>212</v>
      </c>
      <c r="C94" s="81">
        <f>B38/IF(B39=0,1,B39)</f>
        <v>0</v>
      </c>
      <c r="D94" s="77" t="s">
        <v>205</v>
      </c>
      <c r="E94" s="74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 t="e">
        <f>SUM(E96:E100)/20*25</f>
        <v>#REF!</v>
      </c>
    </row>
    <row r="96" spans="1:6" s="21" customFormat="1" ht="150">
      <c r="A96" s="10" t="s">
        <v>121</v>
      </c>
      <c r="B96" s="87" t="s">
        <v>213</v>
      </c>
      <c r="C96" s="88">
        <f>(B1+B2-B21-B22-B23)/IF((B1+B2)=0,1,B1+B2)</f>
        <v>0</v>
      </c>
      <c r="D96" s="89" t="s">
        <v>214</v>
      </c>
      <c r="E96" s="90">
        <f>IF(C96&gt;0.55,5,IF(C96&gt;0.5,4,IF(C96&gt;0.45,3,IF(C96&gt;0.4,2,IF(C96&gt;0.35,1,0)))))</f>
        <v>0</v>
      </c>
      <c r="F96" s="91"/>
    </row>
    <row r="97" spans="1:6" s="21" customFormat="1" ht="150">
      <c r="A97" s="10"/>
      <c r="B97" s="87" t="s">
        <v>215</v>
      </c>
      <c r="C97" s="88" t="e">
        <f>B24/IF(#REF!=0,1,#REF!)</f>
        <v>#REF!</v>
      </c>
      <c r="D97" s="89" t="s">
        <v>216</v>
      </c>
      <c r="E97" s="90" t="e">
        <f>IF(C97&gt;0.35,1,IF(C97&gt;0.3,2,IF(C97&gt;0.28,3,IF(C97&gt;0.25,3,IF(C97&gt;0.2,5,0)))))</f>
        <v>#REF!</v>
      </c>
      <c r="F97" s="91"/>
    </row>
    <row r="98" spans="1:6" s="21" customFormat="1" ht="135">
      <c r="A98" s="10" t="s">
        <v>126</v>
      </c>
      <c r="B98" s="87" t="s">
        <v>217</v>
      </c>
      <c r="C98" s="92" t="e">
        <f>B16/IF(#REF!=0,1,#REF!)</f>
        <v>#REF!</v>
      </c>
      <c r="D98" s="93" t="s">
        <v>218</v>
      </c>
      <c r="E98" s="90" t="e">
        <f>IF(C98&gt;1,5,IF(C98&gt;0.95,4,IF(C98&gt;0.9,3,IF(C98&gt;0.85,2,IF(C98&gt;0.8,1,0)))))</f>
        <v>#REF!</v>
      </c>
      <c r="F98" s="91"/>
    </row>
    <row r="99" spans="1:6" s="21" customFormat="1" ht="49.5">
      <c r="A99" s="10"/>
      <c r="B99" s="94" t="s">
        <v>219</v>
      </c>
      <c r="C99" s="95">
        <f>B22</f>
        <v>0</v>
      </c>
      <c r="D99" s="96" t="s">
        <v>205</v>
      </c>
      <c r="E99" s="90" t="s">
        <v>110</v>
      </c>
      <c r="F99" s="91"/>
    </row>
    <row r="100" spans="1:6" s="21" customFormat="1" ht="120">
      <c r="A100" s="86" t="s">
        <v>130</v>
      </c>
      <c r="B100" s="94" t="s">
        <v>220</v>
      </c>
      <c r="C100" s="88" t="e">
        <f>B15/IF(#REF!=0,1,#REF!)</f>
        <v>#REF!</v>
      </c>
      <c r="D100" s="89" t="s">
        <v>221</v>
      </c>
      <c r="E100" s="90" t="e">
        <f>IF(C100&gt;0.7,0,IF(C100&gt;0.6,1,IF(C100&gt;0.5,2,IF(C100&gt;0.4,3,IF(C100&gt;0.3,4,5)))))</f>
        <v>#REF!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165">
      <c r="A102" s="100" t="s">
        <v>134</v>
      </c>
      <c r="B102" s="101" t="s">
        <v>222</v>
      </c>
      <c r="C102" s="102">
        <f>B45/IF(B25=0,1,B25)</f>
        <v>0</v>
      </c>
      <c r="D102" s="103" t="s">
        <v>223</v>
      </c>
      <c r="E102" s="104">
        <f t="shared" ref="E102:E104" si="0">IF(C102&gt;0.95,5,IF(C102&gt;0.9,4,IF(C102&gt;0.85,3,IF(C102&gt;0.8,2,IF(C102&gt;=0.75,1,0)))))</f>
        <v>0</v>
      </c>
      <c r="F102" s="105"/>
    </row>
    <row r="103" spans="1:6" s="22" customFormat="1" ht="165">
      <c r="A103" s="15" t="s">
        <v>137</v>
      </c>
      <c r="B103" s="101" t="s">
        <v>224</v>
      </c>
      <c r="C103" s="102">
        <f>B50/IF(B49=0,1,B49)</f>
        <v>0</v>
      </c>
      <c r="D103" s="103" t="s">
        <v>223</v>
      </c>
      <c r="E103" s="104">
        <f t="shared" si="0"/>
        <v>0</v>
      </c>
      <c r="F103" s="105"/>
    </row>
    <row r="104" spans="1:6" s="22" customFormat="1" ht="165">
      <c r="A104" s="15"/>
      <c r="B104" s="101" t="s">
        <v>225</v>
      </c>
      <c r="C104" s="102">
        <f>B52/IF(B51=0,1,B51)</f>
        <v>0</v>
      </c>
      <c r="D104" s="103" t="s">
        <v>223</v>
      </c>
      <c r="E104" s="104">
        <f t="shared" si="0"/>
        <v>0</v>
      </c>
      <c r="F104" s="105"/>
    </row>
    <row r="105" spans="1:6" s="22" customFormat="1" ht="49.5">
      <c r="A105" s="15"/>
      <c r="B105" s="106" t="s">
        <v>226</v>
      </c>
      <c r="C105" s="107">
        <f>B55</f>
        <v>0</v>
      </c>
      <c r="D105" s="108" t="s">
        <v>205</v>
      </c>
      <c r="E105" s="104" t="s">
        <v>110</v>
      </c>
      <c r="F105" s="105"/>
    </row>
    <row r="106" spans="1:6" s="22" customFormat="1" ht="165">
      <c r="A106" s="15" t="s">
        <v>141</v>
      </c>
      <c r="B106" s="101" t="s">
        <v>227</v>
      </c>
      <c r="C106" s="109">
        <f>B53/100</f>
        <v>0</v>
      </c>
      <c r="D106" s="110" t="s">
        <v>228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165">
      <c r="A107" s="15"/>
      <c r="B107" s="101" t="s">
        <v>229</v>
      </c>
      <c r="C107" s="109">
        <f>B44/IF(B27=0,1,B27)</f>
        <v>0</v>
      </c>
      <c r="D107" s="103" t="s">
        <v>230</v>
      </c>
      <c r="E107" s="104">
        <f>IF(C107&gt;0.95,5,IF(C107&gt;0.9,4,IF(C107&gt;0.85,3,IF(C107&gt;0.8,2,IF(C107&gt;=0.75,1,0)))))</f>
        <v>0</v>
      </c>
      <c r="F107" s="105"/>
    </row>
    <row r="108" spans="1:6" s="21" customFormat="1" ht="150">
      <c r="A108" s="15" t="s">
        <v>146</v>
      </c>
      <c r="B108" s="101" t="s">
        <v>231</v>
      </c>
      <c r="C108" s="102">
        <f>B41/(IF(B11=0,1,B11)/(1500*12))</f>
        <v>0</v>
      </c>
      <c r="D108" s="103" t="s">
        <v>232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1" t="s">
        <v>233</v>
      </c>
      <c r="C109" s="102">
        <f>B42/IF(B41=0,1,B41)</f>
        <v>0</v>
      </c>
      <c r="D109" s="103" t="s">
        <v>234</v>
      </c>
      <c r="E109" s="104">
        <f>IF(C109&gt;0.2,3,IF(C109&gt;0.1,5,IF(C109&gt;=0,1,0)))</f>
        <v>1</v>
      </c>
      <c r="F109" s="111"/>
    </row>
    <row r="110" spans="1:6" s="21" customFormat="1" ht="49.5">
      <c r="A110" s="15"/>
      <c r="B110" s="106" t="s">
        <v>235</v>
      </c>
      <c r="C110" s="102">
        <f>B43</f>
        <v>0</v>
      </c>
      <c r="D110" s="112" t="s">
        <v>205</v>
      </c>
      <c r="E110" s="104" t="s">
        <v>110</v>
      </c>
      <c r="F110" s="111"/>
    </row>
    <row r="111" spans="1:6" s="21" customFormat="1" ht="105">
      <c r="A111" s="15" t="s">
        <v>152</v>
      </c>
      <c r="B111" s="101" t="s">
        <v>236</v>
      </c>
      <c r="C111" s="102">
        <f>(B35-B34)/ABS(IF(B34=0,1,B34))</f>
        <v>0</v>
      </c>
      <c r="D111" s="103" t="s">
        <v>237</v>
      </c>
      <c r="E111" s="104">
        <f>IF(C111&gt;0.05,0,IF(C111&gt;0,1,IF(C111&gt;-0.1,2,IF(C111&gt;-0.2,3,IF(C111&gt;-0.3,4,5)))))</f>
        <v>2</v>
      </c>
      <c r="F111" s="111"/>
    </row>
    <row r="112" spans="1:6" s="21" customFormat="1" ht="165">
      <c r="A112" s="15"/>
      <c r="B112" s="101" t="s">
        <v>238</v>
      </c>
      <c r="C112" s="102">
        <f>B37/IF(B35=0,1,B35)</f>
        <v>0</v>
      </c>
      <c r="D112" s="103" t="s">
        <v>239</v>
      </c>
      <c r="E112" s="104">
        <f>IF(C112&gt;0.95,5,IF(C112&gt;0.9,4,IF(C112&gt;0.85,3,IF(C112&gt;0.8,2,IF(C112&gt;=0.75,1,0)))))</f>
        <v>0</v>
      </c>
      <c r="F112" s="111"/>
    </row>
    <row r="113" spans="1:6" s="21" customFormat="1" ht="75">
      <c r="A113" s="15"/>
      <c r="B113" s="113" t="s">
        <v>240</v>
      </c>
      <c r="C113" s="114">
        <f>B39/IF(B35=0,1,B35)</f>
        <v>0</v>
      </c>
      <c r="D113" s="103" t="s">
        <v>241</v>
      </c>
      <c r="E113" s="115">
        <f>IF(C113&gt;0.15,5,IF(C113&gt;0.1,3,IF(C113&gt;0.05,1,0)))</f>
        <v>0</v>
      </c>
      <c r="F113" s="111"/>
    </row>
    <row r="114" spans="1:6" s="21" customFormat="1" ht="165">
      <c r="A114" s="15"/>
      <c r="B114" s="101" t="s">
        <v>242</v>
      </c>
      <c r="C114" s="102">
        <f>B38/IF(B35=0,1,B35)</f>
        <v>0</v>
      </c>
      <c r="D114" s="103" t="s">
        <v>239</v>
      </c>
      <c r="E114" s="104">
        <f>IF(C114&gt;0.95,5,IF(C114&gt;0.9,4,IF(C114&gt;0.85,3,IF(C114&gt;0.8,2,IF(C114&gt;=0.75,1,0)))))</f>
        <v>0</v>
      </c>
      <c r="F114" s="111"/>
    </row>
    <row r="115" spans="1:6" s="21" customFormat="1" ht="49.5">
      <c r="A115" s="15"/>
      <c r="B115" s="113" t="s">
        <v>243</v>
      </c>
      <c r="C115" s="114">
        <f>B40</f>
        <v>0</v>
      </c>
      <c r="D115" s="108" t="s">
        <v>205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0">
      <c r="A117" s="116" t="s">
        <v>244</v>
      </c>
      <c r="B117" s="117" t="s">
        <v>245</v>
      </c>
      <c r="C117" s="118">
        <f>B55</f>
        <v>0</v>
      </c>
      <c r="D117" s="119" t="s">
        <v>246</v>
      </c>
      <c r="E117" s="120">
        <f>IF(C117&gt;5,0,IF(C117&gt;3,3,IF(C117&gt;1,4,5)))</f>
        <v>5</v>
      </c>
      <c r="F117" s="121"/>
    </row>
    <row r="118" spans="1:6" s="21" customFormat="1" ht="90">
      <c r="A118" s="13" t="s">
        <v>247</v>
      </c>
      <c r="B118" s="117" t="s">
        <v>248</v>
      </c>
      <c r="C118" s="122">
        <f>B56/IF(B62=0,1,B62)</f>
        <v>0</v>
      </c>
      <c r="D118" s="123" t="s">
        <v>249</v>
      </c>
      <c r="E118" s="120">
        <f>IF(C118&gt;0.3,0,IF(C118&gt;0.2,1,IF(C118&gt;0.1,3,5)))</f>
        <v>5</v>
      </c>
      <c r="F118" s="121"/>
    </row>
    <row r="119" spans="1:6" s="21" customFormat="1" ht="90">
      <c r="A119" s="13"/>
      <c r="B119" s="117" t="s">
        <v>250</v>
      </c>
      <c r="C119" s="122">
        <f>B65/IF(B64=0,1,B64)</f>
        <v>0</v>
      </c>
      <c r="D119" s="119" t="s">
        <v>251</v>
      </c>
      <c r="E119" s="120">
        <f>IF(C119&gt;0.6,1,IF(C119&gt;0.2,3,5))</f>
        <v>5</v>
      </c>
      <c r="F119" s="121"/>
    </row>
    <row r="120" spans="1:6" s="21" customFormat="1" ht="75">
      <c r="A120" s="3" t="s">
        <v>252</v>
      </c>
      <c r="B120" s="124" t="s">
        <v>253</v>
      </c>
      <c r="C120" s="125">
        <f>B57/IF(B59=0,1,B59)</f>
        <v>0</v>
      </c>
      <c r="D120" s="123" t="s">
        <v>254</v>
      </c>
      <c r="E120" s="120">
        <f>IF(C120&gt;0.15,0,IF(C120&gt;0.1,1,IF(C120&gt;0.05,3,5)))</f>
        <v>5</v>
      </c>
      <c r="F120" s="121"/>
    </row>
    <row r="121" spans="1:6" s="21" customFormat="1" ht="66">
      <c r="A121" s="3"/>
      <c r="B121" s="124" t="s">
        <v>255</v>
      </c>
      <c r="C121" s="125">
        <f>B60/(IF(B59=0,1,B59)/6)</f>
        <v>0</v>
      </c>
      <c r="D121" s="123" t="s">
        <v>256</v>
      </c>
      <c r="E121" s="120">
        <f>IF(C121&gt;1,5,IF(C121&gt;0.8,3,1))</f>
        <v>1</v>
      </c>
      <c r="F121" s="121"/>
    </row>
    <row r="122" spans="1:6" s="21" customFormat="1" ht="66">
      <c r="A122" s="3"/>
      <c r="B122" s="124" t="s">
        <v>257</v>
      </c>
      <c r="C122" s="118">
        <f>B61/(IF(B59=0,1,B59)/30)</f>
        <v>0</v>
      </c>
      <c r="D122" s="123" t="s">
        <v>258</v>
      </c>
      <c r="E122" s="120">
        <f>IF(C122&gt;1,5,IF(C122&gt;0.8,3,1))</f>
        <v>1</v>
      </c>
      <c r="F122" s="121"/>
    </row>
    <row r="123" spans="1:6" s="21" customFormat="1" ht="49.5">
      <c r="A123" s="3"/>
      <c r="B123" s="124" t="s">
        <v>259</v>
      </c>
      <c r="C123" s="118"/>
      <c r="D123" s="126" t="s">
        <v>205</v>
      </c>
      <c r="E123" s="120" t="s">
        <v>110</v>
      </c>
      <c r="F123" s="121"/>
    </row>
    <row r="124" spans="1:6" s="21" customFormat="1" ht="90">
      <c r="A124" s="127" t="s">
        <v>260</v>
      </c>
      <c r="B124" s="124" t="s">
        <v>261</v>
      </c>
      <c r="C124" s="128">
        <f>B58/IF(B63=0,1,B63)</f>
        <v>0</v>
      </c>
      <c r="D124" s="123" t="s">
        <v>249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31"/>
      <c r="D125" s="132"/>
      <c r="E125" s="133"/>
    </row>
    <row r="126" spans="1:6" s="21" customFormat="1">
      <c r="A126" s="23"/>
      <c r="B126" s="130"/>
      <c r="C126" s="131"/>
      <c r="D126" s="132"/>
      <c r="E126" s="133"/>
    </row>
    <row r="127" spans="1:6" s="21" customFormat="1">
      <c r="A127" s="23"/>
      <c r="B127" s="130"/>
      <c r="C127" s="131"/>
      <c r="D127" s="132"/>
      <c r="E127" s="133"/>
    </row>
    <row r="128" spans="1:6" s="21" customFormat="1">
      <c r="A128" s="23"/>
      <c r="B128" s="130"/>
      <c r="C128" s="131"/>
      <c r="D128" s="132"/>
      <c r="E128" s="133"/>
    </row>
    <row r="129" spans="1:5" s="21" customFormat="1">
      <c r="A129" s="23"/>
      <c r="B129" s="130"/>
      <c r="C129" s="131"/>
      <c r="D129" s="132"/>
      <c r="E129" s="133"/>
    </row>
    <row r="130" spans="1:5" s="21" customFormat="1">
      <c r="A130" s="23"/>
      <c r="B130" s="130"/>
      <c r="C130" s="131"/>
      <c r="D130" s="132"/>
      <c r="E130" s="133"/>
    </row>
    <row r="131" spans="1:5" s="21" customFormat="1">
      <c r="A131" s="23"/>
      <c r="B131" s="130"/>
      <c r="C131" s="131"/>
      <c r="D131" s="132"/>
      <c r="E131" s="133"/>
    </row>
    <row r="132" spans="1:5" s="21" customFormat="1">
      <c r="A132" s="23"/>
      <c r="B132" s="130"/>
      <c r="C132" s="131"/>
      <c r="D132" s="132"/>
      <c r="E132" s="133"/>
    </row>
    <row r="133" spans="1:5" s="21" customFormat="1">
      <c r="A133" s="23"/>
      <c r="B133" s="130"/>
      <c r="C133" s="131"/>
      <c r="D133" s="132"/>
      <c r="E133" s="133"/>
    </row>
    <row r="134" spans="1:5" s="21" customFormat="1">
      <c r="A134" s="23"/>
      <c r="B134" s="130"/>
      <c r="C134" s="131"/>
      <c r="D134" s="132"/>
      <c r="E134" s="133"/>
    </row>
    <row r="135" spans="1:5" s="21" customFormat="1">
      <c r="A135" s="23"/>
      <c r="B135" s="130"/>
      <c r="C135" s="131"/>
      <c r="D135" s="132"/>
      <c r="E135" s="133"/>
    </row>
    <row r="136" spans="1:5" s="21" customFormat="1">
      <c r="A136" s="23"/>
      <c r="B136" s="130"/>
      <c r="C136" s="131"/>
      <c r="D136" s="132"/>
      <c r="E136" s="133"/>
    </row>
    <row r="137" spans="1:5" s="21" customFormat="1">
      <c r="A137" s="23"/>
      <c r="B137" s="130"/>
      <c r="C137" s="131"/>
      <c r="D137" s="132"/>
      <c r="E137" s="133"/>
    </row>
    <row r="138" spans="1:5" s="21" customFormat="1">
      <c r="A138" s="23"/>
      <c r="B138" s="130"/>
      <c r="C138" s="131"/>
      <c r="D138" s="132"/>
      <c r="E138" s="133"/>
    </row>
    <row r="139" spans="1:5" s="21" customFormat="1">
      <c r="A139" s="23"/>
      <c r="B139" s="130"/>
      <c r="C139" s="131"/>
      <c r="D139" s="132"/>
      <c r="E139" s="133"/>
    </row>
    <row r="140" spans="1:5" s="21" customFormat="1">
      <c r="A140" s="23"/>
      <c r="B140" s="130"/>
      <c r="C140" s="131"/>
      <c r="D140" s="132"/>
      <c r="E140" s="133"/>
    </row>
    <row r="141" spans="1:5" s="21" customFormat="1">
      <c r="A141" s="23"/>
      <c r="B141" s="130"/>
      <c r="C141" s="131"/>
      <c r="D141" s="132"/>
      <c r="E141" s="133"/>
    </row>
    <row r="142" spans="1:5" s="21" customFormat="1">
      <c r="A142" s="23"/>
      <c r="B142" s="130"/>
      <c r="C142" s="131"/>
      <c r="D142" s="132"/>
      <c r="E142" s="133"/>
    </row>
    <row r="143" spans="1:5" s="21" customFormat="1">
      <c r="A143" s="23"/>
      <c r="B143" s="130"/>
      <c r="C143" s="131"/>
      <c r="D143" s="132"/>
      <c r="E143" s="133"/>
    </row>
    <row r="144" spans="1:5" s="21" customFormat="1">
      <c r="A144" s="23"/>
      <c r="B144" s="130"/>
      <c r="C144" s="131"/>
      <c r="D144" s="132"/>
      <c r="E144" s="133"/>
    </row>
    <row r="145" spans="1:5" s="21" customFormat="1">
      <c r="A145" s="23"/>
      <c r="B145" s="130"/>
      <c r="C145" s="131"/>
      <c r="D145" s="132"/>
      <c r="E145" s="133"/>
    </row>
    <row r="146" spans="1:5" s="21" customFormat="1">
      <c r="A146" s="23"/>
      <c r="B146" s="130"/>
      <c r="C146" s="131"/>
      <c r="D146" s="132"/>
      <c r="E146" s="133"/>
    </row>
    <row r="147" spans="1:5" s="21" customFormat="1">
      <c r="A147" s="23"/>
      <c r="B147" s="130"/>
      <c r="C147" s="131"/>
      <c r="D147" s="132"/>
      <c r="E147" s="133"/>
    </row>
    <row r="148" spans="1:5" s="21" customFormat="1">
      <c r="A148" s="23"/>
      <c r="B148" s="130"/>
      <c r="C148" s="131"/>
      <c r="D148" s="132"/>
      <c r="E148" s="133"/>
    </row>
    <row r="149" spans="1:5" s="21" customFormat="1">
      <c r="A149" s="23"/>
      <c r="B149" s="130"/>
      <c r="C149" s="131"/>
      <c r="D149" s="132"/>
      <c r="E149" s="133"/>
    </row>
    <row r="150" spans="1:5" s="21" customFormat="1">
      <c r="A150" s="23"/>
      <c r="B150" s="130"/>
      <c r="C150" s="131"/>
      <c r="D150" s="132"/>
      <c r="E150" s="133"/>
    </row>
    <row r="151" spans="1:5" s="21" customFormat="1">
      <c r="A151" s="23"/>
      <c r="B151" s="130"/>
      <c r="C151" s="131"/>
      <c r="D151" s="132"/>
      <c r="E151" s="133"/>
    </row>
    <row r="152" spans="1:5" s="21" customFormat="1">
      <c r="A152" s="23"/>
      <c r="B152" s="130"/>
      <c r="C152" s="131"/>
      <c r="D152" s="132"/>
      <c r="E152" s="133"/>
    </row>
    <row r="153" spans="1:5" s="21" customFormat="1">
      <c r="A153" s="23"/>
      <c r="B153" s="130"/>
      <c r="C153" s="131"/>
      <c r="D153" s="132"/>
      <c r="E153" s="133"/>
    </row>
    <row r="154" spans="1:5" s="21" customFormat="1">
      <c r="A154" s="23"/>
      <c r="B154" s="130"/>
      <c r="C154" s="131"/>
      <c r="D154" s="132"/>
      <c r="E154" s="133"/>
    </row>
    <row r="155" spans="1:5" s="21" customFormat="1">
      <c r="A155" s="23"/>
      <c r="B155" s="130"/>
      <c r="C155" s="131"/>
      <c r="D155" s="132"/>
      <c r="E155" s="133"/>
    </row>
    <row r="156" spans="1:5" s="21" customFormat="1">
      <c r="A156" s="23"/>
      <c r="B156" s="130"/>
      <c r="C156" s="131"/>
      <c r="D156" s="132"/>
      <c r="E156" s="133"/>
    </row>
    <row r="157" spans="1:5" s="21" customFormat="1">
      <c r="A157" s="23"/>
      <c r="B157" s="130"/>
      <c r="C157" s="131"/>
      <c r="D157" s="132"/>
      <c r="E157" s="133"/>
    </row>
    <row r="158" spans="1:5">
      <c r="B158" s="134"/>
      <c r="C158" s="135"/>
      <c r="D158" s="136"/>
    </row>
    <row r="159" spans="1:5">
      <c r="B159" s="134"/>
      <c r="C159" s="135"/>
      <c r="D159" s="136"/>
    </row>
    <row r="160" spans="1:5">
      <c r="B160" s="134"/>
      <c r="C160" s="135"/>
      <c r="D160" s="136"/>
    </row>
    <row r="161" spans="2:4">
      <c r="B161" s="134"/>
      <c r="C161" s="135"/>
      <c r="D161" s="136"/>
    </row>
    <row r="162" spans="2:4">
      <c r="B162" s="134"/>
      <c r="C162" s="135"/>
      <c r="D162" s="136"/>
    </row>
    <row r="163" spans="2:4">
      <c r="B163" s="134"/>
      <c r="C163" s="135"/>
      <c r="D163" s="136"/>
    </row>
    <row r="164" spans="2:4">
      <c r="B164" s="134"/>
      <c r="C164" s="135"/>
      <c r="D164" s="136"/>
    </row>
    <row r="165" spans="2:4">
      <c r="B165" s="134"/>
      <c r="C165" s="135"/>
      <c r="D165" s="136"/>
    </row>
    <row r="166" spans="2:4">
      <c r="B166" s="134"/>
      <c r="C166" s="135"/>
      <c r="D166" s="136"/>
    </row>
    <row r="167" spans="2:4">
      <c r="B167" s="134"/>
      <c r="C167" s="135"/>
      <c r="D167" s="136"/>
    </row>
    <row r="168" spans="2:4">
      <c r="B168" s="134"/>
      <c r="C168" s="135"/>
      <c r="D168" s="136"/>
    </row>
    <row r="169" spans="2:4">
      <c r="B169" s="134"/>
      <c r="C169" s="135"/>
      <c r="D169" s="136"/>
    </row>
    <row r="170" spans="2:4">
      <c r="B170" s="134"/>
      <c r="C170" s="135"/>
      <c r="D170" s="136"/>
    </row>
    <row r="171" spans="2:4">
      <c r="B171" s="134"/>
      <c r="C171" s="135"/>
      <c r="D171" s="136"/>
    </row>
    <row r="172" spans="2:4">
      <c r="B172" s="134"/>
      <c r="C172" s="135"/>
      <c r="D172" s="136"/>
    </row>
    <row r="173" spans="2:4">
      <c r="B173" s="134"/>
      <c r="C173" s="135"/>
      <c r="D173" s="136"/>
    </row>
    <row r="174" spans="2:4">
      <c r="B174" s="134"/>
      <c r="C174" s="135"/>
      <c r="D174" s="136"/>
    </row>
    <row r="175" spans="2:4">
      <c r="B175" s="134"/>
      <c r="C175" s="135"/>
      <c r="D175" s="136"/>
    </row>
    <row r="176" spans="2:4">
      <c r="B176" s="134"/>
      <c r="C176" s="135"/>
      <c r="D176" s="136"/>
    </row>
    <row r="177" spans="2:4">
      <c r="B177" s="134"/>
      <c r="C177" s="135"/>
      <c r="D177" s="136"/>
    </row>
    <row r="178" spans="2:4">
      <c r="B178" s="134"/>
      <c r="C178" s="135"/>
      <c r="D178" s="136"/>
    </row>
    <row r="179" spans="2:4">
      <c r="B179" s="134"/>
      <c r="C179" s="135"/>
      <c r="D179" s="136"/>
    </row>
    <row r="180" spans="2:4">
      <c r="B180" s="134"/>
      <c r="C180" s="135"/>
      <c r="D180" s="136"/>
    </row>
    <row r="181" spans="2:4">
      <c r="B181" s="134"/>
      <c r="C181" s="135"/>
      <c r="D181" s="136"/>
    </row>
    <row r="182" spans="2:4">
      <c r="B182" s="134"/>
      <c r="C182" s="135"/>
      <c r="D182" s="136"/>
    </row>
    <row r="183" spans="2:4">
      <c r="B183" s="134"/>
      <c r="C183" s="135"/>
      <c r="D183" s="136"/>
    </row>
    <row r="184" spans="2:4">
      <c r="B184" s="134"/>
      <c r="C184" s="135"/>
      <c r="D184" s="136"/>
    </row>
    <row r="185" spans="2:4">
      <c r="B185" s="134"/>
      <c r="C185" s="135"/>
      <c r="D185" s="136"/>
    </row>
    <row r="186" spans="2:4">
      <c r="B186" s="134"/>
      <c r="C186" s="135"/>
      <c r="D186" s="136"/>
    </row>
    <row r="187" spans="2:4">
      <c r="B187" s="134"/>
      <c r="C187" s="135"/>
      <c r="D187" s="136"/>
    </row>
    <row r="188" spans="2:4">
      <c r="B188" s="134"/>
      <c r="C188" s="135"/>
      <c r="D188" s="136"/>
    </row>
    <row r="189" spans="2:4">
      <c r="B189" s="134"/>
      <c r="C189" s="135"/>
      <c r="D189" s="136"/>
    </row>
    <row r="190" spans="2:4">
      <c r="B190" s="134"/>
      <c r="C190" s="135"/>
      <c r="D190" s="136"/>
    </row>
    <row r="191" spans="2:4">
      <c r="B191" s="134"/>
      <c r="C191" s="135"/>
      <c r="D191" s="136"/>
    </row>
    <row r="192" spans="2:4">
      <c r="B192" s="134"/>
      <c r="C192" s="135"/>
      <c r="D192" s="136"/>
    </row>
    <row r="193" spans="2:4">
      <c r="B193" s="134"/>
      <c r="C193" s="135"/>
      <c r="D193" s="136"/>
    </row>
    <row r="194" spans="2:4">
      <c r="B194" s="134"/>
      <c r="C194" s="135"/>
      <c r="D194" s="136"/>
    </row>
    <row r="195" spans="2:4">
      <c r="B195" s="134"/>
      <c r="C195" s="135"/>
      <c r="D195" s="136"/>
    </row>
    <row r="196" spans="2:4">
      <c r="B196" s="134"/>
      <c r="C196" s="135"/>
      <c r="D196" s="136"/>
    </row>
    <row r="197" spans="2:4">
      <c r="B197" s="134"/>
      <c r="C197" s="135"/>
      <c r="D197" s="136"/>
    </row>
    <row r="198" spans="2:4">
      <c r="B198" s="134"/>
      <c r="C198" s="135"/>
      <c r="D198" s="136"/>
    </row>
    <row r="199" spans="2:4">
      <c r="B199" s="134"/>
      <c r="C199" s="135"/>
      <c r="D199" s="136"/>
    </row>
    <row r="200" spans="2:4">
      <c r="B200" s="134"/>
      <c r="C200" s="135"/>
      <c r="D200" s="136"/>
    </row>
    <row r="201" spans="2:4">
      <c r="B201" s="134"/>
      <c r="C201" s="135"/>
      <c r="D201" s="136"/>
    </row>
    <row r="202" spans="2:4">
      <c r="B202" s="134"/>
      <c r="C202" s="135"/>
      <c r="D202" s="136"/>
    </row>
    <row r="203" spans="2:4">
      <c r="B203" s="134"/>
      <c r="C203" s="135"/>
      <c r="D203" s="136"/>
    </row>
    <row r="204" spans="2:4">
      <c r="B204" s="134"/>
      <c r="C204" s="135"/>
      <c r="D204" s="136"/>
    </row>
    <row r="205" spans="2:4">
      <c r="B205" s="134"/>
      <c r="C205" s="135"/>
      <c r="D205" s="136"/>
    </row>
    <row r="206" spans="2:4">
      <c r="B206" s="134"/>
      <c r="C206" s="135"/>
      <c r="D206" s="136"/>
    </row>
    <row r="207" spans="2:4">
      <c r="B207" s="134"/>
      <c r="C207" s="135"/>
      <c r="D207" s="136"/>
    </row>
    <row r="208" spans="2:4">
      <c r="B208" s="134"/>
      <c r="C208" s="135"/>
      <c r="D208" s="136"/>
    </row>
    <row r="209" spans="2:4">
      <c r="B209" s="134"/>
      <c r="C209" s="135"/>
      <c r="D209" s="136"/>
    </row>
    <row r="210" spans="2:4">
      <c r="B210" s="134"/>
      <c r="C210" s="135"/>
      <c r="D210" s="136"/>
    </row>
    <row r="211" spans="2:4">
      <c r="B211" s="134"/>
      <c r="C211" s="135"/>
      <c r="D211" s="136"/>
    </row>
    <row r="212" spans="2:4">
      <c r="B212" s="134"/>
      <c r="C212" s="135"/>
      <c r="D212" s="136"/>
    </row>
    <row r="213" spans="2:4">
      <c r="B213" s="134"/>
      <c r="C213" s="135"/>
      <c r="D213" s="136"/>
    </row>
    <row r="214" spans="2:4">
      <c r="B214" s="134"/>
      <c r="C214" s="135"/>
      <c r="D214" s="136"/>
    </row>
    <row r="215" spans="2:4">
      <c r="B215" s="134"/>
      <c r="C215" s="135"/>
      <c r="D215" s="136"/>
    </row>
    <row r="216" spans="2:4">
      <c r="B216" s="134"/>
      <c r="C216" s="135"/>
      <c r="D216" s="136"/>
    </row>
    <row r="217" spans="2:4">
      <c r="B217" s="134"/>
      <c r="C217" s="135"/>
      <c r="D217" s="136"/>
    </row>
    <row r="218" spans="2:4">
      <c r="B218" s="134"/>
      <c r="C218" s="135"/>
      <c r="D218" s="136"/>
    </row>
    <row r="219" spans="2:4">
      <c r="B219" s="134"/>
      <c r="C219" s="135"/>
      <c r="D219" s="136"/>
    </row>
    <row r="220" spans="2:4">
      <c r="B220" s="134"/>
      <c r="C220" s="135"/>
      <c r="D220" s="136"/>
    </row>
    <row r="221" spans="2:4">
      <c r="B221" s="134"/>
      <c r="C221" s="135"/>
      <c r="D221" s="136"/>
    </row>
    <row r="222" spans="2:4">
      <c r="B222" s="134"/>
      <c r="C222" s="135"/>
      <c r="D222" s="136"/>
    </row>
    <row r="223" spans="2:4">
      <c r="B223" s="134"/>
      <c r="C223" s="135"/>
      <c r="D223" s="136"/>
    </row>
    <row r="224" spans="2:4">
      <c r="B224" s="134"/>
      <c r="C224" s="135"/>
      <c r="D224" s="136"/>
    </row>
    <row r="225" spans="2:4">
      <c r="B225" s="134"/>
      <c r="C225" s="135"/>
      <c r="D225" s="136"/>
    </row>
    <row r="226" spans="2:4">
      <c r="B226" s="134"/>
      <c r="C226" s="135"/>
      <c r="D226" s="136"/>
    </row>
    <row r="227" spans="2:4">
      <c r="B227" s="134"/>
      <c r="C227" s="135"/>
      <c r="D227" s="136"/>
    </row>
    <row r="228" spans="2:4">
      <c r="B228" s="134"/>
      <c r="C228" s="135"/>
      <c r="D228" s="136"/>
    </row>
    <row r="229" spans="2:4">
      <c r="B229" s="134"/>
      <c r="C229" s="135"/>
      <c r="D229" s="136"/>
    </row>
    <row r="230" spans="2:4">
      <c r="B230" s="134"/>
      <c r="C230" s="135"/>
      <c r="D230" s="136"/>
    </row>
    <row r="231" spans="2:4">
      <c r="B231" s="134"/>
      <c r="C231" s="135"/>
      <c r="D231" s="136"/>
    </row>
    <row r="232" spans="2:4">
      <c r="B232" s="134"/>
      <c r="C232" s="135"/>
      <c r="D232" s="136"/>
    </row>
    <row r="233" spans="2:4">
      <c r="B233" s="134"/>
      <c r="C233" s="135"/>
      <c r="D233" s="136"/>
    </row>
    <row r="234" spans="2:4">
      <c r="B234" s="134"/>
      <c r="C234" s="135"/>
      <c r="D234" s="136"/>
    </row>
    <row r="235" spans="2:4">
      <c r="B235" s="134"/>
      <c r="C235" s="135"/>
      <c r="D235" s="136"/>
    </row>
    <row r="236" spans="2:4">
      <c r="B236" s="134"/>
      <c r="C236" s="135"/>
      <c r="D236" s="136"/>
    </row>
    <row r="237" spans="2:4">
      <c r="B237" s="134"/>
      <c r="C237" s="135"/>
      <c r="D237" s="136"/>
    </row>
    <row r="238" spans="2:4">
      <c r="B238" s="134"/>
      <c r="C238" s="135"/>
      <c r="D238" s="136"/>
    </row>
    <row r="239" spans="2:4">
      <c r="B239" s="134"/>
      <c r="C239" s="135"/>
      <c r="D239" s="136"/>
    </row>
    <row r="240" spans="2:4">
      <c r="B240" s="134"/>
      <c r="C240" s="135"/>
      <c r="D240" s="136"/>
    </row>
    <row r="241" spans="2:4">
      <c r="B241" s="134"/>
      <c r="C241" s="135"/>
      <c r="D241" s="136"/>
    </row>
    <row r="242" spans="2:4">
      <c r="B242" s="134"/>
      <c r="C242" s="135"/>
      <c r="D242" s="136"/>
    </row>
    <row r="243" spans="2:4">
      <c r="B243" s="134"/>
      <c r="C243" s="135"/>
      <c r="D243" s="136"/>
    </row>
    <row r="244" spans="2:4">
      <c r="B244" s="134"/>
      <c r="C244" s="135"/>
      <c r="D244" s="136"/>
    </row>
    <row r="245" spans="2:4">
      <c r="B245" s="134"/>
      <c r="C245" s="135"/>
      <c r="D245" s="136"/>
    </row>
    <row r="246" spans="2:4">
      <c r="B246" s="134"/>
      <c r="C246" s="135"/>
      <c r="D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D1"/>
    <mergeCell ref="A2:B2"/>
    <mergeCell ref="C74:D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6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202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202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202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202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202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202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202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202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202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202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202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203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203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203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203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203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203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203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204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205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205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205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205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205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206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207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207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207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207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207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207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207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207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207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207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208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207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207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206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9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9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9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9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9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9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9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6"/>
  <sheetViews>
    <sheetView topLeftCell="A92" workbookViewId="0">
      <selection activeCell="C95" sqref="C95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11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11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11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11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11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11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6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6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38.125" style="190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209" t="s">
        <v>6</v>
      </c>
      <c r="B3" s="35"/>
      <c r="C3" s="210"/>
      <c r="D3" s="36"/>
      <c r="E3" s="37"/>
      <c r="F3" s="143"/>
    </row>
    <row r="4" spans="1:6" s="20" customFormat="1" ht="14.25">
      <c r="A4" s="209" t="s">
        <v>7</v>
      </c>
      <c r="B4" s="35"/>
      <c r="C4" s="142"/>
      <c r="D4" s="36"/>
      <c r="E4" s="37"/>
      <c r="F4" s="143"/>
    </row>
    <row r="5" spans="1:6" s="20" customFormat="1" ht="14.25">
      <c r="A5" s="209" t="s">
        <v>8</v>
      </c>
      <c r="B5" s="35"/>
      <c r="C5" s="142"/>
      <c r="D5" s="36"/>
      <c r="E5" s="37"/>
      <c r="F5" s="143"/>
    </row>
    <row r="6" spans="1:6" s="20" customFormat="1" ht="14.25">
      <c r="A6" s="209" t="s">
        <v>9</v>
      </c>
      <c r="B6" s="35"/>
      <c r="C6" s="142"/>
      <c r="D6" s="36"/>
      <c r="E6" s="37"/>
      <c r="F6" s="143"/>
    </row>
    <row r="7" spans="1:6" s="20" customFormat="1" ht="14.25">
      <c r="A7" s="209" t="s">
        <v>10</v>
      </c>
      <c r="B7" s="35"/>
      <c r="C7" s="142"/>
      <c r="D7" s="36"/>
      <c r="E7" s="37"/>
      <c r="F7" s="143"/>
    </row>
    <row r="8" spans="1:6" s="20" customFormat="1" ht="14.25">
      <c r="A8" s="209" t="s">
        <v>11</v>
      </c>
      <c r="B8" s="35"/>
      <c r="C8" s="142"/>
      <c r="D8" s="36"/>
      <c r="E8" s="37"/>
      <c r="F8" s="143"/>
    </row>
    <row r="9" spans="1:6" s="20" customFormat="1" ht="14.25">
      <c r="A9" s="209" t="s">
        <v>12</v>
      </c>
      <c r="B9" s="35"/>
      <c r="C9" s="142"/>
      <c r="D9" s="36"/>
      <c r="E9" s="37"/>
      <c r="F9" s="143"/>
    </row>
    <row r="10" spans="1:6" s="20" customFormat="1" ht="14.25">
      <c r="A10" s="209" t="s">
        <v>13</v>
      </c>
      <c r="B10" s="144"/>
      <c r="C10" s="145"/>
      <c r="D10" s="36"/>
      <c r="E10" s="37"/>
      <c r="F10" s="143"/>
    </row>
    <row r="11" spans="1:6" s="20" customFormat="1" ht="14.25">
      <c r="A11" s="209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209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209" t="s">
        <v>18</v>
      </c>
      <c r="B13" s="144"/>
      <c r="C13" s="145"/>
      <c r="D13" s="36"/>
      <c r="E13" s="37"/>
      <c r="F13" s="143"/>
    </row>
    <row r="14" spans="1:6" s="20" customFormat="1" ht="14.25">
      <c r="A14" s="209" t="s">
        <v>19</v>
      </c>
      <c r="B14" s="144"/>
      <c r="C14" s="145"/>
      <c r="D14" s="36"/>
      <c r="E14" s="37"/>
      <c r="F14" s="143"/>
    </row>
    <row r="15" spans="1:6" s="20" customFormat="1" ht="16.899999999999999" customHeight="1">
      <c r="A15" s="209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209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209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209" t="s">
        <v>24</v>
      </c>
      <c r="B18" s="144"/>
      <c r="C18" s="145"/>
      <c r="D18" s="36"/>
      <c r="E18" s="37"/>
      <c r="F18" s="143"/>
    </row>
    <row r="19" spans="1:6" s="20" customFormat="1" ht="14.25">
      <c r="A19" s="209" t="s">
        <v>25</v>
      </c>
      <c r="B19" s="144"/>
      <c r="C19" s="145"/>
      <c r="D19" s="36"/>
      <c r="E19" s="37"/>
      <c r="F19" s="143"/>
    </row>
    <row r="20" spans="1:6" s="20" customFormat="1" ht="14.25">
      <c r="A20" s="209" t="s">
        <v>26</v>
      </c>
      <c r="B20" s="144"/>
      <c r="C20" s="145"/>
      <c r="D20" s="36"/>
      <c r="E20" s="37"/>
      <c r="F20" s="143"/>
    </row>
    <row r="21" spans="1:6" s="20" customFormat="1" ht="14.25">
      <c r="A21" s="209" t="s">
        <v>27</v>
      </c>
      <c r="B21" s="144"/>
      <c r="C21" s="145"/>
      <c r="D21" s="36"/>
      <c r="E21" s="37"/>
      <c r="F21" s="143"/>
    </row>
    <row r="22" spans="1:6" s="20" customFormat="1" ht="14.25">
      <c r="A22" s="209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209" t="s">
        <v>30</v>
      </c>
      <c r="B23" s="144"/>
      <c r="C23" s="145"/>
      <c r="D23" s="36"/>
      <c r="E23" s="37"/>
      <c r="F23" s="143"/>
    </row>
    <row r="24" spans="1:6" s="20" customFormat="1" ht="14.25">
      <c r="A24" s="209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209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209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209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209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209" t="s">
        <v>41</v>
      </c>
      <c r="B29" s="144"/>
      <c r="C29" s="145"/>
      <c r="D29" s="36"/>
      <c r="E29" s="37"/>
      <c r="F29" s="143"/>
    </row>
    <row r="30" spans="1:6" s="20" customFormat="1" ht="14.25">
      <c r="A30" s="209"/>
      <c r="B30" s="144"/>
      <c r="C30" s="145"/>
      <c r="D30" s="36"/>
      <c r="E30" s="37"/>
      <c r="F30" s="143"/>
    </row>
    <row r="31" spans="1:6" s="20" customFormat="1" ht="14.25">
      <c r="A31" s="209" t="s">
        <v>42</v>
      </c>
      <c r="B31" s="144"/>
      <c r="C31" s="145"/>
      <c r="D31" s="36"/>
      <c r="E31" s="37"/>
      <c r="F31" s="143"/>
    </row>
    <row r="32" spans="1:6" s="20" customFormat="1" ht="14.25">
      <c r="A32" s="209" t="s">
        <v>43</v>
      </c>
      <c r="B32" s="144"/>
      <c r="C32" s="145"/>
      <c r="D32" s="36"/>
      <c r="E32" s="37"/>
      <c r="F32" s="143"/>
    </row>
    <row r="33" spans="1:6" s="20" customFormat="1" ht="14.25">
      <c r="A33" s="209" t="s">
        <v>44</v>
      </c>
      <c r="B33" s="144"/>
      <c r="C33" s="145"/>
      <c r="D33" s="36"/>
      <c r="E33" s="37"/>
      <c r="F33" s="143"/>
    </row>
    <row r="34" spans="1:6" s="20" customFormat="1" ht="14.25">
      <c r="A34" s="209" t="s">
        <v>45</v>
      </c>
      <c r="B34" s="144"/>
      <c r="C34" s="145"/>
      <c r="D34" s="36"/>
      <c r="E34" s="37"/>
      <c r="F34" s="143"/>
    </row>
    <row r="35" spans="1:6" s="20" customFormat="1" ht="14.25">
      <c r="A35" s="209" t="s">
        <v>46</v>
      </c>
      <c r="B35" s="144"/>
      <c r="C35" s="145"/>
      <c r="D35" s="36"/>
      <c r="E35" s="37"/>
      <c r="F35" s="143"/>
    </row>
    <row r="36" spans="1:6" s="20" customFormat="1" ht="14.25">
      <c r="A36" s="209"/>
      <c r="B36" s="144"/>
      <c r="C36" s="145"/>
      <c r="D36" s="36"/>
      <c r="E36" s="37"/>
      <c r="F36" s="143"/>
    </row>
    <row r="37" spans="1:6" s="20" customFormat="1" ht="14.25">
      <c r="A37" s="209" t="s">
        <v>47</v>
      </c>
      <c r="B37" s="144"/>
      <c r="C37" s="145"/>
      <c r="D37" s="36"/>
      <c r="E37" s="37"/>
      <c r="F37" s="143"/>
    </row>
    <row r="38" spans="1:6" s="20" customFormat="1" ht="14.25">
      <c r="A38" s="209" t="s">
        <v>48</v>
      </c>
      <c r="B38" s="144"/>
      <c r="C38" s="145"/>
      <c r="D38" s="36"/>
      <c r="E38" s="37"/>
      <c r="F38" s="143"/>
    </row>
    <row r="39" spans="1:6" s="20" customFormat="1" ht="14.25">
      <c r="A39" s="209" t="s">
        <v>49</v>
      </c>
      <c r="B39" s="144"/>
      <c r="C39" s="145"/>
      <c r="D39" s="36"/>
      <c r="E39" s="37"/>
      <c r="F39" s="143"/>
    </row>
    <row r="40" spans="1:6" s="20" customFormat="1" ht="14.25">
      <c r="A40" s="209"/>
      <c r="B40" s="144"/>
      <c r="C40" s="145"/>
      <c r="D40" s="36"/>
      <c r="E40" s="37"/>
      <c r="F40" s="143"/>
    </row>
    <row r="41" spans="1:6" s="20" customFormat="1" ht="14.25">
      <c r="A41" s="209" t="s">
        <v>50</v>
      </c>
      <c r="B41" s="144"/>
      <c r="C41" s="145"/>
      <c r="D41" s="36"/>
      <c r="E41" s="37"/>
      <c r="F41" s="143"/>
    </row>
    <row r="42" spans="1:6" s="20" customFormat="1" ht="14.25">
      <c r="A42" s="209" t="s">
        <v>51</v>
      </c>
      <c r="B42" s="144"/>
      <c r="C42" s="145"/>
      <c r="D42" s="36"/>
      <c r="E42" s="37"/>
      <c r="F42" s="143"/>
    </row>
    <row r="43" spans="1:6" s="20" customFormat="1" ht="14.25">
      <c r="A43" s="209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209" t="s">
        <v>54</v>
      </c>
      <c r="B44" s="144"/>
      <c r="C44" s="145"/>
      <c r="D44" s="36"/>
      <c r="E44" s="37"/>
      <c r="F44" s="143"/>
    </row>
    <row r="45" spans="1:6" s="20" customFormat="1" ht="14.25">
      <c r="A45" s="209" t="s">
        <v>55</v>
      </c>
      <c r="B45" s="144"/>
      <c r="C45" s="145"/>
      <c r="D45" s="36"/>
      <c r="E45" s="37"/>
      <c r="F45" s="143"/>
    </row>
    <row r="46" spans="1:6" s="20" customFormat="1" ht="14.25">
      <c r="A46" s="209" t="s">
        <v>56</v>
      </c>
      <c r="B46" s="144"/>
      <c r="C46" s="145"/>
      <c r="D46" s="36"/>
      <c r="E46" s="37"/>
      <c r="F46" s="143"/>
    </row>
    <row r="47" spans="1:6" s="20" customFormat="1" ht="14.25">
      <c r="A47" s="209" t="s">
        <v>57</v>
      </c>
      <c r="B47" s="144"/>
      <c r="C47" s="145"/>
      <c r="D47" s="36"/>
      <c r="E47" s="37"/>
      <c r="F47" s="143"/>
    </row>
    <row r="48" spans="1:6" s="20" customFormat="1" ht="14.25">
      <c r="A48" s="209" t="s">
        <v>58</v>
      </c>
      <c r="B48" s="144"/>
      <c r="C48" s="145"/>
      <c r="D48" s="36"/>
      <c r="E48" s="37"/>
      <c r="F48" s="143"/>
    </row>
    <row r="49" spans="1:6" s="20" customFormat="1" ht="14.25">
      <c r="A49" s="209" t="s">
        <v>59</v>
      </c>
      <c r="B49" s="144"/>
      <c r="C49" s="145"/>
      <c r="D49" s="36"/>
      <c r="E49" s="37"/>
      <c r="F49" s="143"/>
    </row>
    <row r="50" spans="1:6" s="20" customFormat="1" ht="14.25">
      <c r="A50" s="209" t="s">
        <v>60</v>
      </c>
      <c r="B50" s="144"/>
      <c r="C50" s="145"/>
      <c r="D50" s="36"/>
      <c r="E50" s="37"/>
      <c r="F50" s="143"/>
    </row>
    <row r="51" spans="1:6" s="20" customFormat="1" ht="14.25">
      <c r="A51" s="209" t="s">
        <v>61</v>
      </c>
      <c r="B51" s="144"/>
      <c r="C51" s="145"/>
      <c r="D51" s="36"/>
      <c r="E51" s="37"/>
      <c r="F51" s="143"/>
    </row>
    <row r="52" spans="1:6" s="20" customFormat="1" ht="14.25">
      <c r="A52" s="209" t="s">
        <v>62</v>
      </c>
      <c r="B52" s="144"/>
      <c r="C52" s="145"/>
      <c r="D52" s="36"/>
      <c r="E52" s="37"/>
      <c r="F52" s="143"/>
    </row>
    <row r="53" spans="1:6" s="20" customFormat="1" ht="14.25">
      <c r="A53" s="209"/>
      <c r="B53" s="144"/>
      <c r="C53" s="145"/>
      <c r="D53" s="36"/>
      <c r="E53" s="37"/>
      <c r="F53" s="143"/>
    </row>
    <row r="54" spans="1:6" s="20" customFormat="1" ht="14.25">
      <c r="A54" s="209" t="s">
        <v>63</v>
      </c>
      <c r="B54" s="144"/>
      <c r="C54" s="145"/>
      <c r="D54" s="36"/>
      <c r="E54" s="37"/>
      <c r="F54" s="143"/>
    </row>
    <row r="55" spans="1:6" s="20" customFormat="1" ht="14.25">
      <c r="A55" s="209" t="s">
        <v>64</v>
      </c>
      <c r="B55" s="144"/>
      <c r="C55" s="145"/>
      <c r="D55" s="36"/>
      <c r="E55" s="37"/>
      <c r="F55" s="143"/>
    </row>
    <row r="56" spans="1:6" s="20" customFormat="1" ht="14.25">
      <c r="A56" s="209" t="s">
        <v>65</v>
      </c>
      <c r="B56" s="144"/>
      <c r="C56" s="145"/>
      <c r="D56" s="36"/>
      <c r="E56" s="37"/>
      <c r="F56" s="143"/>
    </row>
    <row r="57" spans="1:6" s="20" customFormat="1" ht="14.25">
      <c r="A57" s="209" t="s">
        <v>66</v>
      </c>
      <c r="B57" s="144"/>
      <c r="C57" s="145"/>
      <c r="D57" s="36"/>
      <c r="E57" s="37"/>
      <c r="F57" s="143"/>
    </row>
    <row r="58" spans="1:6" s="20" customFormat="1" ht="14.25">
      <c r="A58" s="209" t="s">
        <v>67</v>
      </c>
      <c r="B58" s="144"/>
      <c r="C58" s="145"/>
      <c r="D58" s="36"/>
      <c r="E58" s="37"/>
      <c r="F58" s="143"/>
    </row>
    <row r="59" spans="1:6" s="20" customFormat="1" ht="14.25">
      <c r="A59" s="209" t="s">
        <v>68</v>
      </c>
      <c r="B59" s="144"/>
      <c r="C59" s="145"/>
      <c r="D59" s="36"/>
      <c r="E59" s="37"/>
      <c r="F59" s="143"/>
    </row>
    <row r="60" spans="1:6" s="20" customFormat="1" ht="28.5">
      <c r="A60" s="211" t="s">
        <v>69</v>
      </c>
      <c r="B60" s="146"/>
      <c r="C60" s="145"/>
      <c r="D60" s="36"/>
      <c r="E60" s="37"/>
      <c r="F60" s="143"/>
    </row>
    <row r="61" spans="1:6" s="20" customFormat="1" ht="14.25">
      <c r="A61" s="209"/>
      <c r="B61" s="144"/>
      <c r="C61" s="145"/>
      <c r="D61" s="36"/>
      <c r="E61" s="37"/>
      <c r="F61" s="143"/>
    </row>
    <row r="62" spans="1:6" s="20" customFormat="1" ht="14.25">
      <c r="A62" s="209" t="s">
        <v>70</v>
      </c>
      <c r="B62" s="144"/>
      <c r="C62" s="145"/>
      <c r="D62" s="36"/>
      <c r="E62" s="37"/>
      <c r="F62" s="143"/>
    </row>
    <row r="63" spans="1:6" s="20" customFormat="1" ht="14.25">
      <c r="A63" s="209" t="s">
        <v>71</v>
      </c>
      <c r="B63" s="144"/>
      <c r="C63" s="145"/>
      <c r="D63" s="36"/>
      <c r="E63" s="37"/>
      <c r="F63" s="143"/>
    </row>
    <row r="64" spans="1:6" s="20" customFormat="1" ht="14.25">
      <c r="A64" s="209" t="s">
        <v>72</v>
      </c>
      <c r="B64" s="144"/>
      <c r="C64" s="145"/>
      <c r="D64" s="36"/>
      <c r="E64" s="37"/>
      <c r="F64" s="143"/>
    </row>
    <row r="65" spans="1:6" s="20" customFormat="1" ht="14.25">
      <c r="A65" s="209" t="s">
        <v>73</v>
      </c>
      <c r="B65" s="144"/>
      <c r="C65" s="145"/>
      <c r="D65" s="36"/>
      <c r="E65" s="37"/>
      <c r="F65" s="143"/>
    </row>
    <row r="66" spans="1:6" s="20" customFormat="1" ht="14.25">
      <c r="A66" s="209" t="s">
        <v>74</v>
      </c>
      <c r="B66" s="144"/>
      <c r="C66" s="145"/>
      <c r="D66" s="36"/>
      <c r="E66" s="37"/>
      <c r="F66" s="143"/>
    </row>
    <row r="67" spans="1:6" s="20" customFormat="1" ht="14.25">
      <c r="A67" s="209" t="s">
        <v>75</v>
      </c>
      <c r="B67" s="144"/>
      <c r="C67" s="145"/>
      <c r="D67" s="36"/>
      <c r="E67" s="37"/>
      <c r="F67" s="143"/>
    </row>
    <row r="68" spans="1:6" s="20" customFormat="1" ht="14.25">
      <c r="A68" s="209" t="s">
        <v>76</v>
      </c>
      <c r="B68" s="144"/>
      <c r="C68" s="145"/>
      <c r="D68" s="36"/>
      <c r="E68" s="37"/>
      <c r="F68" s="143"/>
    </row>
    <row r="69" spans="1:6" s="20" customFormat="1" ht="14.25">
      <c r="A69" s="209" t="s">
        <v>77</v>
      </c>
      <c r="B69" s="144"/>
      <c r="C69" s="145"/>
      <c r="D69" s="36"/>
      <c r="E69" s="37"/>
      <c r="F69" s="143"/>
    </row>
    <row r="70" spans="1:6" s="20" customFormat="1" ht="14.25">
      <c r="A70" s="209" t="s">
        <v>78</v>
      </c>
      <c r="B70" s="144"/>
      <c r="C70" s="145"/>
      <c r="D70" s="36"/>
      <c r="E70" s="37"/>
      <c r="F70" s="143"/>
    </row>
    <row r="71" spans="1:6" s="20" customFormat="1" ht="14.25">
      <c r="A71" s="209" t="s">
        <v>79</v>
      </c>
      <c r="B71" s="144"/>
      <c r="C71" s="145"/>
      <c r="D71" s="36"/>
      <c r="E71" s="37"/>
      <c r="F71" s="143"/>
    </row>
    <row r="72" spans="1:6" s="20" customFormat="1" ht="14.25">
      <c r="A72" s="209" t="s">
        <v>80</v>
      </c>
      <c r="B72" s="144"/>
      <c r="C72" s="145"/>
      <c r="D72" s="36"/>
      <c r="E72" s="37"/>
      <c r="F72" s="143"/>
    </row>
    <row r="73" spans="1:6" ht="21">
      <c r="A73" s="41"/>
      <c r="B73" s="191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30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92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92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93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93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93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93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93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93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193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193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93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194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95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95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95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95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95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195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195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194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19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19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19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9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9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194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97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97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97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97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97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97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97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82.5">
      <c r="A109" s="15"/>
      <c r="B109" s="197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97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97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97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97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97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97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194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98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98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98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98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82.5">
      <c r="A121" s="5"/>
      <c r="B121" s="198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82.5">
      <c r="A122" s="5"/>
      <c r="B122" s="198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98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99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200"/>
      <c r="C125" s="187"/>
      <c r="D125" s="131"/>
      <c r="E125" s="132"/>
      <c r="F125" s="188"/>
    </row>
    <row r="126" spans="1:6" s="21" customFormat="1">
      <c r="A126" s="23"/>
      <c r="B126" s="200"/>
      <c r="C126" s="187"/>
      <c r="D126" s="131"/>
      <c r="E126" s="132"/>
      <c r="F126" s="188"/>
    </row>
    <row r="127" spans="1:6" s="21" customFormat="1">
      <c r="A127" s="23"/>
      <c r="B127" s="200"/>
      <c r="C127" s="187"/>
      <c r="D127" s="131"/>
      <c r="E127" s="132"/>
      <c r="F127" s="188"/>
    </row>
    <row r="128" spans="1:6" s="21" customFormat="1">
      <c r="A128" s="23"/>
      <c r="B128" s="200"/>
      <c r="C128" s="187"/>
      <c r="D128" s="131"/>
      <c r="E128" s="132"/>
      <c r="F128" s="188"/>
    </row>
    <row r="129" spans="1:6" s="21" customFormat="1">
      <c r="A129" s="23"/>
      <c r="B129" s="200"/>
      <c r="C129" s="187"/>
      <c r="D129" s="131"/>
      <c r="E129" s="132"/>
      <c r="F129" s="188"/>
    </row>
    <row r="130" spans="1:6" s="21" customFormat="1">
      <c r="A130" s="23"/>
      <c r="B130" s="200"/>
      <c r="C130" s="187"/>
      <c r="D130" s="131"/>
      <c r="E130" s="132"/>
      <c r="F130" s="188"/>
    </row>
    <row r="131" spans="1:6" s="21" customFormat="1">
      <c r="A131" s="23"/>
      <c r="B131" s="200"/>
      <c r="C131" s="187"/>
      <c r="D131" s="131"/>
      <c r="E131" s="132"/>
      <c r="F131" s="188"/>
    </row>
    <row r="132" spans="1:6" s="21" customFormat="1">
      <c r="A132" s="23"/>
      <c r="B132" s="200"/>
      <c r="C132" s="187"/>
      <c r="D132" s="131"/>
      <c r="E132" s="132"/>
      <c r="F132" s="188"/>
    </row>
    <row r="133" spans="1:6" s="21" customFormat="1">
      <c r="A133" s="23"/>
      <c r="B133" s="200"/>
      <c r="C133" s="187"/>
      <c r="D133" s="131"/>
      <c r="E133" s="132"/>
      <c r="F133" s="188"/>
    </row>
    <row r="134" spans="1:6" s="21" customFormat="1">
      <c r="A134" s="23"/>
      <c r="B134" s="200"/>
      <c r="C134" s="187"/>
      <c r="D134" s="131"/>
      <c r="E134" s="132"/>
      <c r="F134" s="188"/>
    </row>
    <row r="135" spans="1:6" s="21" customFormat="1">
      <c r="A135" s="23"/>
      <c r="B135" s="200"/>
      <c r="C135" s="187"/>
      <c r="D135" s="131"/>
      <c r="E135" s="132"/>
      <c r="F135" s="188"/>
    </row>
    <row r="136" spans="1:6" s="21" customFormat="1">
      <c r="A136" s="23"/>
      <c r="B136" s="200"/>
      <c r="C136" s="187"/>
      <c r="D136" s="131"/>
      <c r="E136" s="132"/>
      <c r="F136" s="188"/>
    </row>
    <row r="137" spans="1:6" s="21" customFormat="1">
      <c r="A137" s="23"/>
      <c r="B137" s="200"/>
      <c r="C137" s="187"/>
      <c r="D137" s="131"/>
      <c r="E137" s="132"/>
      <c r="F137" s="188"/>
    </row>
    <row r="138" spans="1:6" s="21" customFormat="1">
      <c r="A138" s="23"/>
      <c r="B138" s="200"/>
      <c r="C138" s="187"/>
      <c r="D138" s="131"/>
      <c r="E138" s="132"/>
      <c r="F138" s="188"/>
    </row>
    <row r="139" spans="1:6" s="21" customFormat="1">
      <c r="A139" s="23"/>
      <c r="B139" s="200"/>
      <c r="C139" s="187"/>
      <c r="D139" s="131"/>
      <c r="E139" s="132"/>
      <c r="F139" s="188"/>
    </row>
    <row r="140" spans="1:6" s="21" customFormat="1">
      <c r="A140" s="23"/>
      <c r="B140" s="200"/>
      <c r="C140" s="187"/>
      <c r="D140" s="131"/>
      <c r="E140" s="132"/>
      <c r="F140" s="188"/>
    </row>
    <row r="141" spans="1:6" s="21" customFormat="1">
      <c r="A141" s="23"/>
      <c r="B141" s="200"/>
      <c r="C141" s="187"/>
      <c r="D141" s="131"/>
      <c r="E141" s="132"/>
      <c r="F141" s="188"/>
    </row>
    <row r="142" spans="1:6" s="21" customFormat="1">
      <c r="A142" s="23"/>
      <c r="B142" s="200"/>
      <c r="C142" s="187"/>
      <c r="D142" s="131"/>
      <c r="E142" s="132"/>
      <c r="F142" s="188"/>
    </row>
    <row r="143" spans="1:6" s="21" customFormat="1">
      <c r="A143" s="23"/>
      <c r="B143" s="200"/>
      <c r="C143" s="187"/>
      <c r="D143" s="131"/>
      <c r="E143" s="132"/>
      <c r="F143" s="188"/>
    </row>
    <row r="144" spans="1:6" s="21" customFormat="1">
      <c r="A144" s="23"/>
      <c r="B144" s="200"/>
      <c r="C144" s="187"/>
      <c r="D144" s="131"/>
      <c r="E144" s="132"/>
      <c r="F144" s="188"/>
    </row>
    <row r="145" spans="1:6" s="21" customFormat="1">
      <c r="A145" s="23"/>
      <c r="B145" s="200"/>
      <c r="C145" s="187"/>
      <c r="D145" s="131"/>
      <c r="E145" s="132"/>
      <c r="F145" s="188"/>
    </row>
    <row r="146" spans="1:6" s="21" customFormat="1">
      <c r="A146" s="23"/>
      <c r="B146" s="200"/>
      <c r="C146" s="187"/>
      <c r="D146" s="131"/>
      <c r="E146" s="132"/>
      <c r="F146" s="188"/>
    </row>
    <row r="147" spans="1:6" s="21" customFormat="1">
      <c r="A147" s="23"/>
      <c r="B147" s="200"/>
      <c r="C147" s="187"/>
      <c r="D147" s="131"/>
      <c r="E147" s="132"/>
      <c r="F147" s="188"/>
    </row>
    <row r="148" spans="1:6" s="21" customFormat="1">
      <c r="A148" s="23"/>
      <c r="B148" s="200"/>
      <c r="C148" s="187"/>
      <c r="D148" s="131"/>
      <c r="E148" s="132"/>
      <c r="F148" s="188"/>
    </row>
    <row r="149" spans="1:6" s="21" customFormat="1">
      <c r="A149" s="23"/>
      <c r="B149" s="200"/>
      <c r="C149" s="187"/>
      <c r="D149" s="131"/>
      <c r="E149" s="132"/>
      <c r="F149" s="188"/>
    </row>
    <row r="150" spans="1:6" s="21" customFormat="1">
      <c r="A150" s="23"/>
      <c r="B150" s="200"/>
      <c r="C150" s="187"/>
      <c r="D150" s="131"/>
      <c r="E150" s="132"/>
      <c r="F150" s="188"/>
    </row>
    <row r="151" spans="1:6" s="21" customFormat="1">
      <c r="A151" s="23"/>
      <c r="B151" s="200"/>
      <c r="C151" s="187"/>
      <c r="D151" s="131"/>
      <c r="E151" s="132"/>
      <c r="F151" s="188"/>
    </row>
    <row r="152" spans="1:6" s="21" customFormat="1">
      <c r="A152" s="23"/>
      <c r="B152" s="200"/>
      <c r="C152" s="187"/>
      <c r="D152" s="131"/>
      <c r="E152" s="132"/>
      <c r="F152" s="188"/>
    </row>
    <row r="153" spans="1:6" s="21" customFormat="1">
      <c r="A153" s="23"/>
      <c r="B153" s="200"/>
      <c r="C153" s="187"/>
      <c r="D153" s="131"/>
      <c r="E153" s="132"/>
      <c r="F153" s="188"/>
    </row>
    <row r="154" spans="1:6" s="21" customFormat="1">
      <c r="A154" s="23"/>
      <c r="B154" s="200"/>
      <c r="C154" s="187"/>
      <c r="D154" s="131"/>
      <c r="E154" s="132"/>
      <c r="F154" s="188"/>
    </row>
    <row r="155" spans="1:6" s="21" customFormat="1">
      <c r="A155" s="23"/>
      <c r="B155" s="200"/>
      <c r="C155" s="187"/>
      <c r="D155" s="131"/>
      <c r="E155" s="132"/>
      <c r="F155" s="188"/>
    </row>
    <row r="156" spans="1:6" s="21" customFormat="1">
      <c r="A156" s="23"/>
      <c r="B156" s="200"/>
      <c r="C156" s="187"/>
      <c r="D156" s="131"/>
      <c r="E156" s="132"/>
      <c r="F156" s="188"/>
    </row>
    <row r="157" spans="1:6" s="21" customFormat="1">
      <c r="A157" s="23"/>
      <c r="B157" s="200"/>
      <c r="C157" s="187"/>
      <c r="D157" s="131"/>
      <c r="E157" s="132"/>
      <c r="F157" s="188"/>
    </row>
    <row r="158" spans="1:6">
      <c r="B158" s="201"/>
      <c r="C158" s="189"/>
      <c r="D158" s="135"/>
      <c r="E158" s="136"/>
    </row>
    <row r="159" spans="1:6">
      <c r="B159" s="201"/>
      <c r="C159" s="189"/>
      <c r="D159" s="135"/>
      <c r="E159" s="136"/>
    </row>
    <row r="160" spans="1:6">
      <c r="B160" s="201"/>
      <c r="C160" s="189"/>
      <c r="D160" s="135"/>
      <c r="E160" s="136"/>
    </row>
    <row r="161" spans="2:5">
      <c r="B161" s="201"/>
      <c r="C161" s="189"/>
      <c r="D161" s="135"/>
      <c r="E161" s="136"/>
    </row>
    <row r="162" spans="2:5">
      <c r="B162" s="201"/>
      <c r="C162" s="189"/>
      <c r="D162" s="135"/>
      <c r="E162" s="136"/>
    </row>
    <row r="163" spans="2:5">
      <c r="B163" s="201"/>
      <c r="C163" s="189"/>
      <c r="D163" s="135"/>
      <c r="E163" s="136"/>
    </row>
    <row r="164" spans="2:5">
      <c r="B164" s="201"/>
      <c r="C164" s="189"/>
      <c r="D164" s="135"/>
      <c r="E164" s="136"/>
    </row>
    <row r="165" spans="2:5">
      <c r="B165" s="201"/>
      <c r="C165" s="189"/>
      <c r="D165" s="135"/>
      <c r="E165" s="136"/>
    </row>
    <row r="166" spans="2:5">
      <c r="B166" s="201"/>
      <c r="C166" s="189"/>
      <c r="D166" s="135"/>
      <c r="E166" s="136"/>
    </row>
    <row r="167" spans="2:5">
      <c r="B167" s="201"/>
      <c r="C167" s="189"/>
      <c r="D167" s="135"/>
      <c r="E167" s="136"/>
    </row>
    <row r="168" spans="2:5">
      <c r="B168" s="201"/>
      <c r="C168" s="189"/>
      <c r="D168" s="135"/>
      <c r="E168" s="136"/>
    </row>
    <row r="169" spans="2:5">
      <c r="B169" s="201"/>
      <c r="C169" s="189"/>
      <c r="D169" s="135"/>
      <c r="E169" s="136"/>
    </row>
    <row r="170" spans="2:5">
      <c r="B170" s="201"/>
      <c r="C170" s="189"/>
      <c r="D170" s="135"/>
      <c r="E170" s="136"/>
    </row>
    <row r="171" spans="2:5">
      <c r="B171" s="201"/>
      <c r="C171" s="189"/>
      <c r="D171" s="135"/>
      <c r="E171" s="136"/>
    </row>
    <row r="172" spans="2:5">
      <c r="B172" s="201"/>
      <c r="C172" s="189"/>
      <c r="D172" s="135"/>
      <c r="E172" s="136"/>
    </row>
    <row r="173" spans="2:5">
      <c r="B173" s="201"/>
      <c r="C173" s="189"/>
      <c r="D173" s="135"/>
      <c r="E173" s="136"/>
    </row>
    <row r="174" spans="2:5">
      <c r="B174" s="201"/>
      <c r="C174" s="189"/>
      <c r="D174" s="135"/>
      <c r="E174" s="136"/>
    </row>
    <row r="175" spans="2:5">
      <c r="B175" s="201"/>
      <c r="C175" s="189"/>
      <c r="D175" s="135"/>
      <c r="E175" s="136"/>
    </row>
    <row r="176" spans="2:5">
      <c r="B176" s="201"/>
      <c r="C176" s="189"/>
      <c r="D176" s="135"/>
      <c r="E176" s="136"/>
    </row>
    <row r="177" spans="2:5">
      <c r="B177" s="201"/>
      <c r="C177" s="189"/>
      <c r="D177" s="135"/>
      <c r="E177" s="136"/>
    </row>
    <row r="178" spans="2:5">
      <c r="B178" s="201"/>
      <c r="C178" s="189"/>
      <c r="D178" s="135"/>
      <c r="E178" s="136"/>
    </row>
    <row r="179" spans="2:5">
      <c r="B179" s="201"/>
      <c r="C179" s="189"/>
      <c r="D179" s="135"/>
      <c r="E179" s="136"/>
    </row>
    <row r="180" spans="2:5">
      <c r="B180" s="201"/>
      <c r="C180" s="189"/>
      <c r="D180" s="135"/>
      <c r="E180" s="136"/>
    </row>
    <row r="181" spans="2:5">
      <c r="B181" s="201"/>
      <c r="C181" s="189"/>
      <c r="D181" s="135"/>
      <c r="E181" s="136"/>
    </row>
    <row r="182" spans="2:5">
      <c r="B182" s="201"/>
      <c r="C182" s="189"/>
      <c r="D182" s="135"/>
      <c r="E182" s="136"/>
    </row>
    <row r="183" spans="2:5">
      <c r="B183" s="201"/>
      <c r="C183" s="189"/>
      <c r="D183" s="135"/>
      <c r="E183" s="136"/>
    </row>
    <row r="184" spans="2:5">
      <c r="B184" s="201"/>
      <c r="C184" s="189"/>
      <c r="D184" s="135"/>
      <c r="E184" s="136"/>
    </row>
    <row r="185" spans="2:5">
      <c r="B185" s="201"/>
      <c r="C185" s="189"/>
      <c r="D185" s="135"/>
      <c r="E185" s="136"/>
    </row>
    <row r="186" spans="2:5">
      <c r="B186" s="201"/>
      <c r="C186" s="189"/>
      <c r="D186" s="135"/>
      <c r="E186" s="136"/>
    </row>
    <row r="187" spans="2:5">
      <c r="B187" s="201"/>
      <c r="C187" s="189"/>
      <c r="D187" s="135"/>
      <c r="E187" s="136"/>
    </row>
    <row r="188" spans="2:5">
      <c r="B188" s="201"/>
      <c r="C188" s="189"/>
      <c r="D188" s="135"/>
      <c r="E188" s="136"/>
    </row>
    <row r="189" spans="2:5">
      <c r="B189" s="201"/>
      <c r="C189" s="189"/>
      <c r="D189" s="135"/>
      <c r="E189" s="136"/>
    </row>
    <row r="190" spans="2:5">
      <c r="B190" s="201"/>
      <c r="C190" s="189"/>
      <c r="D190" s="135"/>
      <c r="E190" s="136"/>
    </row>
    <row r="191" spans="2:5">
      <c r="B191" s="201"/>
      <c r="C191" s="189"/>
      <c r="D191" s="135"/>
      <c r="E191" s="136"/>
    </row>
    <row r="192" spans="2:5">
      <c r="B192" s="201"/>
      <c r="C192" s="189"/>
      <c r="D192" s="135"/>
      <c r="E192" s="136"/>
    </row>
    <row r="193" spans="2:5">
      <c r="B193" s="201"/>
      <c r="C193" s="189"/>
      <c r="D193" s="135"/>
      <c r="E193" s="136"/>
    </row>
    <row r="194" spans="2:5">
      <c r="B194" s="201"/>
      <c r="C194" s="189"/>
      <c r="D194" s="135"/>
      <c r="E194" s="136"/>
    </row>
    <row r="195" spans="2:5">
      <c r="B195" s="201"/>
      <c r="C195" s="189"/>
      <c r="D195" s="135"/>
      <c r="E195" s="136"/>
    </row>
    <row r="196" spans="2:5">
      <c r="B196" s="201"/>
      <c r="C196" s="189"/>
      <c r="D196" s="135"/>
      <c r="E196" s="136"/>
    </row>
    <row r="197" spans="2:5">
      <c r="B197" s="201"/>
      <c r="C197" s="189"/>
      <c r="D197" s="135"/>
      <c r="E197" s="136"/>
    </row>
    <row r="198" spans="2:5">
      <c r="B198" s="201"/>
      <c r="C198" s="189"/>
      <c r="D198" s="135"/>
      <c r="E198" s="136"/>
    </row>
    <row r="199" spans="2:5">
      <c r="B199" s="201"/>
      <c r="C199" s="189"/>
      <c r="D199" s="135"/>
      <c r="E199" s="136"/>
    </row>
    <row r="200" spans="2:5">
      <c r="B200" s="201"/>
      <c r="C200" s="189"/>
      <c r="D200" s="135"/>
      <c r="E200" s="136"/>
    </row>
    <row r="201" spans="2:5">
      <c r="B201" s="201"/>
      <c r="C201" s="189"/>
      <c r="D201" s="135"/>
      <c r="E201" s="136"/>
    </row>
    <row r="202" spans="2:5">
      <c r="B202" s="201"/>
      <c r="C202" s="189"/>
      <c r="D202" s="135"/>
      <c r="E202" s="136"/>
    </row>
    <row r="203" spans="2:5">
      <c r="B203" s="201"/>
      <c r="C203" s="189"/>
      <c r="D203" s="135"/>
      <c r="E203" s="136"/>
    </row>
    <row r="204" spans="2:5">
      <c r="B204" s="201"/>
      <c r="C204" s="189"/>
      <c r="D204" s="135"/>
      <c r="E204" s="136"/>
    </row>
    <row r="205" spans="2:5">
      <c r="B205" s="201"/>
      <c r="C205" s="189"/>
      <c r="D205" s="135"/>
      <c r="E205" s="136"/>
    </row>
    <row r="206" spans="2:5">
      <c r="B206" s="201"/>
      <c r="C206" s="189"/>
      <c r="D206" s="135"/>
      <c r="E206" s="136"/>
    </row>
    <row r="207" spans="2:5">
      <c r="B207" s="201"/>
      <c r="C207" s="189"/>
      <c r="D207" s="135"/>
      <c r="E207" s="136"/>
    </row>
    <row r="208" spans="2:5">
      <c r="B208" s="201"/>
      <c r="C208" s="189"/>
      <c r="D208" s="135"/>
      <c r="E208" s="136"/>
    </row>
    <row r="209" spans="2:5">
      <c r="B209" s="201"/>
      <c r="C209" s="189"/>
      <c r="D209" s="135"/>
      <c r="E209" s="136"/>
    </row>
    <row r="210" spans="2:5">
      <c r="B210" s="201"/>
      <c r="C210" s="189"/>
      <c r="D210" s="135"/>
      <c r="E210" s="136"/>
    </row>
    <row r="211" spans="2:5">
      <c r="B211" s="201"/>
      <c r="C211" s="189"/>
      <c r="D211" s="135"/>
      <c r="E211" s="136"/>
    </row>
    <row r="212" spans="2:5">
      <c r="B212" s="201"/>
      <c r="C212" s="189"/>
      <c r="D212" s="135"/>
      <c r="E212" s="136"/>
    </row>
    <row r="213" spans="2:5">
      <c r="B213" s="201"/>
      <c r="C213" s="189"/>
      <c r="D213" s="135"/>
      <c r="E213" s="136"/>
    </row>
    <row r="214" spans="2:5">
      <c r="B214" s="201"/>
      <c r="C214" s="189"/>
      <c r="D214" s="135"/>
      <c r="E214" s="136"/>
    </row>
    <row r="215" spans="2:5">
      <c r="B215" s="201"/>
      <c r="C215" s="189"/>
      <c r="D215" s="135"/>
      <c r="E215" s="136"/>
    </row>
    <row r="216" spans="2:5">
      <c r="B216" s="201"/>
      <c r="C216" s="189"/>
      <c r="D216" s="135"/>
      <c r="E216" s="136"/>
    </row>
    <row r="217" spans="2:5">
      <c r="B217" s="201"/>
      <c r="C217" s="189"/>
      <c r="D217" s="135"/>
      <c r="E217" s="136"/>
    </row>
    <row r="218" spans="2:5">
      <c r="B218" s="201"/>
      <c r="C218" s="189"/>
      <c r="D218" s="135"/>
      <c r="E218" s="136"/>
    </row>
    <row r="219" spans="2:5">
      <c r="B219" s="201"/>
      <c r="C219" s="189"/>
      <c r="D219" s="135"/>
      <c r="E219" s="136"/>
    </row>
    <row r="220" spans="2:5">
      <c r="B220" s="201"/>
      <c r="C220" s="189"/>
      <c r="D220" s="135"/>
      <c r="E220" s="136"/>
    </row>
    <row r="221" spans="2:5">
      <c r="B221" s="201"/>
      <c r="C221" s="189"/>
      <c r="D221" s="135"/>
      <c r="E221" s="136"/>
    </row>
    <row r="222" spans="2:5">
      <c r="B222" s="201"/>
      <c r="C222" s="189"/>
      <c r="D222" s="135"/>
      <c r="E222" s="136"/>
    </row>
    <row r="223" spans="2:5">
      <c r="B223" s="201"/>
      <c r="C223" s="189"/>
      <c r="D223" s="135"/>
      <c r="E223" s="136"/>
    </row>
    <row r="224" spans="2:5">
      <c r="B224" s="201"/>
      <c r="C224" s="189"/>
      <c r="D224" s="135"/>
      <c r="E224" s="136"/>
    </row>
    <row r="225" spans="2:5">
      <c r="B225" s="201"/>
      <c r="C225" s="189"/>
      <c r="D225" s="135"/>
      <c r="E225" s="136"/>
    </row>
    <row r="226" spans="2:5">
      <c r="B226" s="201"/>
      <c r="C226" s="189"/>
      <c r="D226" s="135"/>
      <c r="E226" s="136"/>
    </row>
    <row r="227" spans="2:5">
      <c r="B227" s="201"/>
      <c r="C227" s="189"/>
      <c r="D227" s="135"/>
      <c r="E227" s="136"/>
    </row>
    <row r="228" spans="2:5">
      <c r="B228" s="201"/>
      <c r="C228" s="189"/>
      <c r="D228" s="135"/>
      <c r="E228" s="136"/>
    </row>
    <row r="229" spans="2:5">
      <c r="B229" s="201"/>
      <c r="C229" s="189"/>
      <c r="D229" s="135"/>
      <c r="E229" s="136"/>
    </row>
    <row r="230" spans="2:5">
      <c r="B230" s="201"/>
      <c r="C230" s="189"/>
      <c r="D230" s="135"/>
      <c r="E230" s="136"/>
    </row>
    <row r="231" spans="2:5">
      <c r="B231" s="201"/>
      <c r="C231" s="189"/>
      <c r="D231" s="135"/>
      <c r="E231" s="136"/>
    </row>
    <row r="232" spans="2:5">
      <c r="B232" s="201"/>
      <c r="C232" s="189"/>
      <c r="D232" s="135"/>
      <c r="E232" s="136"/>
    </row>
    <row r="233" spans="2:5">
      <c r="B233" s="201"/>
      <c r="C233" s="189"/>
      <c r="D233" s="135"/>
      <c r="E233" s="136"/>
    </row>
    <row r="234" spans="2:5">
      <c r="B234" s="201"/>
      <c r="C234" s="189"/>
      <c r="D234" s="135"/>
      <c r="E234" s="136"/>
    </row>
    <row r="235" spans="2:5">
      <c r="B235" s="201"/>
      <c r="C235" s="189"/>
      <c r="D235" s="135"/>
      <c r="E235" s="136"/>
    </row>
    <row r="236" spans="2:5">
      <c r="B236" s="201"/>
      <c r="C236" s="189"/>
      <c r="D236" s="135"/>
      <c r="E236" s="136"/>
    </row>
    <row r="237" spans="2:5">
      <c r="B237" s="201"/>
      <c r="C237" s="189"/>
      <c r="D237" s="135"/>
      <c r="E237" s="136"/>
    </row>
    <row r="238" spans="2:5">
      <c r="B238" s="201"/>
      <c r="C238" s="189"/>
      <c r="D238" s="135"/>
      <c r="E238" s="136"/>
    </row>
    <row r="239" spans="2:5">
      <c r="B239" s="201"/>
      <c r="C239" s="189"/>
      <c r="D239" s="135"/>
      <c r="E239" s="136"/>
    </row>
    <row r="240" spans="2:5">
      <c r="B240" s="201"/>
      <c r="C240" s="189"/>
      <c r="D240" s="135"/>
      <c r="E240" s="136"/>
    </row>
    <row r="241" spans="2:5">
      <c r="B241" s="201"/>
      <c r="C241" s="189"/>
      <c r="D241" s="135"/>
      <c r="E241" s="136"/>
    </row>
    <row r="242" spans="2:5">
      <c r="B242" s="201"/>
      <c r="C242" s="189"/>
      <c r="D242" s="135"/>
      <c r="E242" s="136"/>
    </row>
    <row r="243" spans="2:5">
      <c r="B243" s="201"/>
      <c r="C243" s="189"/>
      <c r="D243" s="135"/>
      <c r="E243" s="136"/>
    </row>
    <row r="244" spans="2:5">
      <c r="B244" s="201"/>
      <c r="C244" s="189"/>
      <c r="D244" s="135"/>
      <c r="E244" s="136"/>
    </row>
    <row r="245" spans="2:5">
      <c r="B245" s="201"/>
      <c r="C245" s="189"/>
      <c r="D245" s="135"/>
      <c r="E245" s="136"/>
    </row>
    <row r="246" spans="2:5">
      <c r="B246" s="201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 horizontalDpi="200" verticalDpi="300"/>
  <headerFooter scaleWithDoc="0"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6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190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191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30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92" t="s">
        <v>84</v>
      </c>
      <c r="C76" s="150">
        <f>(B8-B7)/ABS(IF(B7=0,1,B7))</f>
        <v>0</v>
      </c>
      <c r="D76" s="212" t="s">
        <v>85</v>
      </c>
      <c r="E76" s="202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92" t="s">
        <v>86</v>
      </c>
      <c r="C77" s="150">
        <f>(B8-B9)/ABS(IF(B9=0,1,B9))</f>
        <v>0</v>
      </c>
      <c r="D77" s="212" t="s">
        <v>85</v>
      </c>
      <c r="E77" s="202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93" t="s">
        <v>87</v>
      </c>
      <c r="C78" s="152">
        <f>(B32-B31)/ABS(IF(B31=0,1,B31))</f>
        <v>0</v>
      </c>
      <c r="D78" s="213" t="s">
        <v>88</v>
      </c>
      <c r="E78" s="202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93" t="s">
        <v>89</v>
      </c>
      <c r="C79" s="152">
        <f>(B32-B35)/ABS(IF(B35=0,1,B35))</f>
        <v>0</v>
      </c>
      <c r="D79" s="213" t="s">
        <v>88</v>
      </c>
      <c r="E79" s="202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93" t="s">
        <v>90</v>
      </c>
      <c r="C80" s="152">
        <f>(B11-B10)/ABS(IF(B10=0,1,B10))</f>
        <v>0</v>
      </c>
      <c r="D80" s="213" t="s">
        <v>91</v>
      </c>
      <c r="E80" s="202">
        <f>IF(C80&gt;3,5,IF(C80&gt;1,4,IF(C80&gt;0,3,IF(C80&gt;-1,2,IF(C80&gt;-2,1,0)))))</f>
        <v>2</v>
      </c>
      <c r="F80" s="59"/>
    </row>
    <row r="81" spans="1:6" s="21" customFormat="1" ht="82.5">
      <c r="A81" s="16"/>
      <c r="B81" s="193" t="s">
        <v>92</v>
      </c>
      <c r="C81" s="152">
        <f>(B11-B12)/ABS(IF(B12=0,1,B12))</f>
        <v>0</v>
      </c>
      <c r="D81" s="213" t="s">
        <v>91</v>
      </c>
      <c r="E81" s="202">
        <f>IF(C81&gt;3,5,IF(C81&gt;1,4,IF(C81&gt;0,3,IF(C81&gt;-1,2,IF(C81&gt;-2,1,0)))))</f>
        <v>2</v>
      </c>
      <c r="F81" s="59"/>
    </row>
    <row r="82" spans="1:6" s="21" customFormat="1" ht="82.5">
      <c r="A82" s="16"/>
      <c r="B82" s="193" t="s">
        <v>93</v>
      </c>
      <c r="C82" s="152">
        <f>(B16-B15)/ABS(IF(B15=0,1,B15))</f>
        <v>0</v>
      </c>
      <c r="D82" s="212" t="s">
        <v>85</v>
      </c>
      <c r="E82" s="202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93" t="s">
        <v>94</v>
      </c>
      <c r="C83" s="152">
        <f>(B16-B17)/ABS(IF(B17=0,1,B17))</f>
        <v>0</v>
      </c>
      <c r="D83" s="212" t="s">
        <v>85</v>
      </c>
      <c r="E83" s="202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193" t="s">
        <v>96</v>
      </c>
      <c r="C84" s="152">
        <f>(B13/IF(B14=0,1,B14))</f>
        <v>0</v>
      </c>
      <c r="D84" s="153" t="s">
        <v>97</v>
      </c>
      <c r="E84" s="202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193" t="s">
        <v>98</v>
      </c>
      <c r="C85" s="152">
        <f>(B5/IF(B6=0,1,B6))</f>
        <v>0</v>
      </c>
      <c r="D85" s="153" t="s">
        <v>97</v>
      </c>
      <c r="E85" s="202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93" t="s">
        <v>100</v>
      </c>
      <c r="C86" s="152">
        <f>(B19/IF(B4=0,1,B4))</f>
        <v>0</v>
      </c>
      <c r="D86" s="153" t="s">
        <v>101</v>
      </c>
      <c r="E86" s="202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194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95" t="s">
        <v>104</v>
      </c>
      <c r="C88" s="155">
        <f>(B20-30000)/30000</f>
        <v>-1</v>
      </c>
      <c r="D88" s="156" t="s">
        <v>105</v>
      </c>
      <c r="E88" s="203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95" t="s">
        <v>106</v>
      </c>
      <c r="C89" s="155">
        <f>(B21-30000)/30000</f>
        <v>-1</v>
      </c>
      <c r="D89" s="156" t="s">
        <v>107</v>
      </c>
      <c r="E89" s="203">
        <f>IF(C89&gt;0.7,5,IF(C89&gt;0.3,4,IF(C89&gt;0.1,3,)))</f>
        <v>0</v>
      </c>
      <c r="F89" s="75"/>
    </row>
    <row r="90" spans="1:6" s="21" customFormat="1" ht="19.5">
      <c r="A90" s="4"/>
      <c r="B90" s="195" t="s">
        <v>108</v>
      </c>
      <c r="C90" s="158">
        <f>B21</f>
        <v>0</v>
      </c>
      <c r="D90" s="156" t="s">
        <v>109</v>
      </c>
      <c r="E90" s="203" t="s">
        <v>110</v>
      </c>
      <c r="F90" s="75"/>
    </row>
    <row r="91" spans="1:6" s="21" customFormat="1" ht="99">
      <c r="A91" s="4" t="s">
        <v>111</v>
      </c>
      <c r="B91" s="195" t="s">
        <v>112</v>
      </c>
      <c r="C91" s="155">
        <f>B25/IF(B5=0,1,B5)</f>
        <v>0</v>
      </c>
      <c r="D91" s="156" t="s">
        <v>113</v>
      </c>
      <c r="E91" s="203">
        <f>IF(C91&gt;0.3,0,IF(C91&gt;0.25,1,IF(C91&gt;0.2,2,IF(C91&gt;0.15,3,IF(C91&gt;0.1,4,5)))))</f>
        <v>5</v>
      </c>
      <c r="F91" s="75"/>
    </row>
    <row r="92" spans="1:6" s="21" customFormat="1" ht="99">
      <c r="A92" s="4"/>
      <c r="B92" s="195" t="s">
        <v>114</v>
      </c>
      <c r="C92" s="155">
        <f>B26/IF(B6=0,1,B6)</f>
        <v>0</v>
      </c>
      <c r="D92" s="156" t="s">
        <v>115</v>
      </c>
      <c r="E92" s="203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195" t="s">
        <v>117</v>
      </c>
      <c r="C93" s="159">
        <f>B37/IF(B66=0,1,B66)</f>
        <v>0</v>
      </c>
      <c r="D93" s="160" t="s">
        <v>118</v>
      </c>
      <c r="E93" s="203">
        <f>IF(C93&gt;0.2,5,IF(C93&gt;0.1,3,IF(C93&gt;0.05,1,0)))</f>
        <v>0</v>
      </c>
      <c r="F93" s="75"/>
    </row>
    <row r="94" spans="1:6" s="21" customFormat="1" ht="33">
      <c r="A94" s="4"/>
      <c r="B94" s="195" t="s">
        <v>119</v>
      </c>
      <c r="C94" s="161">
        <f>B38/IF(B39=0,1,B39)</f>
        <v>0</v>
      </c>
      <c r="D94" s="156" t="s">
        <v>109</v>
      </c>
      <c r="E94" s="203" t="s">
        <v>110</v>
      </c>
      <c r="F94" s="75"/>
    </row>
    <row r="95" spans="1:6" s="21" customFormat="1" ht="24.95" customHeight="1">
      <c r="A95" s="64" t="s">
        <v>120</v>
      </c>
      <c r="B95" s="194"/>
      <c r="C95" s="83"/>
      <c r="D95" s="84"/>
      <c r="E95" s="204"/>
      <c r="F95" s="69">
        <f>SUM(E96:E100)/20*25</f>
        <v>6.25</v>
      </c>
    </row>
    <row r="96" spans="1:6" s="21" customFormat="1" ht="99">
      <c r="A96" s="10" t="s">
        <v>121</v>
      </c>
      <c r="B96" s="196" t="s">
        <v>122</v>
      </c>
      <c r="C96" s="162">
        <f>(B5+B6-B25-B26-B27)/IF((B5+B6)=0,1,B5+B6)</f>
        <v>0</v>
      </c>
      <c r="D96" s="163" t="s">
        <v>123</v>
      </c>
      <c r="E96" s="205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196" t="s">
        <v>124</v>
      </c>
      <c r="C97" s="162">
        <f>B28/IF(B4=0,1,B4)</f>
        <v>0</v>
      </c>
      <c r="D97" s="163" t="s">
        <v>125</v>
      </c>
      <c r="E97" s="205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196" t="s">
        <v>127</v>
      </c>
      <c r="C98" s="164">
        <f>B23/IF(B3=0,1,B3)</f>
        <v>0</v>
      </c>
      <c r="D98" s="165" t="s">
        <v>128</v>
      </c>
      <c r="E98" s="205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96" t="s">
        <v>129</v>
      </c>
      <c r="C99" s="167">
        <f>B29</f>
        <v>0</v>
      </c>
      <c r="D99" s="165" t="s">
        <v>109</v>
      </c>
      <c r="E99" s="205" t="s">
        <v>110</v>
      </c>
      <c r="F99" s="91"/>
    </row>
    <row r="100" spans="1:6" s="21" customFormat="1" ht="82.5">
      <c r="A100" s="86" t="s">
        <v>130</v>
      </c>
      <c r="B100" s="196" t="s">
        <v>131</v>
      </c>
      <c r="C100" s="162">
        <f>B22/IF(B4=0,1,B4)</f>
        <v>0</v>
      </c>
      <c r="D100" s="163" t="s">
        <v>132</v>
      </c>
      <c r="E100" s="205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194"/>
      <c r="C101" s="97"/>
      <c r="D101" s="98"/>
      <c r="E101" s="206"/>
      <c r="F101" s="69">
        <f>SUM(E102:E115)/55*15</f>
        <v>0.81818181818181812</v>
      </c>
    </row>
    <row r="102" spans="1:6" s="22" customFormat="1" ht="99">
      <c r="A102" s="100" t="s">
        <v>134</v>
      </c>
      <c r="B102" s="197" t="s">
        <v>135</v>
      </c>
      <c r="C102" s="168">
        <f>B52/IF(B32=0,1,B32)</f>
        <v>0</v>
      </c>
      <c r="D102" s="169" t="s">
        <v>136</v>
      </c>
      <c r="E102" s="207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97" t="s">
        <v>138</v>
      </c>
      <c r="C103" s="168">
        <f>B57/IF(B56=0,1,B56)</f>
        <v>0</v>
      </c>
      <c r="D103" s="169" t="s">
        <v>136</v>
      </c>
      <c r="E103" s="207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97" t="s">
        <v>139</v>
      </c>
      <c r="C104" s="168">
        <f>B59/IF(B58=0,1,B58)</f>
        <v>0</v>
      </c>
      <c r="D104" s="169" t="s">
        <v>136</v>
      </c>
      <c r="E104" s="207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97" t="s">
        <v>140</v>
      </c>
      <c r="C105" s="171">
        <f>B55</f>
        <v>0</v>
      </c>
      <c r="D105" s="172" t="s">
        <v>109</v>
      </c>
      <c r="E105" s="207" t="s">
        <v>110</v>
      </c>
      <c r="F105" s="105"/>
    </row>
    <row r="106" spans="1:6" s="22" customFormat="1" ht="99">
      <c r="A106" s="15" t="s">
        <v>141</v>
      </c>
      <c r="B106" s="197" t="s">
        <v>142</v>
      </c>
      <c r="C106" s="173">
        <f>B60/100</f>
        <v>0</v>
      </c>
      <c r="D106" s="172" t="s">
        <v>143</v>
      </c>
      <c r="E106" s="207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97" t="s">
        <v>144</v>
      </c>
      <c r="C107" s="173">
        <f>B51/IF(B33=0,1,B33)</f>
        <v>0</v>
      </c>
      <c r="D107" s="169" t="s">
        <v>145</v>
      </c>
      <c r="E107" s="207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97" t="s">
        <v>147</v>
      </c>
      <c r="C108" s="168">
        <f>B48/(IF(B18=0,1,B18)/(1500*12))</f>
        <v>0</v>
      </c>
      <c r="D108" s="169" t="s">
        <v>148</v>
      </c>
      <c r="E108" s="207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97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97" t="s">
        <v>151</v>
      </c>
      <c r="C110" s="168">
        <f>B50</f>
        <v>0</v>
      </c>
      <c r="D110" s="169" t="s">
        <v>109</v>
      </c>
      <c r="E110" s="207" t="s">
        <v>110</v>
      </c>
      <c r="F110" s="111"/>
    </row>
    <row r="111" spans="1:6" s="21" customFormat="1" ht="99">
      <c r="A111" s="15" t="s">
        <v>152</v>
      </c>
      <c r="B111" s="197" t="s">
        <v>153</v>
      </c>
      <c r="C111" s="168">
        <f>(B42-B41)/ABS(IF(B41=0,1,B41))</f>
        <v>0</v>
      </c>
      <c r="D111" s="169" t="s">
        <v>154</v>
      </c>
      <c r="E111" s="207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97" t="s">
        <v>155</v>
      </c>
      <c r="C112" s="168">
        <f>B44/IF(B42=0,1,B42)</f>
        <v>0</v>
      </c>
      <c r="D112" s="169" t="s">
        <v>136</v>
      </c>
      <c r="E112" s="207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97" t="s">
        <v>156</v>
      </c>
      <c r="C113" s="174">
        <f>B46/IF(B42=0,1,B42)</f>
        <v>0</v>
      </c>
      <c r="D113" s="169" t="s">
        <v>157</v>
      </c>
      <c r="E113" s="208">
        <f>IF(C113&gt;0.15,5,IF(C113&gt;0.1,3,IF(C113&gt;0.05,1,0)))</f>
        <v>0</v>
      </c>
      <c r="F113" s="111"/>
    </row>
    <row r="114" spans="1:6" s="21" customFormat="1" ht="99">
      <c r="A114" s="15"/>
      <c r="B114" s="197" t="s">
        <v>158</v>
      </c>
      <c r="C114" s="168">
        <f>B45/IF(B42=0,1,B42)</f>
        <v>0</v>
      </c>
      <c r="D114" s="169" t="s">
        <v>136</v>
      </c>
      <c r="E114" s="207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97" t="s">
        <v>57</v>
      </c>
      <c r="C115" s="174">
        <f>B47</f>
        <v>0</v>
      </c>
      <c r="D115" s="172" t="s">
        <v>109</v>
      </c>
      <c r="E115" s="207" t="s">
        <v>110</v>
      </c>
      <c r="F115" s="111"/>
    </row>
    <row r="116" spans="1:6" s="21" customFormat="1" ht="24.95" customHeight="1">
      <c r="A116" s="64" t="s">
        <v>159</v>
      </c>
      <c r="B116" s="194"/>
      <c r="C116" s="97"/>
      <c r="D116" s="98"/>
      <c r="E116" s="206"/>
      <c r="F116" s="69">
        <f>SUM(E117:E124)/35*10</f>
        <v>7.7142857142857144</v>
      </c>
    </row>
    <row r="117" spans="1:6" s="21" customFormat="1" ht="66">
      <c r="A117" s="175" t="s">
        <v>134</v>
      </c>
      <c r="B117" s="198" t="s">
        <v>160</v>
      </c>
      <c r="C117" s="177">
        <f>B62</f>
        <v>0</v>
      </c>
      <c r="D117" s="178" t="s">
        <v>161</v>
      </c>
      <c r="E117" s="129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98" t="s">
        <v>163</v>
      </c>
      <c r="C118" s="179">
        <f>B63/IF(B69=0,1,B69)</f>
        <v>0</v>
      </c>
      <c r="D118" s="180" t="s">
        <v>164</v>
      </c>
      <c r="E118" s="129">
        <f>IF(C118&gt;0.3,0,IF(C118&gt;0.2,1,IF(C118&gt;0.1,3,5)))</f>
        <v>5</v>
      </c>
      <c r="F118" s="121"/>
    </row>
    <row r="119" spans="1:6" s="21" customFormat="1" ht="49.5">
      <c r="A119" s="1"/>
      <c r="B119" s="198" t="s">
        <v>165</v>
      </c>
      <c r="C119" s="179">
        <f>B72/IF(B71=0,1,B71)</f>
        <v>0</v>
      </c>
      <c r="D119" s="178" t="s">
        <v>166</v>
      </c>
      <c r="E119" s="129">
        <f>IF(C119&gt;0.6,1,IF(C119&gt;0.2,3,5))</f>
        <v>5</v>
      </c>
      <c r="F119" s="121"/>
    </row>
    <row r="120" spans="1:6" s="21" customFormat="1" ht="66">
      <c r="A120" s="5" t="s">
        <v>167</v>
      </c>
      <c r="B120" s="198" t="s">
        <v>168</v>
      </c>
      <c r="C120" s="182">
        <f>B64/IF(B66=0,1,B66)</f>
        <v>0</v>
      </c>
      <c r="D120" s="180" t="s">
        <v>169</v>
      </c>
      <c r="E120" s="129">
        <f>IF(C120&gt;0.15,0,IF(C120&gt;0.1,1,IF(C120&gt;0.05,3,5)))</f>
        <v>5</v>
      </c>
      <c r="F120" s="121"/>
    </row>
    <row r="121" spans="1:6" s="21" customFormat="1" ht="66">
      <c r="A121" s="5"/>
      <c r="B121" s="198" t="s">
        <v>170</v>
      </c>
      <c r="C121" s="182">
        <f>B67/(IF(B66=0,1,B66)/6)</f>
        <v>0</v>
      </c>
      <c r="D121" s="180" t="s">
        <v>171</v>
      </c>
      <c r="E121" s="129">
        <f>IF(C121&gt;1,5,IF(C121&gt;0.8,3,1))</f>
        <v>1</v>
      </c>
      <c r="F121" s="121"/>
    </row>
    <row r="122" spans="1:6" s="21" customFormat="1" ht="66">
      <c r="A122" s="5"/>
      <c r="B122" s="198" t="s">
        <v>172</v>
      </c>
      <c r="C122" s="177">
        <f>B68/(IF(B66=0,1,B66)/30)</f>
        <v>0</v>
      </c>
      <c r="D122" s="180" t="s">
        <v>171</v>
      </c>
      <c r="E122" s="129">
        <f>IF(C122&gt;1,5,IF(C122&gt;0.8,3,1))</f>
        <v>1</v>
      </c>
      <c r="F122" s="121"/>
    </row>
    <row r="123" spans="1:6" s="21" customFormat="1" ht="19.5" hidden="1">
      <c r="A123" s="5"/>
      <c r="B123" s="198" t="s">
        <v>173</v>
      </c>
      <c r="C123" s="177"/>
      <c r="D123" s="180" t="s">
        <v>109</v>
      </c>
      <c r="E123" s="129" t="s">
        <v>110</v>
      </c>
      <c r="F123" s="121"/>
    </row>
    <row r="124" spans="1:6" s="21" customFormat="1" ht="66">
      <c r="A124" s="183" t="s">
        <v>174</v>
      </c>
      <c r="B124" s="199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200"/>
      <c r="C125" s="187"/>
      <c r="D125" s="131"/>
      <c r="E125" s="132"/>
      <c r="F125" s="188"/>
    </row>
    <row r="126" spans="1:6" s="21" customFormat="1">
      <c r="A126" s="23"/>
      <c r="B126" s="200"/>
      <c r="C126" s="187"/>
      <c r="D126" s="131"/>
      <c r="E126" s="132"/>
      <c r="F126" s="188"/>
    </row>
    <row r="127" spans="1:6" s="21" customFormat="1">
      <c r="A127" s="23"/>
      <c r="B127" s="200"/>
      <c r="C127" s="187"/>
      <c r="D127" s="131"/>
      <c r="E127" s="132"/>
      <c r="F127" s="188"/>
    </row>
    <row r="128" spans="1:6" s="21" customFormat="1">
      <c r="A128" s="23"/>
      <c r="B128" s="200"/>
      <c r="C128" s="187"/>
      <c r="D128" s="131"/>
      <c r="E128" s="132"/>
      <c r="F128" s="188"/>
    </row>
    <row r="129" spans="1:6" s="21" customFormat="1">
      <c r="A129" s="23"/>
      <c r="B129" s="200"/>
      <c r="C129" s="187"/>
      <c r="D129" s="131"/>
      <c r="E129" s="132"/>
      <c r="F129" s="188"/>
    </row>
    <row r="130" spans="1:6" s="21" customFormat="1">
      <c r="A130" s="23"/>
      <c r="B130" s="200"/>
      <c r="C130" s="187"/>
      <c r="D130" s="131"/>
      <c r="E130" s="132"/>
      <c r="F130" s="188"/>
    </row>
    <row r="131" spans="1:6" s="21" customFormat="1">
      <c r="A131" s="23"/>
      <c r="B131" s="200"/>
      <c r="C131" s="187"/>
      <c r="D131" s="131"/>
      <c r="E131" s="132"/>
      <c r="F131" s="188"/>
    </row>
    <row r="132" spans="1:6" s="21" customFormat="1">
      <c r="A132" s="23"/>
      <c r="B132" s="200"/>
      <c r="C132" s="187"/>
      <c r="D132" s="131"/>
      <c r="E132" s="132"/>
      <c r="F132" s="188"/>
    </row>
    <row r="133" spans="1:6" s="21" customFormat="1">
      <c r="A133" s="23"/>
      <c r="B133" s="200"/>
      <c r="C133" s="187"/>
      <c r="D133" s="131"/>
      <c r="E133" s="132"/>
      <c r="F133" s="188"/>
    </row>
    <row r="134" spans="1:6" s="21" customFormat="1">
      <c r="A134" s="23"/>
      <c r="B134" s="200"/>
      <c r="C134" s="187"/>
      <c r="D134" s="131"/>
      <c r="E134" s="132"/>
      <c r="F134" s="188"/>
    </row>
    <row r="135" spans="1:6" s="21" customFormat="1">
      <c r="A135" s="23"/>
      <c r="B135" s="200"/>
      <c r="C135" s="187"/>
      <c r="D135" s="131"/>
      <c r="E135" s="132"/>
      <c r="F135" s="188"/>
    </row>
    <row r="136" spans="1:6" s="21" customFormat="1">
      <c r="A136" s="23"/>
      <c r="B136" s="200"/>
      <c r="C136" s="187"/>
      <c r="D136" s="131"/>
      <c r="E136" s="132"/>
      <c r="F136" s="188"/>
    </row>
    <row r="137" spans="1:6" s="21" customFormat="1">
      <c r="A137" s="23"/>
      <c r="B137" s="200"/>
      <c r="C137" s="187"/>
      <c r="D137" s="131"/>
      <c r="E137" s="132"/>
      <c r="F137" s="188"/>
    </row>
    <row r="138" spans="1:6" s="21" customFormat="1">
      <c r="A138" s="23"/>
      <c r="B138" s="200"/>
      <c r="C138" s="187"/>
      <c r="D138" s="131"/>
      <c r="E138" s="132"/>
      <c r="F138" s="188"/>
    </row>
    <row r="139" spans="1:6" s="21" customFormat="1">
      <c r="A139" s="23"/>
      <c r="B139" s="200"/>
      <c r="C139" s="187"/>
      <c r="D139" s="131"/>
      <c r="E139" s="132"/>
      <c r="F139" s="188"/>
    </row>
    <row r="140" spans="1:6" s="21" customFormat="1">
      <c r="A140" s="23"/>
      <c r="B140" s="200"/>
      <c r="C140" s="187"/>
      <c r="D140" s="131"/>
      <c r="E140" s="132"/>
      <c r="F140" s="188"/>
    </row>
    <row r="141" spans="1:6" s="21" customFormat="1">
      <c r="A141" s="23"/>
      <c r="B141" s="200"/>
      <c r="C141" s="187"/>
      <c r="D141" s="131"/>
      <c r="E141" s="132"/>
      <c r="F141" s="188"/>
    </row>
    <row r="142" spans="1:6" s="21" customFormat="1">
      <c r="A142" s="23"/>
      <c r="B142" s="200"/>
      <c r="C142" s="187"/>
      <c r="D142" s="131"/>
      <c r="E142" s="132"/>
      <c r="F142" s="188"/>
    </row>
    <row r="143" spans="1:6" s="21" customFormat="1">
      <c r="A143" s="23"/>
      <c r="B143" s="200"/>
      <c r="C143" s="187"/>
      <c r="D143" s="131"/>
      <c r="E143" s="132"/>
      <c r="F143" s="188"/>
    </row>
    <row r="144" spans="1:6" s="21" customFormat="1">
      <c r="A144" s="23"/>
      <c r="B144" s="200"/>
      <c r="C144" s="187"/>
      <c r="D144" s="131"/>
      <c r="E144" s="132"/>
      <c r="F144" s="188"/>
    </row>
    <row r="145" spans="1:6" s="21" customFormat="1">
      <c r="A145" s="23"/>
      <c r="B145" s="200"/>
      <c r="C145" s="187"/>
      <c r="D145" s="131"/>
      <c r="E145" s="132"/>
      <c r="F145" s="188"/>
    </row>
    <row r="146" spans="1:6" s="21" customFormat="1">
      <c r="A146" s="23"/>
      <c r="B146" s="200"/>
      <c r="C146" s="187"/>
      <c r="D146" s="131"/>
      <c r="E146" s="132"/>
      <c r="F146" s="188"/>
    </row>
    <row r="147" spans="1:6" s="21" customFormat="1">
      <c r="A147" s="23"/>
      <c r="B147" s="200"/>
      <c r="C147" s="187"/>
      <c r="D147" s="131"/>
      <c r="E147" s="132"/>
      <c r="F147" s="188"/>
    </row>
    <row r="148" spans="1:6" s="21" customFormat="1">
      <c r="A148" s="23"/>
      <c r="B148" s="200"/>
      <c r="C148" s="187"/>
      <c r="D148" s="131"/>
      <c r="E148" s="132"/>
      <c r="F148" s="188"/>
    </row>
    <row r="149" spans="1:6" s="21" customFormat="1">
      <c r="A149" s="23"/>
      <c r="B149" s="200"/>
      <c r="C149" s="187"/>
      <c r="D149" s="131"/>
      <c r="E149" s="132"/>
      <c r="F149" s="188"/>
    </row>
    <row r="150" spans="1:6" s="21" customFormat="1">
      <c r="A150" s="23"/>
      <c r="B150" s="200"/>
      <c r="C150" s="187"/>
      <c r="D150" s="131"/>
      <c r="E150" s="132"/>
      <c r="F150" s="188"/>
    </row>
    <row r="151" spans="1:6" s="21" customFormat="1">
      <c r="A151" s="23"/>
      <c r="B151" s="200"/>
      <c r="C151" s="187"/>
      <c r="D151" s="131"/>
      <c r="E151" s="132"/>
      <c r="F151" s="188"/>
    </row>
    <row r="152" spans="1:6" s="21" customFormat="1">
      <c r="A152" s="23"/>
      <c r="B152" s="200"/>
      <c r="C152" s="187"/>
      <c r="D152" s="131"/>
      <c r="E152" s="132"/>
      <c r="F152" s="188"/>
    </row>
    <row r="153" spans="1:6" s="21" customFormat="1">
      <c r="A153" s="23"/>
      <c r="B153" s="200"/>
      <c r="C153" s="187"/>
      <c r="D153" s="131"/>
      <c r="E153" s="132"/>
      <c r="F153" s="188"/>
    </row>
    <row r="154" spans="1:6" s="21" customFormat="1">
      <c r="A154" s="23"/>
      <c r="B154" s="200"/>
      <c r="C154" s="187"/>
      <c r="D154" s="131"/>
      <c r="E154" s="132"/>
      <c r="F154" s="188"/>
    </row>
    <row r="155" spans="1:6" s="21" customFormat="1">
      <c r="A155" s="23"/>
      <c r="B155" s="200"/>
      <c r="C155" s="187"/>
      <c r="D155" s="131"/>
      <c r="E155" s="132"/>
      <c r="F155" s="188"/>
    </row>
    <row r="156" spans="1:6" s="21" customFormat="1">
      <c r="A156" s="23"/>
      <c r="B156" s="200"/>
      <c r="C156" s="187"/>
      <c r="D156" s="131"/>
      <c r="E156" s="132"/>
      <c r="F156" s="188"/>
    </row>
    <row r="157" spans="1:6" s="21" customFormat="1">
      <c r="A157" s="23"/>
      <c r="B157" s="200"/>
      <c r="C157" s="187"/>
      <c r="D157" s="131"/>
      <c r="E157" s="132"/>
      <c r="F157" s="188"/>
    </row>
    <row r="158" spans="1:6">
      <c r="B158" s="201"/>
      <c r="C158" s="189"/>
      <c r="D158" s="135"/>
      <c r="E158" s="136"/>
    </row>
    <row r="159" spans="1:6">
      <c r="B159" s="201"/>
      <c r="C159" s="189"/>
      <c r="D159" s="135"/>
      <c r="E159" s="136"/>
    </row>
    <row r="160" spans="1:6">
      <c r="B160" s="201"/>
      <c r="C160" s="189"/>
      <c r="D160" s="135"/>
      <c r="E160" s="136"/>
    </row>
    <row r="161" spans="2:5">
      <c r="B161" s="201"/>
      <c r="C161" s="189"/>
      <c r="D161" s="135"/>
      <c r="E161" s="136"/>
    </row>
    <row r="162" spans="2:5">
      <c r="B162" s="201"/>
      <c r="C162" s="189"/>
      <c r="D162" s="135"/>
      <c r="E162" s="136"/>
    </row>
    <row r="163" spans="2:5">
      <c r="B163" s="201"/>
      <c r="C163" s="189"/>
      <c r="D163" s="135"/>
      <c r="E163" s="136"/>
    </row>
    <row r="164" spans="2:5">
      <c r="B164" s="201"/>
      <c r="C164" s="189"/>
      <c r="D164" s="135"/>
      <c r="E164" s="136"/>
    </row>
    <row r="165" spans="2:5">
      <c r="B165" s="201"/>
      <c r="C165" s="189"/>
      <c r="D165" s="135"/>
      <c r="E165" s="136"/>
    </row>
    <row r="166" spans="2:5">
      <c r="B166" s="201"/>
      <c r="C166" s="189"/>
      <c r="D166" s="135"/>
      <c r="E166" s="136"/>
    </row>
    <row r="167" spans="2:5">
      <c r="B167" s="201"/>
      <c r="C167" s="189"/>
      <c r="D167" s="135"/>
      <c r="E167" s="136"/>
    </row>
    <row r="168" spans="2:5">
      <c r="B168" s="201"/>
      <c r="C168" s="189"/>
      <c r="D168" s="135"/>
      <c r="E168" s="136"/>
    </row>
    <row r="169" spans="2:5">
      <c r="B169" s="201"/>
      <c r="C169" s="189"/>
      <c r="D169" s="135"/>
      <c r="E169" s="136"/>
    </row>
    <row r="170" spans="2:5">
      <c r="B170" s="201"/>
      <c r="C170" s="189"/>
      <c r="D170" s="135"/>
      <c r="E170" s="136"/>
    </row>
    <row r="171" spans="2:5">
      <c r="B171" s="201"/>
      <c r="C171" s="189"/>
      <c r="D171" s="135"/>
      <c r="E171" s="136"/>
    </row>
    <row r="172" spans="2:5">
      <c r="B172" s="201"/>
      <c r="C172" s="189"/>
      <c r="D172" s="135"/>
      <c r="E172" s="136"/>
    </row>
    <row r="173" spans="2:5">
      <c r="B173" s="201"/>
      <c r="C173" s="189"/>
      <c r="D173" s="135"/>
      <c r="E173" s="136"/>
    </row>
    <row r="174" spans="2:5">
      <c r="B174" s="201"/>
      <c r="C174" s="189"/>
      <c r="D174" s="135"/>
      <c r="E174" s="136"/>
    </row>
    <row r="175" spans="2:5">
      <c r="B175" s="201"/>
      <c r="C175" s="189"/>
      <c r="D175" s="135"/>
      <c r="E175" s="136"/>
    </row>
    <row r="176" spans="2:5">
      <c r="B176" s="201"/>
      <c r="C176" s="189"/>
      <c r="D176" s="135"/>
      <c r="E176" s="136"/>
    </row>
    <row r="177" spans="2:5">
      <c r="B177" s="201"/>
      <c r="C177" s="189"/>
      <c r="D177" s="135"/>
      <c r="E177" s="136"/>
    </row>
    <row r="178" spans="2:5">
      <c r="B178" s="201"/>
      <c r="C178" s="189"/>
      <c r="D178" s="135"/>
      <c r="E178" s="136"/>
    </row>
    <row r="179" spans="2:5">
      <c r="B179" s="201"/>
      <c r="C179" s="189"/>
      <c r="D179" s="135"/>
      <c r="E179" s="136"/>
    </row>
    <row r="180" spans="2:5">
      <c r="B180" s="201"/>
      <c r="C180" s="189"/>
      <c r="D180" s="135"/>
      <c r="E180" s="136"/>
    </row>
    <row r="181" spans="2:5">
      <c r="B181" s="201"/>
      <c r="C181" s="189"/>
      <c r="D181" s="135"/>
      <c r="E181" s="136"/>
    </row>
    <row r="182" spans="2:5">
      <c r="B182" s="201"/>
      <c r="C182" s="189"/>
      <c r="D182" s="135"/>
      <c r="E182" s="136"/>
    </row>
    <row r="183" spans="2:5">
      <c r="B183" s="201"/>
      <c r="C183" s="189"/>
      <c r="D183" s="135"/>
      <c r="E183" s="136"/>
    </row>
    <row r="184" spans="2:5">
      <c r="B184" s="201"/>
      <c r="C184" s="189"/>
      <c r="D184" s="135"/>
      <c r="E184" s="136"/>
    </row>
    <row r="185" spans="2:5">
      <c r="B185" s="201"/>
      <c r="C185" s="189"/>
      <c r="D185" s="135"/>
      <c r="E185" s="136"/>
    </row>
    <row r="186" spans="2:5">
      <c r="B186" s="201"/>
      <c r="C186" s="189"/>
      <c r="D186" s="135"/>
      <c r="E186" s="136"/>
    </row>
    <row r="187" spans="2:5">
      <c r="B187" s="201"/>
      <c r="C187" s="189"/>
      <c r="D187" s="135"/>
      <c r="E187" s="136"/>
    </row>
    <row r="188" spans="2:5">
      <c r="B188" s="201"/>
      <c r="C188" s="189"/>
      <c r="D188" s="135"/>
      <c r="E188" s="136"/>
    </row>
    <row r="189" spans="2:5">
      <c r="B189" s="201"/>
      <c r="C189" s="189"/>
      <c r="D189" s="135"/>
      <c r="E189" s="136"/>
    </row>
    <row r="190" spans="2:5">
      <c r="B190" s="201"/>
      <c r="C190" s="189"/>
      <c r="D190" s="135"/>
      <c r="E190" s="136"/>
    </row>
    <row r="191" spans="2:5">
      <c r="B191" s="201"/>
      <c r="C191" s="189"/>
      <c r="D191" s="135"/>
      <c r="E191" s="136"/>
    </row>
    <row r="192" spans="2:5">
      <c r="B192" s="201"/>
      <c r="C192" s="189"/>
      <c r="D192" s="135"/>
      <c r="E192" s="136"/>
    </row>
    <row r="193" spans="2:5">
      <c r="B193" s="201"/>
      <c r="C193" s="189"/>
      <c r="D193" s="135"/>
      <c r="E193" s="136"/>
    </row>
    <row r="194" spans="2:5">
      <c r="B194" s="201"/>
      <c r="C194" s="189"/>
      <c r="D194" s="135"/>
      <c r="E194" s="136"/>
    </row>
    <row r="195" spans="2:5">
      <c r="B195" s="201"/>
      <c r="C195" s="189"/>
      <c r="D195" s="135"/>
      <c r="E195" s="136"/>
    </row>
    <row r="196" spans="2:5">
      <c r="B196" s="201"/>
      <c r="C196" s="189"/>
      <c r="D196" s="135"/>
      <c r="E196" s="136"/>
    </row>
    <row r="197" spans="2:5">
      <c r="B197" s="201"/>
      <c r="C197" s="189"/>
      <c r="D197" s="135"/>
      <c r="E197" s="136"/>
    </row>
    <row r="198" spans="2:5">
      <c r="B198" s="201"/>
      <c r="C198" s="189"/>
      <c r="D198" s="135"/>
      <c r="E198" s="136"/>
    </row>
    <row r="199" spans="2:5">
      <c r="B199" s="201"/>
      <c r="C199" s="189"/>
      <c r="D199" s="135"/>
      <c r="E199" s="136"/>
    </row>
    <row r="200" spans="2:5">
      <c r="B200" s="201"/>
      <c r="C200" s="189"/>
      <c r="D200" s="135"/>
      <c r="E200" s="136"/>
    </row>
    <row r="201" spans="2:5">
      <c r="B201" s="201"/>
      <c r="C201" s="189"/>
      <c r="D201" s="135"/>
      <c r="E201" s="136"/>
    </row>
    <row r="202" spans="2:5">
      <c r="B202" s="201"/>
      <c r="C202" s="189"/>
      <c r="D202" s="135"/>
      <c r="E202" s="136"/>
    </row>
    <row r="203" spans="2:5">
      <c r="B203" s="201"/>
      <c r="C203" s="189"/>
      <c r="D203" s="135"/>
      <c r="E203" s="136"/>
    </row>
    <row r="204" spans="2:5">
      <c r="B204" s="201"/>
      <c r="C204" s="189"/>
      <c r="D204" s="135"/>
      <c r="E204" s="136"/>
    </row>
    <row r="205" spans="2:5">
      <c r="B205" s="201"/>
      <c r="C205" s="189"/>
      <c r="D205" s="135"/>
      <c r="E205" s="136"/>
    </row>
    <row r="206" spans="2:5">
      <c r="B206" s="201"/>
      <c r="C206" s="189"/>
      <c r="D206" s="135"/>
      <c r="E206" s="136"/>
    </row>
    <row r="207" spans="2:5">
      <c r="B207" s="201"/>
      <c r="C207" s="189"/>
      <c r="D207" s="135"/>
      <c r="E207" s="136"/>
    </row>
    <row r="208" spans="2:5">
      <c r="B208" s="201"/>
      <c r="C208" s="189"/>
      <c r="D208" s="135"/>
      <c r="E208" s="136"/>
    </row>
    <row r="209" spans="2:5">
      <c r="B209" s="201"/>
      <c r="C209" s="189"/>
      <c r="D209" s="135"/>
      <c r="E209" s="136"/>
    </row>
    <row r="210" spans="2:5">
      <c r="B210" s="201"/>
      <c r="C210" s="189"/>
      <c r="D210" s="135"/>
      <c r="E210" s="136"/>
    </row>
    <row r="211" spans="2:5">
      <c r="B211" s="201"/>
      <c r="C211" s="189"/>
      <c r="D211" s="135"/>
      <c r="E211" s="136"/>
    </row>
    <row r="212" spans="2:5">
      <c r="B212" s="201"/>
      <c r="C212" s="189"/>
      <c r="D212" s="135"/>
      <c r="E212" s="136"/>
    </row>
    <row r="213" spans="2:5">
      <c r="B213" s="201"/>
      <c r="C213" s="189"/>
      <c r="D213" s="135"/>
      <c r="E213" s="136"/>
    </row>
    <row r="214" spans="2:5">
      <c r="B214" s="201"/>
      <c r="C214" s="189"/>
      <c r="D214" s="135"/>
      <c r="E214" s="136"/>
    </row>
    <row r="215" spans="2:5">
      <c r="B215" s="201"/>
      <c r="C215" s="189"/>
      <c r="D215" s="135"/>
      <c r="E215" s="136"/>
    </row>
    <row r="216" spans="2:5">
      <c r="B216" s="201"/>
      <c r="C216" s="189"/>
      <c r="D216" s="135"/>
      <c r="E216" s="136"/>
    </row>
    <row r="217" spans="2:5">
      <c r="B217" s="201"/>
      <c r="C217" s="189"/>
      <c r="D217" s="135"/>
      <c r="E217" s="136"/>
    </row>
    <row r="218" spans="2:5">
      <c r="B218" s="201"/>
      <c r="C218" s="189"/>
      <c r="D218" s="135"/>
      <c r="E218" s="136"/>
    </row>
    <row r="219" spans="2:5">
      <c r="B219" s="201"/>
      <c r="C219" s="189"/>
      <c r="D219" s="135"/>
      <c r="E219" s="136"/>
    </row>
    <row r="220" spans="2:5">
      <c r="B220" s="201"/>
      <c r="C220" s="189"/>
      <c r="D220" s="135"/>
      <c r="E220" s="136"/>
    </row>
    <row r="221" spans="2:5">
      <c r="B221" s="201"/>
      <c r="C221" s="189"/>
      <c r="D221" s="135"/>
      <c r="E221" s="136"/>
    </row>
    <row r="222" spans="2:5">
      <c r="B222" s="201"/>
      <c r="C222" s="189"/>
      <c r="D222" s="135"/>
      <c r="E222" s="136"/>
    </row>
    <row r="223" spans="2:5">
      <c r="B223" s="201"/>
      <c r="C223" s="189"/>
      <c r="D223" s="135"/>
      <c r="E223" s="136"/>
    </row>
    <row r="224" spans="2:5">
      <c r="B224" s="201"/>
      <c r="C224" s="189"/>
      <c r="D224" s="135"/>
      <c r="E224" s="136"/>
    </row>
    <row r="225" spans="2:5">
      <c r="B225" s="201"/>
      <c r="C225" s="189"/>
      <c r="D225" s="135"/>
      <c r="E225" s="136"/>
    </row>
    <row r="226" spans="2:5">
      <c r="B226" s="201"/>
      <c r="C226" s="189"/>
      <c r="D226" s="135"/>
      <c r="E226" s="136"/>
    </row>
    <row r="227" spans="2:5">
      <c r="B227" s="201"/>
      <c r="C227" s="189"/>
      <c r="D227" s="135"/>
      <c r="E227" s="136"/>
    </row>
    <row r="228" spans="2:5">
      <c r="B228" s="201"/>
      <c r="C228" s="189"/>
      <c r="D228" s="135"/>
      <c r="E228" s="136"/>
    </row>
    <row r="229" spans="2:5">
      <c r="B229" s="201"/>
      <c r="C229" s="189"/>
      <c r="D229" s="135"/>
      <c r="E229" s="136"/>
    </row>
    <row r="230" spans="2:5">
      <c r="B230" s="201"/>
      <c r="C230" s="189"/>
      <c r="D230" s="135"/>
      <c r="E230" s="136"/>
    </row>
    <row r="231" spans="2:5">
      <c r="B231" s="201"/>
      <c r="C231" s="189"/>
      <c r="D231" s="135"/>
      <c r="E231" s="136"/>
    </row>
    <row r="232" spans="2:5">
      <c r="B232" s="201"/>
      <c r="C232" s="189"/>
      <c r="D232" s="135"/>
      <c r="E232" s="136"/>
    </row>
    <row r="233" spans="2:5">
      <c r="B233" s="201"/>
      <c r="C233" s="189"/>
      <c r="D233" s="135"/>
      <c r="E233" s="136"/>
    </row>
    <row r="234" spans="2:5">
      <c r="B234" s="201"/>
      <c r="C234" s="189"/>
      <c r="D234" s="135"/>
      <c r="E234" s="136"/>
    </row>
    <row r="235" spans="2:5">
      <c r="B235" s="201"/>
      <c r="C235" s="189"/>
      <c r="D235" s="135"/>
      <c r="E235" s="136"/>
    </row>
    <row r="236" spans="2:5">
      <c r="B236" s="201"/>
      <c r="C236" s="189"/>
      <c r="D236" s="135"/>
      <c r="E236" s="136"/>
    </row>
    <row r="237" spans="2:5">
      <c r="B237" s="201"/>
      <c r="C237" s="189"/>
      <c r="D237" s="135"/>
      <c r="E237" s="136"/>
    </row>
    <row r="238" spans="2:5">
      <c r="B238" s="201"/>
      <c r="C238" s="189"/>
      <c r="D238" s="135"/>
      <c r="E238" s="136"/>
    </row>
    <row r="239" spans="2:5">
      <c r="B239" s="201"/>
      <c r="C239" s="189"/>
      <c r="D239" s="135"/>
      <c r="E239" s="136"/>
    </row>
    <row r="240" spans="2:5">
      <c r="B240" s="201"/>
      <c r="C240" s="189"/>
      <c r="D240" s="135"/>
      <c r="E240" s="136"/>
    </row>
    <row r="241" spans="2:5">
      <c r="B241" s="201"/>
      <c r="C241" s="189"/>
      <c r="D241" s="135"/>
      <c r="E241" s="136"/>
    </row>
    <row r="242" spans="2:5">
      <c r="B242" s="201"/>
      <c r="C242" s="189"/>
      <c r="D242" s="135"/>
      <c r="E242" s="136"/>
    </row>
    <row r="243" spans="2:5">
      <c r="B243" s="201"/>
      <c r="C243" s="189"/>
      <c r="D243" s="135"/>
      <c r="E243" s="136"/>
    </row>
    <row r="244" spans="2:5">
      <c r="B244" s="201"/>
      <c r="C244" s="189"/>
      <c r="D244" s="135"/>
      <c r="E244" s="136"/>
    </row>
    <row r="245" spans="2:5">
      <c r="B245" s="201"/>
      <c r="C245" s="189"/>
      <c r="D245" s="135"/>
      <c r="E245" s="136"/>
    </row>
    <row r="246" spans="2:5">
      <c r="B246" s="201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6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190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9" ht="52.5" customHeight="1">
      <c r="A1" s="17" t="s">
        <v>0</v>
      </c>
      <c r="B1" s="14"/>
      <c r="C1" s="12"/>
      <c r="D1" s="11"/>
      <c r="E1" s="6"/>
      <c r="F1" s="139"/>
    </row>
    <row r="2" spans="1:9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  <c r="I2" s="136"/>
    </row>
    <row r="3" spans="1:9" s="20" customFormat="1" ht="14.25">
      <c r="A3" s="34" t="s">
        <v>6</v>
      </c>
      <c r="B3" s="35"/>
      <c r="C3" s="142"/>
      <c r="D3" s="36"/>
      <c r="E3" s="37"/>
      <c r="F3" s="143"/>
    </row>
    <row r="4" spans="1:9" s="20" customFormat="1" ht="14.25">
      <c r="A4" s="34" t="s">
        <v>7</v>
      </c>
      <c r="B4" s="35"/>
      <c r="C4" s="142"/>
      <c r="D4" s="36"/>
      <c r="E4" s="37"/>
      <c r="F4" s="143"/>
    </row>
    <row r="5" spans="1:9" s="20" customFormat="1" ht="14.25">
      <c r="A5" s="34" t="s">
        <v>8</v>
      </c>
      <c r="B5" s="35"/>
      <c r="C5" s="142"/>
      <c r="D5" s="36"/>
      <c r="E5" s="37"/>
      <c r="F5" s="143"/>
    </row>
    <row r="6" spans="1:9" s="20" customFormat="1" ht="14.25">
      <c r="A6" s="34" t="s">
        <v>9</v>
      </c>
      <c r="B6" s="35"/>
      <c r="C6" s="142"/>
      <c r="D6" s="36"/>
      <c r="E6" s="37"/>
      <c r="F6" s="143"/>
    </row>
    <row r="7" spans="1:9" s="20" customFormat="1" ht="14.25">
      <c r="A7" s="34" t="s">
        <v>10</v>
      </c>
      <c r="B7" s="35"/>
      <c r="C7" s="142"/>
      <c r="D7" s="36"/>
      <c r="E7" s="37"/>
      <c r="F7" s="143"/>
    </row>
    <row r="8" spans="1:9" s="20" customFormat="1" ht="14.25">
      <c r="A8" s="34" t="s">
        <v>11</v>
      </c>
      <c r="B8" s="35"/>
      <c r="C8" s="142"/>
      <c r="D8" s="36"/>
      <c r="E8" s="37"/>
      <c r="F8" s="143"/>
    </row>
    <row r="9" spans="1:9" s="20" customFormat="1" ht="14.25">
      <c r="A9" s="34" t="s">
        <v>12</v>
      </c>
      <c r="B9" s="35"/>
      <c r="C9" s="142"/>
      <c r="D9" s="36"/>
      <c r="E9" s="37"/>
      <c r="F9" s="143"/>
    </row>
    <row r="10" spans="1:9" s="20" customFormat="1" ht="14.25">
      <c r="A10" s="34" t="s">
        <v>13</v>
      </c>
      <c r="B10" s="144"/>
      <c r="C10" s="145"/>
      <c r="D10" s="36"/>
      <c r="E10" s="37"/>
      <c r="F10" s="143"/>
    </row>
    <row r="11" spans="1:9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9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9" s="20" customFormat="1" ht="14.25">
      <c r="A13" s="34" t="s">
        <v>18</v>
      </c>
      <c r="B13" s="144"/>
      <c r="C13" s="145"/>
      <c r="D13" s="36"/>
      <c r="E13" s="37"/>
      <c r="F13" s="143"/>
    </row>
    <row r="14" spans="1:9" s="20" customFormat="1" ht="14.25">
      <c r="A14" s="34" t="s">
        <v>19</v>
      </c>
      <c r="B14" s="144"/>
      <c r="C14" s="145"/>
      <c r="D14" s="36"/>
      <c r="E14" s="37"/>
      <c r="F14" s="143"/>
    </row>
    <row r="15" spans="1:9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9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191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30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92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92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93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93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93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93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93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93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193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193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93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194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95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95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95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95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95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195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195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194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19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19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19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9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9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194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97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97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97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97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97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97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97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97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97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97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97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97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97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97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194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98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98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98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98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98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98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98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99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200"/>
      <c r="C125" s="187"/>
      <c r="D125" s="131"/>
      <c r="E125" s="132"/>
      <c r="F125" s="188"/>
    </row>
    <row r="126" spans="1:6" s="21" customFormat="1">
      <c r="A126" s="23"/>
      <c r="B126" s="200"/>
      <c r="C126" s="187"/>
      <c r="D126" s="131"/>
      <c r="E126" s="132"/>
      <c r="F126" s="188"/>
    </row>
    <row r="127" spans="1:6" s="21" customFormat="1">
      <c r="A127" s="23"/>
      <c r="B127" s="200"/>
      <c r="C127" s="187"/>
      <c r="D127" s="131"/>
      <c r="E127" s="132"/>
      <c r="F127" s="188"/>
    </row>
    <row r="128" spans="1:6" s="21" customFormat="1">
      <c r="A128" s="23"/>
      <c r="B128" s="200"/>
      <c r="C128" s="187"/>
      <c r="D128" s="131"/>
      <c r="E128" s="132"/>
      <c r="F128" s="188"/>
    </row>
    <row r="129" spans="1:6" s="21" customFormat="1">
      <c r="A129" s="23"/>
      <c r="B129" s="200"/>
      <c r="C129" s="187"/>
      <c r="D129" s="131"/>
      <c r="E129" s="132"/>
      <c r="F129" s="188"/>
    </row>
    <row r="130" spans="1:6" s="21" customFormat="1">
      <c r="A130" s="23"/>
      <c r="B130" s="200"/>
      <c r="C130" s="187"/>
      <c r="D130" s="131"/>
      <c r="E130" s="132"/>
      <c r="F130" s="188"/>
    </row>
    <row r="131" spans="1:6" s="21" customFormat="1">
      <c r="A131" s="23"/>
      <c r="B131" s="200"/>
      <c r="C131" s="187"/>
      <c r="D131" s="131"/>
      <c r="E131" s="132"/>
      <c r="F131" s="188"/>
    </row>
    <row r="132" spans="1:6" s="21" customFormat="1">
      <c r="A132" s="23"/>
      <c r="B132" s="200"/>
      <c r="C132" s="187"/>
      <c r="D132" s="131"/>
      <c r="E132" s="132"/>
      <c r="F132" s="188"/>
    </row>
    <row r="133" spans="1:6" s="21" customFormat="1">
      <c r="A133" s="23"/>
      <c r="B133" s="200"/>
      <c r="C133" s="187"/>
      <c r="D133" s="131"/>
      <c r="E133" s="132"/>
      <c r="F133" s="188"/>
    </row>
    <row r="134" spans="1:6" s="21" customFormat="1">
      <c r="A134" s="23"/>
      <c r="B134" s="200"/>
      <c r="C134" s="187"/>
      <c r="D134" s="131"/>
      <c r="E134" s="132"/>
      <c r="F134" s="188"/>
    </row>
    <row r="135" spans="1:6" s="21" customFormat="1">
      <c r="A135" s="23"/>
      <c r="B135" s="200"/>
      <c r="C135" s="187"/>
      <c r="D135" s="131"/>
      <c r="E135" s="132"/>
      <c r="F135" s="188"/>
    </row>
    <row r="136" spans="1:6" s="21" customFormat="1">
      <c r="A136" s="23"/>
      <c r="B136" s="200"/>
      <c r="C136" s="187"/>
      <c r="D136" s="131"/>
      <c r="E136" s="132"/>
      <c r="F136" s="188"/>
    </row>
    <row r="137" spans="1:6" s="21" customFormat="1">
      <c r="A137" s="23"/>
      <c r="B137" s="200"/>
      <c r="C137" s="187"/>
      <c r="D137" s="131"/>
      <c r="E137" s="132"/>
      <c r="F137" s="188"/>
    </row>
    <row r="138" spans="1:6" s="21" customFormat="1">
      <c r="A138" s="23"/>
      <c r="B138" s="200"/>
      <c r="C138" s="187"/>
      <c r="D138" s="131"/>
      <c r="E138" s="132"/>
      <c r="F138" s="188"/>
    </row>
    <row r="139" spans="1:6" s="21" customFormat="1">
      <c r="A139" s="23"/>
      <c r="B139" s="200"/>
      <c r="C139" s="187"/>
      <c r="D139" s="131"/>
      <c r="E139" s="132"/>
      <c r="F139" s="188"/>
    </row>
    <row r="140" spans="1:6" s="21" customFormat="1">
      <c r="A140" s="23"/>
      <c r="B140" s="200"/>
      <c r="C140" s="187"/>
      <c r="D140" s="131"/>
      <c r="E140" s="132"/>
      <c r="F140" s="188"/>
    </row>
    <row r="141" spans="1:6" s="21" customFormat="1">
      <c r="A141" s="23"/>
      <c r="B141" s="200"/>
      <c r="C141" s="187"/>
      <c r="D141" s="131"/>
      <c r="E141" s="132"/>
      <c r="F141" s="188"/>
    </row>
    <row r="142" spans="1:6" s="21" customFormat="1">
      <c r="A142" s="23"/>
      <c r="B142" s="200"/>
      <c r="C142" s="187"/>
      <c r="D142" s="131"/>
      <c r="E142" s="132"/>
      <c r="F142" s="188"/>
    </row>
    <row r="143" spans="1:6" s="21" customFormat="1">
      <c r="A143" s="23"/>
      <c r="B143" s="200"/>
      <c r="C143" s="187"/>
      <c r="D143" s="131"/>
      <c r="E143" s="132"/>
      <c r="F143" s="188"/>
    </row>
    <row r="144" spans="1:6" s="21" customFormat="1">
      <c r="A144" s="23"/>
      <c r="B144" s="200"/>
      <c r="C144" s="187"/>
      <c r="D144" s="131"/>
      <c r="E144" s="132"/>
      <c r="F144" s="188"/>
    </row>
    <row r="145" spans="1:6" s="21" customFormat="1">
      <c r="A145" s="23"/>
      <c r="B145" s="200"/>
      <c r="C145" s="187"/>
      <c r="D145" s="131"/>
      <c r="E145" s="132"/>
      <c r="F145" s="188"/>
    </row>
    <row r="146" spans="1:6" s="21" customFormat="1">
      <c r="A146" s="23"/>
      <c r="B146" s="200"/>
      <c r="C146" s="187"/>
      <c r="D146" s="131"/>
      <c r="E146" s="132"/>
      <c r="F146" s="188"/>
    </row>
    <row r="147" spans="1:6" s="21" customFormat="1">
      <c r="A147" s="23"/>
      <c r="B147" s="200"/>
      <c r="C147" s="187"/>
      <c r="D147" s="131"/>
      <c r="E147" s="132"/>
      <c r="F147" s="188"/>
    </row>
    <row r="148" spans="1:6" s="21" customFormat="1">
      <c r="A148" s="23"/>
      <c r="B148" s="200"/>
      <c r="C148" s="187"/>
      <c r="D148" s="131"/>
      <c r="E148" s="132"/>
      <c r="F148" s="188"/>
    </row>
    <row r="149" spans="1:6" s="21" customFormat="1">
      <c r="A149" s="23"/>
      <c r="B149" s="200"/>
      <c r="C149" s="187"/>
      <c r="D149" s="131"/>
      <c r="E149" s="132"/>
      <c r="F149" s="188"/>
    </row>
    <row r="150" spans="1:6" s="21" customFormat="1">
      <c r="A150" s="23"/>
      <c r="B150" s="200"/>
      <c r="C150" s="187"/>
      <c r="D150" s="131"/>
      <c r="E150" s="132"/>
      <c r="F150" s="188"/>
    </row>
    <row r="151" spans="1:6" s="21" customFormat="1">
      <c r="A151" s="23"/>
      <c r="B151" s="200"/>
      <c r="C151" s="187"/>
      <c r="D151" s="131"/>
      <c r="E151" s="132"/>
      <c r="F151" s="188"/>
    </row>
    <row r="152" spans="1:6" s="21" customFormat="1">
      <c r="A152" s="23"/>
      <c r="B152" s="200"/>
      <c r="C152" s="187"/>
      <c r="D152" s="131"/>
      <c r="E152" s="132"/>
      <c r="F152" s="188"/>
    </row>
    <row r="153" spans="1:6" s="21" customFormat="1">
      <c r="A153" s="23"/>
      <c r="B153" s="200"/>
      <c r="C153" s="187"/>
      <c r="D153" s="131"/>
      <c r="E153" s="132"/>
      <c r="F153" s="188"/>
    </row>
    <row r="154" spans="1:6" s="21" customFormat="1">
      <c r="A154" s="23"/>
      <c r="B154" s="200"/>
      <c r="C154" s="187"/>
      <c r="D154" s="131"/>
      <c r="E154" s="132"/>
      <c r="F154" s="188"/>
    </row>
    <row r="155" spans="1:6" s="21" customFormat="1">
      <c r="A155" s="23"/>
      <c r="B155" s="200"/>
      <c r="C155" s="187"/>
      <c r="D155" s="131"/>
      <c r="E155" s="132"/>
      <c r="F155" s="188"/>
    </row>
    <row r="156" spans="1:6" s="21" customFormat="1">
      <c r="A156" s="23"/>
      <c r="B156" s="200"/>
      <c r="C156" s="187"/>
      <c r="D156" s="131"/>
      <c r="E156" s="132"/>
      <c r="F156" s="188"/>
    </row>
    <row r="157" spans="1:6" s="21" customFormat="1">
      <c r="A157" s="23"/>
      <c r="B157" s="200"/>
      <c r="C157" s="187"/>
      <c r="D157" s="131"/>
      <c r="E157" s="132"/>
      <c r="F157" s="188"/>
    </row>
    <row r="158" spans="1:6">
      <c r="B158" s="201"/>
      <c r="C158" s="189"/>
      <c r="D158" s="135"/>
      <c r="E158" s="136"/>
    </row>
    <row r="159" spans="1:6">
      <c r="B159" s="201"/>
      <c r="C159" s="189"/>
      <c r="D159" s="135"/>
      <c r="E159" s="136"/>
    </row>
    <row r="160" spans="1:6">
      <c r="B160" s="201"/>
      <c r="C160" s="189"/>
      <c r="D160" s="135"/>
      <c r="E160" s="136"/>
    </row>
    <row r="161" spans="2:5">
      <c r="B161" s="201"/>
      <c r="C161" s="189"/>
      <c r="D161" s="135"/>
      <c r="E161" s="136"/>
    </row>
    <row r="162" spans="2:5">
      <c r="B162" s="201"/>
      <c r="C162" s="189"/>
      <c r="D162" s="135"/>
      <c r="E162" s="136"/>
    </row>
    <row r="163" spans="2:5">
      <c r="B163" s="201"/>
      <c r="C163" s="189"/>
      <c r="D163" s="135"/>
      <c r="E163" s="136"/>
    </row>
    <row r="164" spans="2:5">
      <c r="B164" s="201"/>
      <c r="C164" s="189"/>
      <c r="D164" s="135"/>
      <c r="E164" s="136"/>
    </row>
    <row r="165" spans="2:5">
      <c r="B165" s="201"/>
      <c r="C165" s="189"/>
      <c r="D165" s="135"/>
      <c r="E165" s="136"/>
    </row>
    <row r="166" spans="2:5">
      <c r="B166" s="201"/>
      <c r="C166" s="189"/>
      <c r="D166" s="135"/>
      <c r="E166" s="136"/>
    </row>
    <row r="167" spans="2:5">
      <c r="B167" s="201"/>
      <c r="C167" s="189"/>
      <c r="D167" s="135"/>
      <c r="E167" s="136"/>
    </row>
    <row r="168" spans="2:5">
      <c r="B168" s="201"/>
      <c r="C168" s="189"/>
      <c r="D168" s="135"/>
      <c r="E168" s="136"/>
    </row>
    <row r="169" spans="2:5">
      <c r="B169" s="201"/>
      <c r="C169" s="189"/>
      <c r="D169" s="135"/>
      <c r="E169" s="136"/>
    </row>
    <row r="170" spans="2:5">
      <c r="B170" s="201"/>
      <c r="C170" s="189"/>
      <c r="D170" s="135"/>
      <c r="E170" s="136"/>
    </row>
    <row r="171" spans="2:5">
      <c r="B171" s="201"/>
      <c r="C171" s="189"/>
      <c r="D171" s="135"/>
      <c r="E171" s="136"/>
    </row>
    <row r="172" spans="2:5">
      <c r="B172" s="201"/>
      <c r="C172" s="189"/>
      <c r="D172" s="135"/>
      <c r="E172" s="136"/>
    </row>
    <row r="173" spans="2:5">
      <c r="B173" s="201"/>
      <c r="C173" s="189"/>
      <c r="D173" s="135"/>
      <c r="E173" s="136"/>
    </row>
    <row r="174" spans="2:5">
      <c r="B174" s="201"/>
      <c r="C174" s="189"/>
      <c r="D174" s="135"/>
      <c r="E174" s="136"/>
    </row>
    <row r="175" spans="2:5">
      <c r="B175" s="201"/>
      <c r="C175" s="189"/>
      <c r="D175" s="135"/>
      <c r="E175" s="136"/>
    </row>
    <row r="176" spans="2:5">
      <c r="B176" s="201"/>
      <c r="C176" s="189"/>
      <c r="D176" s="135"/>
      <c r="E176" s="136"/>
    </row>
    <row r="177" spans="2:5">
      <c r="B177" s="201"/>
      <c r="C177" s="189"/>
      <c r="D177" s="135"/>
      <c r="E177" s="136"/>
    </row>
    <row r="178" spans="2:5">
      <c r="B178" s="201"/>
      <c r="C178" s="189"/>
      <c r="D178" s="135"/>
      <c r="E178" s="136"/>
    </row>
    <row r="179" spans="2:5">
      <c r="B179" s="201"/>
      <c r="C179" s="189"/>
      <c r="D179" s="135"/>
      <c r="E179" s="136"/>
    </row>
    <row r="180" spans="2:5">
      <c r="B180" s="201"/>
      <c r="C180" s="189"/>
      <c r="D180" s="135"/>
      <c r="E180" s="136"/>
    </row>
    <row r="181" spans="2:5">
      <c r="B181" s="201"/>
      <c r="C181" s="189"/>
      <c r="D181" s="135"/>
      <c r="E181" s="136"/>
    </row>
    <row r="182" spans="2:5">
      <c r="B182" s="201"/>
      <c r="C182" s="189"/>
      <c r="D182" s="135"/>
      <c r="E182" s="136"/>
    </row>
    <row r="183" spans="2:5">
      <c r="B183" s="201"/>
      <c r="C183" s="189"/>
      <c r="D183" s="135"/>
      <c r="E183" s="136"/>
    </row>
    <row r="184" spans="2:5">
      <c r="B184" s="201"/>
      <c r="C184" s="189"/>
      <c r="D184" s="135"/>
      <c r="E184" s="136"/>
    </row>
    <row r="185" spans="2:5">
      <c r="B185" s="201"/>
      <c r="C185" s="189"/>
      <c r="D185" s="135"/>
      <c r="E185" s="136"/>
    </row>
    <row r="186" spans="2:5">
      <c r="B186" s="201"/>
      <c r="C186" s="189"/>
      <c r="D186" s="135"/>
      <c r="E186" s="136"/>
    </row>
    <row r="187" spans="2:5">
      <c r="B187" s="201"/>
      <c r="C187" s="189"/>
      <c r="D187" s="135"/>
      <c r="E187" s="136"/>
    </row>
    <row r="188" spans="2:5">
      <c r="B188" s="201"/>
      <c r="C188" s="189"/>
      <c r="D188" s="135"/>
      <c r="E188" s="136"/>
    </row>
    <row r="189" spans="2:5">
      <c r="B189" s="201"/>
      <c r="C189" s="189"/>
      <c r="D189" s="135"/>
      <c r="E189" s="136"/>
    </row>
    <row r="190" spans="2:5">
      <c r="B190" s="201"/>
      <c r="C190" s="189"/>
      <c r="D190" s="135"/>
      <c r="E190" s="136"/>
    </row>
    <row r="191" spans="2:5">
      <c r="B191" s="201"/>
      <c r="C191" s="189"/>
      <c r="D191" s="135"/>
      <c r="E191" s="136"/>
    </row>
    <row r="192" spans="2:5">
      <c r="B192" s="201"/>
      <c r="C192" s="189"/>
      <c r="D192" s="135"/>
      <c r="E192" s="136"/>
    </row>
    <row r="193" spans="2:5">
      <c r="B193" s="201"/>
      <c r="C193" s="189"/>
      <c r="D193" s="135"/>
      <c r="E193" s="136"/>
    </row>
    <row r="194" spans="2:5">
      <c r="B194" s="201"/>
      <c r="C194" s="189"/>
      <c r="D194" s="135"/>
      <c r="E194" s="136"/>
    </row>
    <row r="195" spans="2:5">
      <c r="B195" s="201"/>
      <c r="C195" s="189"/>
      <c r="D195" s="135"/>
      <c r="E195" s="136"/>
    </row>
    <row r="196" spans="2:5">
      <c r="B196" s="201"/>
      <c r="C196" s="189"/>
      <c r="D196" s="135"/>
      <c r="E196" s="136"/>
    </row>
    <row r="197" spans="2:5">
      <c r="B197" s="201"/>
      <c r="C197" s="189"/>
      <c r="D197" s="135"/>
      <c r="E197" s="136"/>
    </row>
    <row r="198" spans="2:5">
      <c r="B198" s="201"/>
      <c r="C198" s="189"/>
      <c r="D198" s="135"/>
      <c r="E198" s="136"/>
    </row>
    <row r="199" spans="2:5">
      <c r="B199" s="201"/>
      <c r="C199" s="189"/>
      <c r="D199" s="135"/>
      <c r="E199" s="136"/>
    </row>
    <row r="200" spans="2:5">
      <c r="B200" s="201"/>
      <c r="C200" s="189"/>
      <c r="D200" s="135"/>
      <c r="E200" s="136"/>
    </row>
    <row r="201" spans="2:5">
      <c r="B201" s="201"/>
      <c r="C201" s="189"/>
      <c r="D201" s="135"/>
      <c r="E201" s="136"/>
    </row>
    <row r="202" spans="2:5">
      <c r="B202" s="201"/>
      <c r="C202" s="189"/>
      <c r="D202" s="135"/>
      <c r="E202" s="136"/>
    </row>
    <row r="203" spans="2:5">
      <c r="B203" s="201"/>
      <c r="C203" s="189"/>
      <c r="D203" s="135"/>
      <c r="E203" s="136"/>
    </row>
    <row r="204" spans="2:5">
      <c r="B204" s="201"/>
      <c r="C204" s="189"/>
      <c r="D204" s="135"/>
      <c r="E204" s="136"/>
    </row>
    <row r="205" spans="2:5">
      <c r="B205" s="201"/>
      <c r="C205" s="189"/>
      <c r="D205" s="135"/>
      <c r="E205" s="136"/>
    </row>
    <row r="206" spans="2:5">
      <c r="B206" s="201"/>
      <c r="C206" s="189"/>
      <c r="D206" s="135"/>
      <c r="E206" s="136"/>
    </row>
    <row r="207" spans="2:5">
      <c r="B207" s="201"/>
      <c r="C207" s="189"/>
      <c r="D207" s="135"/>
      <c r="E207" s="136"/>
    </row>
    <row r="208" spans="2:5">
      <c r="B208" s="201"/>
      <c r="C208" s="189"/>
      <c r="D208" s="135"/>
      <c r="E208" s="136"/>
    </row>
    <row r="209" spans="2:5">
      <c r="B209" s="201"/>
      <c r="C209" s="189"/>
      <c r="D209" s="135"/>
      <c r="E209" s="136"/>
    </row>
    <row r="210" spans="2:5">
      <c r="B210" s="201"/>
      <c r="C210" s="189"/>
      <c r="D210" s="135"/>
      <c r="E210" s="136"/>
    </row>
    <row r="211" spans="2:5">
      <c r="B211" s="201"/>
      <c r="C211" s="189"/>
      <c r="D211" s="135"/>
      <c r="E211" s="136"/>
    </row>
    <row r="212" spans="2:5">
      <c r="B212" s="201"/>
      <c r="C212" s="189"/>
      <c r="D212" s="135"/>
      <c r="E212" s="136"/>
    </row>
    <row r="213" spans="2:5">
      <c r="B213" s="201"/>
      <c r="C213" s="189"/>
      <c r="D213" s="135"/>
      <c r="E213" s="136"/>
    </row>
    <row r="214" spans="2:5">
      <c r="B214" s="201"/>
      <c r="C214" s="189"/>
      <c r="D214" s="135"/>
      <c r="E214" s="136"/>
    </row>
    <row r="215" spans="2:5">
      <c r="B215" s="201"/>
      <c r="C215" s="189"/>
      <c r="D215" s="135"/>
      <c r="E215" s="136"/>
    </row>
    <row r="216" spans="2:5">
      <c r="B216" s="201"/>
      <c r="C216" s="189"/>
      <c r="D216" s="135"/>
      <c r="E216" s="136"/>
    </row>
    <row r="217" spans="2:5">
      <c r="B217" s="201"/>
      <c r="C217" s="189"/>
      <c r="D217" s="135"/>
      <c r="E217" s="136"/>
    </row>
    <row r="218" spans="2:5">
      <c r="B218" s="201"/>
      <c r="C218" s="189"/>
      <c r="D218" s="135"/>
      <c r="E218" s="136"/>
    </row>
    <row r="219" spans="2:5">
      <c r="B219" s="201"/>
      <c r="C219" s="189"/>
      <c r="D219" s="135"/>
      <c r="E219" s="136"/>
    </row>
    <row r="220" spans="2:5">
      <c r="B220" s="201"/>
      <c r="C220" s="189"/>
      <c r="D220" s="135"/>
      <c r="E220" s="136"/>
    </row>
    <row r="221" spans="2:5">
      <c r="B221" s="201"/>
      <c r="C221" s="189"/>
      <c r="D221" s="135"/>
      <c r="E221" s="136"/>
    </row>
    <row r="222" spans="2:5">
      <c r="B222" s="201"/>
      <c r="C222" s="189"/>
      <c r="D222" s="135"/>
      <c r="E222" s="136"/>
    </row>
    <row r="223" spans="2:5">
      <c r="B223" s="201"/>
      <c r="C223" s="189"/>
      <c r="D223" s="135"/>
      <c r="E223" s="136"/>
    </row>
    <row r="224" spans="2:5">
      <c r="B224" s="201"/>
      <c r="C224" s="189"/>
      <c r="D224" s="135"/>
      <c r="E224" s="136"/>
    </row>
    <row r="225" spans="2:5">
      <c r="B225" s="201"/>
      <c r="C225" s="189"/>
      <c r="D225" s="135"/>
      <c r="E225" s="136"/>
    </row>
    <row r="226" spans="2:5">
      <c r="B226" s="201"/>
      <c r="C226" s="189"/>
      <c r="D226" s="135"/>
      <c r="E226" s="136"/>
    </row>
    <row r="227" spans="2:5">
      <c r="B227" s="201"/>
      <c r="C227" s="189"/>
      <c r="D227" s="135"/>
      <c r="E227" s="136"/>
    </row>
    <row r="228" spans="2:5">
      <c r="B228" s="201"/>
      <c r="C228" s="189"/>
      <c r="D228" s="135"/>
      <c r="E228" s="136"/>
    </row>
    <row r="229" spans="2:5">
      <c r="B229" s="201"/>
      <c r="C229" s="189"/>
      <c r="D229" s="135"/>
      <c r="E229" s="136"/>
    </row>
    <row r="230" spans="2:5">
      <c r="B230" s="201"/>
      <c r="C230" s="189"/>
      <c r="D230" s="135"/>
      <c r="E230" s="136"/>
    </row>
    <row r="231" spans="2:5">
      <c r="B231" s="201"/>
      <c r="C231" s="189"/>
      <c r="D231" s="135"/>
      <c r="E231" s="136"/>
    </row>
    <row r="232" spans="2:5">
      <c r="B232" s="201"/>
      <c r="C232" s="189"/>
      <c r="D232" s="135"/>
      <c r="E232" s="136"/>
    </row>
    <row r="233" spans="2:5">
      <c r="B233" s="201"/>
      <c r="C233" s="189"/>
      <c r="D233" s="135"/>
      <c r="E233" s="136"/>
    </row>
    <row r="234" spans="2:5">
      <c r="B234" s="201"/>
      <c r="C234" s="189"/>
      <c r="D234" s="135"/>
      <c r="E234" s="136"/>
    </row>
    <row r="235" spans="2:5">
      <c r="B235" s="201"/>
      <c r="C235" s="189"/>
      <c r="D235" s="135"/>
      <c r="E235" s="136"/>
    </row>
    <row r="236" spans="2:5">
      <c r="B236" s="201"/>
      <c r="C236" s="189"/>
      <c r="D236" s="135"/>
      <c r="E236" s="136"/>
    </row>
    <row r="237" spans="2:5">
      <c r="B237" s="201"/>
      <c r="C237" s="189"/>
      <c r="D237" s="135"/>
      <c r="E237" s="136"/>
    </row>
    <row r="238" spans="2:5">
      <c r="B238" s="201"/>
      <c r="C238" s="189"/>
      <c r="D238" s="135"/>
      <c r="E238" s="136"/>
    </row>
    <row r="239" spans="2:5">
      <c r="B239" s="201"/>
      <c r="C239" s="189"/>
      <c r="D239" s="135"/>
      <c r="E239" s="136"/>
    </row>
    <row r="240" spans="2:5">
      <c r="B240" s="201"/>
      <c r="C240" s="189"/>
      <c r="D240" s="135"/>
      <c r="E240" s="136"/>
    </row>
    <row r="241" spans="2:5">
      <c r="B241" s="201"/>
      <c r="C241" s="189"/>
      <c r="D241" s="135"/>
      <c r="E241" s="136"/>
    </row>
    <row r="242" spans="2:5">
      <c r="B242" s="201"/>
      <c r="C242" s="189"/>
      <c r="D242" s="135"/>
      <c r="E242" s="136"/>
    </row>
    <row r="243" spans="2:5">
      <c r="B243" s="201"/>
      <c r="C243" s="189"/>
      <c r="D243" s="135"/>
      <c r="E243" s="136"/>
    </row>
    <row r="244" spans="2:5">
      <c r="B244" s="201"/>
      <c r="C244" s="189"/>
      <c r="D244" s="135"/>
      <c r="E244" s="136"/>
    </row>
    <row r="245" spans="2:5">
      <c r="B245" s="201"/>
      <c r="C245" s="189"/>
      <c r="D245" s="135"/>
      <c r="E245" s="136"/>
    </row>
    <row r="246" spans="2:5">
      <c r="B246" s="201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6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 s="21" customFormat="1">
      <c r="A157" s="23"/>
      <c r="B157" s="130"/>
      <c r="C157" s="187"/>
      <c r="D157" s="131"/>
      <c r="E157" s="132"/>
      <c r="F157" s="188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  <row r="246" spans="2:5">
      <c r="B246" s="134"/>
      <c r="C246" s="189"/>
      <c r="D246" s="135"/>
      <c r="E246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5"/>
  <sheetViews>
    <sheetView topLeftCell="A104" workbookViewId="0">
      <selection activeCell="C106" sqref="C106"/>
    </sheetView>
  </sheetViews>
  <sheetFormatPr defaultColWidth="9" defaultRowHeight="16.5"/>
  <cols>
    <col min="1" max="1" width="33.5" style="23" customWidth="1"/>
    <col min="2" max="2" width="42.875" style="24" customWidth="1"/>
    <col min="3" max="3" width="17.75" style="137" customWidth="1"/>
    <col min="4" max="4" width="22.875" style="25" customWidth="1"/>
    <col min="5" max="5" width="8" style="26" customWidth="1"/>
    <col min="6" max="6" width="10.75" style="138" customWidth="1"/>
    <col min="7" max="16384" width="9" style="28"/>
  </cols>
  <sheetData>
    <row r="1" spans="1:6" ht="52.5" customHeight="1">
      <c r="A1" s="17" t="s">
        <v>0</v>
      </c>
      <c r="B1" s="14"/>
      <c r="C1" s="12"/>
      <c r="D1" s="11"/>
      <c r="E1" s="6"/>
      <c r="F1" s="139"/>
    </row>
    <row r="2" spans="1:6" ht="33">
      <c r="A2" s="9" t="s">
        <v>1</v>
      </c>
      <c r="B2" s="2"/>
      <c r="C2" s="140" t="s">
        <v>2</v>
      </c>
      <c r="D2" s="31" t="s">
        <v>3</v>
      </c>
      <c r="E2" s="32" t="s">
        <v>4</v>
      </c>
      <c r="F2" s="141" t="s">
        <v>5</v>
      </c>
    </row>
    <row r="3" spans="1:6" s="20" customFormat="1" ht="14.25">
      <c r="A3" s="34" t="s">
        <v>6</v>
      </c>
      <c r="B3" s="35"/>
      <c r="C3" s="142"/>
      <c r="D3" s="36"/>
      <c r="E3" s="37"/>
      <c r="F3" s="143"/>
    </row>
    <row r="4" spans="1:6" s="20" customFormat="1" ht="14.25">
      <c r="A4" s="34" t="s">
        <v>7</v>
      </c>
      <c r="B4" s="35"/>
      <c r="C4" s="142"/>
      <c r="D4" s="36"/>
      <c r="E4" s="37"/>
      <c r="F4" s="143"/>
    </row>
    <row r="5" spans="1:6" s="20" customFormat="1" ht="14.25">
      <c r="A5" s="34" t="s">
        <v>8</v>
      </c>
      <c r="B5" s="35"/>
      <c r="C5" s="142"/>
      <c r="D5" s="36"/>
      <c r="E5" s="37"/>
      <c r="F5" s="143"/>
    </row>
    <row r="6" spans="1:6" s="20" customFormat="1" ht="14.25">
      <c r="A6" s="34" t="s">
        <v>9</v>
      </c>
      <c r="B6" s="35"/>
      <c r="C6" s="142"/>
      <c r="D6" s="36"/>
      <c r="E6" s="37"/>
      <c r="F6" s="143"/>
    </row>
    <row r="7" spans="1:6" s="20" customFormat="1" ht="14.25">
      <c r="A7" s="34" t="s">
        <v>10</v>
      </c>
      <c r="B7" s="35"/>
      <c r="C7" s="142"/>
      <c r="D7" s="36"/>
      <c r="E7" s="37"/>
      <c r="F7" s="143"/>
    </row>
    <row r="8" spans="1:6" s="20" customFormat="1" ht="14.25">
      <c r="A8" s="34" t="s">
        <v>11</v>
      </c>
      <c r="B8" s="35"/>
      <c r="C8" s="142"/>
      <c r="D8" s="36"/>
      <c r="E8" s="37"/>
      <c r="F8" s="143"/>
    </row>
    <row r="9" spans="1:6" s="20" customFormat="1" ht="14.25">
      <c r="A9" s="34" t="s">
        <v>12</v>
      </c>
      <c r="B9" s="35"/>
      <c r="C9" s="142"/>
      <c r="D9" s="36"/>
      <c r="E9" s="37"/>
      <c r="F9" s="143"/>
    </row>
    <row r="10" spans="1:6" s="20" customFormat="1" ht="14.25">
      <c r="A10" s="34" t="s">
        <v>13</v>
      </c>
      <c r="B10" s="144"/>
      <c r="C10" s="145"/>
      <c r="D10" s="36"/>
      <c r="E10" s="37"/>
      <c r="F10" s="143"/>
    </row>
    <row r="11" spans="1:6" s="20" customFormat="1" ht="14.25">
      <c r="A11" s="34" t="s">
        <v>14</v>
      </c>
      <c r="B11" s="144"/>
      <c r="C11" s="145" t="s">
        <v>15</v>
      </c>
      <c r="D11" s="36"/>
      <c r="E11" s="37"/>
      <c r="F11" s="143"/>
    </row>
    <row r="12" spans="1:6" s="20" customFormat="1" ht="14.25">
      <c r="A12" s="34" t="s">
        <v>16</v>
      </c>
      <c r="B12" s="144"/>
      <c r="C12" s="145" t="s">
        <v>17</v>
      </c>
      <c r="D12" s="36"/>
      <c r="E12" s="37"/>
      <c r="F12" s="143"/>
    </row>
    <row r="13" spans="1:6" s="20" customFormat="1" ht="14.25">
      <c r="A13" s="34" t="s">
        <v>18</v>
      </c>
      <c r="B13" s="144"/>
      <c r="C13" s="145"/>
      <c r="D13" s="36"/>
      <c r="E13" s="37"/>
      <c r="F13" s="143"/>
    </row>
    <row r="14" spans="1:6" s="20" customFormat="1" ht="14.25">
      <c r="A14" s="34" t="s">
        <v>19</v>
      </c>
      <c r="B14" s="144"/>
      <c r="C14" s="145"/>
      <c r="D14" s="36"/>
      <c r="E14" s="37"/>
      <c r="F14" s="143"/>
    </row>
    <row r="15" spans="1:6" s="20" customFormat="1" ht="14.25">
      <c r="A15" s="34" t="s">
        <v>20</v>
      </c>
      <c r="B15" s="144"/>
      <c r="C15" s="145" t="s">
        <v>21</v>
      </c>
      <c r="D15" s="36"/>
      <c r="E15" s="37"/>
      <c r="F15" s="143"/>
    </row>
    <row r="16" spans="1:6" s="20" customFormat="1" ht="14.25">
      <c r="A16" s="34" t="s">
        <v>22</v>
      </c>
      <c r="B16" s="144"/>
      <c r="C16" s="145" t="s">
        <v>21</v>
      </c>
      <c r="D16" s="36"/>
      <c r="E16" s="37"/>
      <c r="F16" s="143"/>
    </row>
    <row r="17" spans="1:6" s="20" customFormat="1" ht="14.25">
      <c r="A17" s="34" t="s">
        <v>23</v>
      </c>
      <c r="B17" s="144"/>
      <c r="C17" s="145" t="s">
        <v>21</v>
      </c>
      <c r="D17" s="36"/>
      <c r="E17" s="37"/>
      <c r="F17" s="143"/>
    </row>
    <row r="18" spans="1:6" s="20" customFormat="1" ht="14.25">
      <c r="A18" s="34" t="s">
        <v>24</v>
      </c>
      <c r="B18" s="144"/>
      <c r="C18" s="145"/>
      <c r="D18" s="36"/>
      <c r="E18" s="37"/>
      <c r="F18" s="143"/>
    </row>
    <row r="19" spans="1:6" s="20" customFormat="1" ht="14.25">
      <c r="A19" s="34" t="s">
        <v>25</v>
      </c>
      <c r="B19" s="144"/>
      <c r="C19" s="145"/>
      <c r="D19" s="36"/>
      <c r="E19" s="37"/>
      <c r="F19" s="143"/>
    </row>
    <row r="20" spans="1:6" s="20" customFormat="1" ht="14.25">
      <c r="A20" s="34" t="s">
        <v>26</v>
      </c>
      <c r="B20" s="144"/>
      <c r="C20" s="145"/>
      <c r="D20" s="36"/>
      <c r="E20" s="37"/>
      <c r="F20" s="143"/>
    </row>
    <row r="21" spans="1:6" s="20" customFormat="1" ht="14.25">
      <c r="A21" s="34" t="s">
        <v>27</v>
      </c>
      <c r="B21" s="144"/>
      <c r="C21" s="145"/>
      <c r="D21" s="36"/>
      <c r="E21" s="37"/>
      <c r="F21" s="143"/>
    </row>
    <row r="22" spans="1:6" s="20" customFormat="1" ht="14.25">
      <c r="A22" s="34" t="s">
        <v>28</v>
      </c>
      <c r="B22" s="144"/>
      <c r="C22" s="145" t="s">
        <v>29</v>
      </c>
      <c r="D22" s="36"/>
      <c r="E22" s="37"/>
      <c r="F22" s="143"/>
    </row>
    <row r="23" spans="1:6" s="20" customFormat="1" ht="14.25">
      <c r="A23" s="34" t="s">
        <v>30</v>
      </c>
      <c r="B23" s="144"/>
      <c r="C23" s="145"/>
      <c r="D23" s="36"/>
      <c r="E23" s="37"/>
      <c r="F23" s="143"/>
    </row>
    <row r="24" spans="1:6" s="20" customFormat="1" ht="14.25">
      <c r="A24" s="34" t="s">
        <v>31</v>
      </c>
      <c r="B24" s="144"/>
      <c r="C24" s="145" t="s">
        <v>32</v>
      </c>
      <c r="D24" s="36"/>
      <c r="E24" s="37"/>
      <c r="F24" s="143"/>
    </row>
    <row r="25" spans="1:6" s="20" customFormat="1" ht="14.25">
      <c r="A25" s="34" t="s">
        <v>33</v>
      </c>
      <c r="B25" s="144"/>
      <c r="C25" s="145" t="s">
        <v>34</v>
      </c>
      <c r="D25" s="36"/>
      <c r="E25" s="37"/>
      <c r="F25" s="143"/>
    </row>
    <row r="26" spans="1:6" s="20" customFormat="1" ht="14.25">
      <c r="A26" s="34" t="s">
        <v>35</v>
      </c>
      <c r="B26" s="144"/>
      <c r="C26" s="145" t="s">
        <v>36</v>
      </c>
      <c r="D26" s="36"/>
      <c r="E26" s="37"/>
      <c r="F26" s="143"/>
    </row>
    <row r="27" spans="1:6" s="20" customFormat="1" ht="14.25">
      <c r="A27" s="34" t="s">
        <v>37</v>
      </c>
      <c r="B27" s="144"/>
      <c r="C27" s="145" t="s">
        <v>38</v>
      </c>
      <c r="D27" s="36"/>
      <c r="E27" s="37"/>
      <c r="F27" s="143"/>
    </row>
    <row r="28" spans="1:6" s="20" customFormat="1" ht="14.25">
      <c r="A28" s="34" t="s">
        <v>39</v>
      </c>
      <c r="B28" s="144"/>
      <c r="C28" s="145" t="s">
        <v>40</v>
      </c>
      <c r="D28" s="36"/>
      <c r="E28" s="37"/>
      <c r="F28" s="143"/>
    </row>
    <row r="29" spans="1:6" s="20" customFormat="1" ht="14.25">
      <c r="A29" s="34" t="s">
        <v>41</v>
      </c>
      <c r="B29" s="144"/>
      <c r="C29" s="145"/>
      <c r="D29" s="36"/>
      <c r="E29" s="37"/>
      <c r="F29" s="143"/>
    </row>
    <row r="30" spans="1:6" s="20" customFormat="1" ht="14.25">
      <c r="A30" s="34"/>
      <c r="B30" s="144"/>
      <c r="C30" s="145"/>
      <c r="D30" s="36"/>
      <c r="E30" s="37"/>
      <c r="F30" s="143"/>
    </row>
    <row r="31" spans="1:6" s="20" customFormat="1" ht="14.25">
      <c r="A31" s="34" t="s">
        <v>42</v>
      </c>
      <c r="B31" s="144"/>
      <c r="C31" s="145"/>
      <c r="D31" s="36"/>
      <c r="E31" s="37"/>
      <c r="F31" s="143"/>
    </row>
    <row r="32" spans="1:6" s="20" customFormat="1" ht="14.25">
      <c r="A32" s="34" t="s">
        <v>43</v>
      </c>
      <c r="B32" s="144"/>
      <c r="C32" s="145"/>
      <c r="D32" s="36"/>
      <c r="E32" s="37"/>
      <c r="F32" s="143"/>
    </row>
    <row r="33" spans="1:6" s="20" customFormat="1" ht="14.25">
      <c r="A33" s="34" t="s">
        <v>44</v>
      </c>
      <c r="B33" s="144"/>
      <c r="C33" s="145"/>
      <c r="D33" s="36"/>
      <c r="E33" s="37"/>
      <c r="F33" s="143"/>
    </row>
    <row r="34" spans="1:6" s="20" customFormat="1" ht="14.25">
      <c r="A34" s="34" t="s">
        <v>45</v>
      </c>
      <c r="B34" s="144"/>
      <c r="C34" s="145"/>
      <c r="D34" s="36"/>
      <c r="E34" s="37"/>
      <c r="F34" s="143"/>
    </row>
    <row r="35" spans="1:6" s="20" customFormat="1" ht="14.25">
      <c r="A35" s="34" t="s">
        <v>46</v>
      </c>
      <c r="B35" s="144"/>
      <c r="C35" s="145"/>
      <c r="D35" s="36"/>
      <c r="E35" s="37"/>
      <c r="F35" s="143"/>
    </row>
    <row r="36" spans="1:6" s="20" customFormat="1" ht="14.25">
      <c r="A36" s="34"/>
      <c r="B36" s="144"/>
      <c r="C36" s="145"/>
      <c r="D36" s="36"/>
      <c r="E36" s="37"/>
      <c r="F36" s="143"/>
    </row>
    <row r="37" spans="1:6" s="20" customFormat="1" ht="14.25">
      <c r="A37" s="34" t="s">
        <v>47</v>
      </c>
      <c r="B37" s="144"/>
      <c r="C37" s="145"/>
      <c r="D37" s="36"/>
      <c r="E37" s="37"/>
      <c r="F37" s="143"/>
    </row>
    <row r="38" spans="1:6" s="20" customFormat="1" ht="14.25">
      <c r="A38" s="34" t="s">
        <v>48</v>
      </c>
      <c r="B38" s="144"/>
      <c r="C38" s="145"/>
      <c r="D38" s="36"/>
      <c r="E38" s="37"/>
      <c r="F38" s="143"/>
    </row>
    <row r="39" spans="1:6" s="20" customFormat="1" ht="14.25">
      <c r="A39" s="34" t="s">
        <v>49</v>
      </c>
      <c r="B39" s="144"/>
      <c r="C39" s="145"/>
      <c r="D39" s="36"/>
      <c r="E39" s="37"/>
      <c r="F39" s="143"/>
    </row>
    <row r="40" spans="1:6" s="20" customFormat="1" ht="14.25">
      <c r="A40" s="34"/>
      <c r="B40" s="144"/>
      <c r="C40" s="145"/>
      <c r="D40" s="36"/>
      <c r="E40" s="37"/>
      <c r="F40" s="143"/>
    </row>
    <row r="41" spans="1:6" s="20" customFormat="1" ht="14.25">
      <c r="A41" s="34" t="s">
        <v>50</v>
      </c>
      <c r="B41" s="144"/>
      <c r="C41" s="145"/>
      <c r="D41" s="36"/>
      <c r="E41" s="37"/>
      <c r="F41" s="143"/>
    </row>
    <row r="42" spans="1:6" s="20" customFormat="1" ht="14.25">
      <c r="A42" s="34" t="s">
        <v>51</v>
      </c>
      <c r="B42" s="144"/>
      <c r="C42" s="145"/>
      <c r="D42" s="36"/>
      <c r="E42" s="37"/>
      <c r="F42" s="143"/>
    </row>
    <row r="43" spans="1:6" s="20" customFormat="1" ht="14.25">
      <c r="A43" s="34" t="s">
        <v>52</v>
      </c>
      <c r="B43" s="144"/>
      <c r="C43" s="145" t="s">
        <v>53</v>
      </c>
      <c r="D43" s="36"/>
      <c r="E43" s="37"/>
      <c r="F43" s="143"/>
    </row>
    <row r="44" spans="1:6" s="20" customFormat="1" ht="14.25">
      <c r="A44" s="34" t="s">
        <v>54</v>
      </c>
      <c r="B44" s="144"/>
      <c r="C44" s="145"/>
      <c r="D44" s="36"/>
      <c r="E44" s="37"/>
      <c r="F44" s="143"/>
    </row>
    <row r="45" spans="1:6" s="20" customFormat="1" ht="14.25">
      <c r="A45" s="34" t="s">
        <v>55</v>
      </c>
      <c r="B45" s="144"/>
      <c r="C45" s="145"/>
      <c r="D45" s="36"/>
      <c r="E45" s="37"/>
      <c r="F45" s="143"/>
    </row>
    <row r="46" spans="1:6" s="20" customFormat="1" ht="14.25">
      <c r="A46" s="34" t="s">
        <v>56</v>
      </c>
      <c r="B46" s="144"/>
      <c r="C46" s="145"/>
      <c r="D46" s="36"/>
      <c r="E46" s="37"/>
      <c r="F46" s="143"/>
    </row>
    <row r="47" spans="1:6" s="20" customFormat="1" ht="14.25">
      <c r="A47" s="34" t="s">
        <v>57</v>
      </c>
      <c r="B47" s="144"/>
      <c r="C47" s="145"/>
      <c r="D47" s="36"/>
      <c r="E47" s="37"/>
      <c r="F47" s="143"/>
    </row>
    <row r="48" spans="1:6" s="20" customFormat="1" ht="14.25">
      <c r="A48" s="34" t="s">
        <v>58</v>
      </c>
      <c r="B48" s="144"/>
      <c r="C48" s="145"/>
      <c r="D48" s="36"/>
      <c r="E48" s="37"/>
      <c r="F48" s="143"/>
    </row>
    <row r="49" spans="1:6" s="20" customFormat="1" ht="14.25">
      <c r="A49" s="34" t="s">
        <v>59</v>
      </c>
      <c r="B49" s="144"/>
      <c r="C49" s="145"/>
      <c r="D49" s="36"/>
      <c r="E49" s="37"/>
      <c r="F49" s="143"/>
    </row>
    <row r="50" spans="1:6" s="20" customFormat="1" ht="14.25">
      <c r="A50" s="34" t="s">
        <v>60</v>
      </c>
      <c r="B50" s="144"/>
      <c r="C50" s="145"/>
      <c r="D50" s="36"/>
      <c r="E50" s="37"/>
      <c r="F50" s="143"/>
    </row>
    <row r="51" spans="1:6" s="20" customFormat="1" ht="14.25">
      <c r="A51" s="34" t="s">
        <v>61</v>
      </c>
      <c r="B51" s="144"/>
      <c r="C51" s="145"/>
      <c r="D51" s="36"/>
      <c r="E51" s="37"/>
      <c r="F51" s="143"/>
    </row>
    <row r="52" spans="1:6" s="20" customFormat="1" ht="14.25">
      <c r="A52" s="34" t="s">
        <v>62</v>
      </c>
      <c r="B52" s="144"/>
      <c r="C52" s="145"/>
      <c r="D52" s="36"/>
      <c r="E52" s="37"/>
      <c r="F52" s="143"/>
    </row>
    <row r="53" spans="1:6" s="20" customFormat="1" ht="14.25">
      <c r="A53" s="34"/>
      <c r="B53" s="144"/>
      <c r="C53" s="145"/>
      <c r="D53" s="36"/>
      <c r="E53" s="37"/>
      <c r="F53" s="143"/>
    </row>
    <row r="54" spans="1:6" s="20" customFormat="1" ht="14.25">
      <c r="A54" s="34" t="s">
        <v>63</v>
      </c>
      <c r="B54" s="144"/>
      <c r="C54" s="145"/>
      <c r="D54" s="36"/>
      <c r="E54" s="37"/>
      <c r="F54" s="143"/>
    </row>
    <row r="55" spans="1:6" s="20" customFormat="1" ht="14.25">
      <c r="A55" s="34" t="s">
        <v>64</v>
      </c>
      <c r="B55" s="144"/>
      <c r="C55" s="145"/>
      <c r="D55" s="36"/>
      <c r="E55" s="37"/>
      <c r="F55" s="143"/>
    </row>
    <row r="56" spans="1:6" s="20" customFormat="1" ht="14.25">
      <c r="A56" s="34" t="s">
        <v>65</v>
      </c>
      <c r="B56" s="144"/>
      <c r="C56" s="145"/>
      <c r="D56" s="36"/>
      <c r="E56" s="37"/>
      <c r="F56" s="143"/>
    </row>
    <row r="57" spans="1:6" s="20" customFormat="1" ht="14.25">
      <c r="A57" s="34" t="s">
        <v>66</v>
      </c>
      <c r="B57" s="144"/>
      <c r="C57" s="145"/>
      <c r="D57" s="36"/>
      <c r="E57" s="37"/>
      <c r="F57" s="143"/>
    </row>
    <row r="58" spans="1:6" s="20" customFormat="1" ht="14.25">
      <c r="A58" s="34" t="s">
        <v>67</v>
      </c>
      <c r="B58" s="144"/>
      <c r="C58" s="145"/>
      <c r="D58" s="36"/>
      <c r="E58" s="37"/>
      <c r="F58" s="143"/>
    </row>
    <row r="59" spans="1:6" s="20" customFormat="1" ht="14.25">
      <c r="A59" s="34" t="s">
        <v>68</v>
      </c>
      <c r="B59" s="144"/>
      <c r="C59" s="145"/>
      <c r="D59" s="36"/>
      <c r="E59" s="37"/>
      <c r="F59" s="143"/>
    </row>
    <row r="60" spans="1:6" s="20" customFormat="1" ht="28.5">
      <c r="A60" s="40" t="s">
        <v>69</v>
      </c>
      <c r="B60" s="146"/>
      <c r="C60" s="145"/>
      <c r="D60" s="36"/>
      <c r="E60" s="37"/>
      <c r="F60" s="143"/>
    </row>
    <row r="61" spans="1:6" s="20" customFormat="1" ht="14.25">
      <c r="A61" s="34"/>
      <c r="B61" s="144"/>
      <c r="C61" s="145"/>
      <c r="D61" s="36"/>
      <c r="E61" s="37"/>
      <c r="F61" s="143"/>
    </row>
    <row r="62" spans="1:6" s="20" customFormat="1" ht="14.25">
      <c r="A62" s="34" t="s">
        <v>70</v>
      </c>
      <c r="B62" s="144"/>
      <c r="C62" s="145"/>
      <c r="D62" s="36"/>
      <c r="E62" s="37"/>
      <c r="F62" s="143"/>
    </row>
    <row r="63" spans="1:6" s="20" customFormat="1" ht="14.25">
      <c r="A63" s="34" t="s">
        <v>71</v>
      </c>
      <c r="B63" s="144"/>
      <c r="C63" s="145"/>
      <c r="D63" s="36"/>
      <c r="E63" s="37"/>
      <c r="F63" s="143"/>
    </row>
    <row r="64" spans="1:6" s="20" customFormat="1" ht="14.25">
      <c r="A64" s="34" t="s">
        <v>72</v>
      </c>
      <c r="B64" s="144"/>
      <c r="C64" s="145"/>
      <c r="D64" s="36"/>
      <c r="E64" s="37"/>
      <c r="F64" s="143"/>
    </row>
    <row r="65" spans="1:6" s="20" customFormat="1" ht="14.25">
      <c r="A65" s="34" t="s">
        <v>73</v>
      </c>
      <c r="B65" s="144"/>
      <c r="C65" s="145"/>
      <c r="D65" s="36"/>
      <c r="E65" s="37"/>
      <c r="F65" s="143"/>
    </row>
    <row r="66" spans="1:6" s="20" customFormat="1" ht="14.25">
      <c r="A66" s="34" t="s">
        <v>74</v>
      </c>
      <c r="B66" s="144"/>
      <c r="C66" s="145"/>
      <c r="D66" s="36"/>
      <c r="E66" s="37"/>
      <c r="F66" s="143"/>
    </row>
    <row r="67" spans="1:6" s="20" customFormat="1" ht="14.25">
      <c r="A67" s="34" t="s">
        <v>75</v>
      </c>
      <c r="B67" s="144"/>
      <c r="C67" s="145"/>
      <c r="D67" s="36"/>
      <c r="E67" s="37"/>
      <c r="F67" s="143"/>
    </row>
    <row r="68" spans="1:6" s="20" customFormat="1" ht="14.25">
      <c r="A68" s="34" t="s">
        <v>76</v>
      </c>
      <c r="B68" s="144"/>
      <c r="C68" s="145"/>
      <c r="D68" s="36"/>
      <c r="E68" s="37"/>
      <c r="F68" s="143"/>
    </row>
    <row r="69" spans="1:6" s="20" customFormat="1" ht="14.25">
      <c r="A69" s="34" t="s">
        <v>77</v>
      </c>
      <c r="B69" s="144"/>
      <c r="C69" s="145"/>
      <c r="D69" s="36"/>
      <c r="E69" s="37"/>
      <c r="F69" s="143"/>
    </row>
    <row r="70" spans="1:6" s="20" customFormat="1" ht="14.25">
      <c r="A70" s="34" t="s">
        <v>78</v>
      </c>
      <c r="B70" s="144"/>
      <c r="C70" s="145"/>
      <c r="D70" s="36"/>
      <c r="E70" s="37"/>
      <c r="F70" s="143"/>
    </row>
    <row r="71" spans="1:6" s="20" customFormat="1" ht="14.25">
      <c r="A71" s="34" t="s">
        <v>79</v>
      </c>
      <c r="B71" s="144"/>
      <c r="C71" s="145"/>
      <c r="D71" s="36"/>
      <c r="E71" s="37"/>
      <c r="F71" s="143"/>
    </row>
    <row r="72" spans="1:6" s="20" customFormat="1" ht="14.25">
      <c r="A72" s="34" t="s">
        <v>80</v>
      </c>
      <c r="B72" s="144"/>
      <c r="C72" s="145"/>
      <c r="D72" s="36"/>
      <c r="E72" s="37"/>
      <c r="F72" s="143"/>
    </row>
    <row r="73" spans="1:6" ht="21">
      <c r="A73" s="41"/>
      <c r="B73" s="42"/>
      <c r="C73" s="42"/>
      <c r="D73" s="43"/>
      <c r="E73" s="44"/>
      <c r="F73" s="147"/>
    </row>
    <row r="74" spans="1:6" ht="21">
      <c r="A74" s="46"/>
      <c r="B74" s="47"/>
      <c r="C74" s="7" t="s">
        <v>81</v>
      </c>
      <c r="D74" s="19"/>
      <c r="E74" s="19"/>
      <c r="F74" s="45">
        <f>SUM(F75:F124)</f>
        <v>34.237012987012982</v>
      </c>
    </row>
    <row r="75" spans="1:6" ht="24.95" customHeight="1">
      <c r="A75" s="48" t="s">
        <v>82</v>
      </c>
      <c r="B75" s="49"/>
      <c r="C75" s="148"/>
      <c r="D75" s="50"/>
      <c r="E75" s="51"/>
      <c r="F75" s="52">
        <f>SUM(E76:E86)/55*30</f>
        <v>11.454545454545455</v>
      </c>
    </row>
    <row r="76" spans="1:6" s="21" customFormat="1" ht="82.5">
      <c r="A76" s="16" t="s">
        <v>83</v>
      </c>
      <c r="B76" s="149" t="s">
        <v>84</v>
      </c>
      <c r="C76" s="150">
        <f>(B8-B7)/ABS(IF(B7=0,1,B7))</f>
        <v>0</v>
      </c>
      <c r="D76" s="212" t="s">
        <v>85</v>
      </c>
      <c r="E76" s="55">
        <f>IF(C76&gt;0.2,5,IF(C76&gt;0.1,4,IF(C76&gt;0,3,IF(C76&gt;-0.1,2,IF(C76&gt;-0.2,1,0)))))</f>
        <v>2</v>
      </c>
      <c r="F76" s="56"/>
    </row>
    <row r="77" spans="1:6" s="21" customFormat="1" ht="82.5">
      <c r="A77" s="16"/>
      <c r="B77" s="149" t="s">
        <v>86</v>
      </c>
      <c r="C77" s="150">
        <f>(B8-B9)/ABS(IF(B9=0,1,B9))</f>
        <v>0</v>
      </c>
      <c r="D77" s="212" t="s">
        <v>85</v>
      </c>
      <c r="E77" s="55">
        <f>IF(C77&gt;0.2,5,IF(C77&gt;0.1,4,IF(C77&gt;0,3,IF(C77&gt;-0.1,2,IF(C77&gt;-0.2,1,0)))))</f>
        <v>2</v>
      </c>
      <c r="F77" s="56"/>
    </row>
    <row r="78" spans="1:6" s="21" customFormat="1" ht="82.5">
      <c r="A78" s="16"/>
      <c r="B78" s="151" t="s">
        <v>87</v>
      </c>
      <c r="C78" s="152">
        <f>(B32-B31)/ABS(IF(B31=0,1,B31))</f>
        <v>0</v>
      </c>
      <c r="D78" s="213" t="s">
        <v>88</v>
      </c>
      <c r="E78" s="55">
        <f>IF(C78&gt;0.4,5,IF(C78&gt;0.2,4,IF(C78&gt;0,3,IF(C78&gt;-0.2,2,IF(C78&gt;-0.4,1,0)))))</f>
        <v>2</v>
      </c>
      <c r="F78" s="59"/>
    </row>
    <row r="79" spans="1:6" s="21" customFormat="1" ht="82.5">
      <c r="A79" s="16"/>
      <c r="B79" s="151" t="s">
        <v>89</v>
      </c>
      <c r="C79" s="152">
        <f>(B32-B35)/ABS(IF(B35=0,1,B35))</f>
        <v>0</v>
      </c>
      <c r="D79" s="213" t="s">
        <v>88</v>
      </c>
      <c r="E79" s="55">
        <f>IF(C79&gt;0.4,5,IF(C79&gt;0.2,4,IF(C79&gt;0,3,IF(C79&gt;-0.2,2,IF(C79&gt;-0.4,1,0)))))</f>
        <v>2</v>
      </c>
      <c r="F79" s="59"/>
    </row>
    <row r="80" spans="1:6" s="21" customFormat="1" ht="82.5">
      <c r="A80" s="16"/>
      <c r="B80" s="151" t="s">
        <v>90</v>
      </c>
      <c r="C80" s="152">
        <f>(B11-B10)/ABS(IF(B10=0,1,B10))</f>
        <v>0</v>
      </c>
      <c r="D80" s="213" t="s">
        <v>91</v>
      </c>
      <c r="E80" s="55">
        <f>IF(C80&gt;3,5,IF(C80&gt;1,4,IF(C80&gt;0,3,IF(C80&gt;-1,2,IF(C80&gt;-2,1,0)))))</f>
        <v>2</v>
      </c>
      <c r="F80" s="59"/>
    </row>
    <row r="81" spans="1:6" s="21" customFormat="1" ht="82.5">
      <c r="A81" s="16"/>
      <c r="B81" s="151" t="s">
        <v>92</v>
      </c>
      <c r="C81" s="152">
        <f>(B11-B12)/ABS(IF(B12=0,1,B12))</f>
        <v>0</v>
      </c>
      <c r="D81" s="213" t="s">
        <v>91</v>
      </c>
      <c r="E81" s="55">
        <f>IF(C81&gt;3,5,IF(C81&gt;1,4,IF(C81&gt;0,3,IF(C81&gt;-1,2,IF(C81&gt;-2,1,0)))))</f>
        <v>2</v>
      </c>
      <c r="F81" s="59"/>
    </row>
    <row r="82" spans="1:6" s="21" customFormat="1" ht="82.5">
      <c r="A82" s="16"/>
      <c r="B82" s="151" t="s">
        <v>93</v>
      </c>
      <c r="C82" s="152">
        <f>(B16-B15)/ABS(IF(B15=0,1,B15))</f>
        <v>0</v>
      </c>
      <c r="D82" s="212" t="s">
        <v>85</v>
      </c>
      <c r="E82" s="55">
        <f>IF(C82&gt;0.2,5,IF(C82&gt;0.1,4,IF(C82&gt;0,3,IF(C82&gt;-0.1,2,IF(C82&gt;-0.2,1,0)))))</f>
        <v>2</v>
      </c>
      <c r="F82" s="59"/>
    </row>
    <row r="83" spans="1:6" s="21" customFormat="1" ht="82.5">
      <c r="A83" s="16"/>
      <c r="B83" s="151" t="s">
        <v>94</v>
      </c>
      <c r="C83" s="152">
        <f>(B16-B17)/ABS(IF(B17=0,1,B17))</f>
        <v>0</v>
      </c>
      <c r="D83" s="212" t="s">
        <v>85</v>
      </c>
      <c r="E83" s="55">
        <f>IF(C83&gt;0.2,5,IF(C83&gt;0.1,4,IF(C83&gt;0,3,IF(C83&gt;-0.1,2,IF(C83&gt;-0.2,1,0)))))</f>
        <v>2</v>
      </c>
      <c r="F83" s="59"/>
    </row>
    <row r="84" spans="1:6" s="21" customFormat="1" ht="115.5">
      <c r="A84" s="18" t="s">
        <v>95</v>
      </c>
      <c r="B84" s="60" t="s">
        <v>96</v>
      </c>
      <c r="C84" s="152">
        <f>(B13/IF(B14=0,1,B14))</f>
        <v>0</v>
      </c>
      <c r="D84" s="153" t="s">
        <v>97</v>
      </c>
      <c r="E84" s="55">
        <f>IF(C84&gt;2.3,1,IF(C84&gt;1.5,3,IF(C84&gt;=1,5,IF(C84&gt;0.7,4,IF(C84&gt;0.4,2,IF(C84&gt;0.2,1,0))))))</f>
        <v>0</v>
      </c>
      <c r="F84" s="59"/>
    </row>
    <row r="85" spans="1:6" s="21" customFormat="1" ht="115.5">
      <c r="A85" s="18"/>
      <c r="B85" s="60" t="s">
        <v>98</v>
      </c>
      <c r="C85" s="152">
        <f>(B5/IF(B6=0,1,B6))</f>
        <v>0</v>
      </c>
      <c r="D85" s="153" t="s">
        <v>97</v>
      </c>
      <c r="E85" s="55">
        <f>IF(C85&gt;2.3,1,IF(C85&gt;1.5,3,IF(C85&gt;=1,5,IF(C85&gt;0.7,4,IF(C85&gt;0.4,2,IF(C85&gt;0.2,1,0))))))</f>
        <v>0</v>
      </c>
      <c r="F85" s="59"/>
    </row>
    <row r="86" spans="1:6" s="21" customFormat="1" ht="82.5">
      <c r="A86" s="63" t="s">
        <v>99</v>
      </c>
      <c r="B86" s="151" t="s">
        <v>100</v>
      </c>
      <c r="C86" s="152">
        <f>(B19/IF(B4=0,1,B4))</f>
        <v>0</v>
      </c>
      <c r="D86" s="153" t="s">
        <v>101</v>
      </c>
      <c r="E86" s="55">
        <f>IF(C86&gt;0.032,1,IF(C86&gt;0.024,2,IF(C86&gt;0.016,3,IF(C86&gt;0.008,4,IF(C86&gt;0,5,5)))))</f>
        <v>5</v>
      </c>
      <c r="F86" s="59"/>
    </row>
    <row r="87" spans="1:6" s="21" customFormat="1" ht="24.95" customHeight="1">
      <c r="A87" s="64" t="s">
        <v>102</v>
      </c>
      <c r="B87" s="65"/>
      <c r="C87" s="66"/>
      <c r="D87" s="67"/>
      <c r="E87" s="68"/>
      <c r="F87" s="69">
        <f>SUM(E88:E94)/25*20</f>
        <v>8</v>
      </c>
    </row>
    <row r="88" spans="1:6" s="21" customFormat="1" ht="99">
      <c r="A88" s="4" t="s">
        <v>103</v>
      </c>
      <c r="B88" s="154" t="s">
        <v>104</v>
      </c>
      <c r="C88" s="155">
        <f>(B20-30000)/30000</f>
        <v>-1</v>
      </c>
      <c r="D88" s="156" t="s">
        <v>105</v>
      </c>
      <c r="E88" s="157">
        <f>IF(C88&gt;0.2,5,IF(C88&gt;0,4,IF(C88&gt;-0.1,3,IF(C88&gt;-0.2,2,IF(C88&gt;-0.3,1,0)))))</f>
        <v>0</v>
      </c>
      <c r="F88" s="75"/>
    </row>
    <row r="89" spans="1:6" s="21" customFormat="1" ht="49.5">
      <c r="A89" s="4"/>
      <c r="B89" s="154" t="s">
        <v>106</v>
      </c>
      <c r="C89" s="155">
        <f>(B21-30000)/30000</f>
        <v>-1</v>
      </c>
      <c r="D89" s="156" t="s">
        <v>107</v>
      </c>
      <c r="E89" s="157">
        <f>IF(C89&gt;0.7,5,IF(C89&gt;0.3,4,IF(C89&gt;0.1,3,)))</f>
        <v>0</v>
      </c>
      <c r="F89" s="75"/>
    </row>
    <row r="90" spans="1:6" s="21" customFormat="1" ht="19.5">
      <c r="A90" s="4"/>
      <c r="B90" s="154" t="s">
        <v>108</v>
      </c>
      <c r="C90" s="158">
        <f>B21</f>
        <v>0</v>
      </c>
      <c r="D90" s="156" t="s">
        <v>109</v>
      </c>
      <c r="E90" s="157" t="s">
        <v>110</v>
      </c>
      <c r="F90" s="75"/>
    </row>
    <row r="91" spans="1:6" s="21" customFormat="1" ht="99">
      <c r="A91" s="4" t="s">
        <v>111</v>
      </c>
      <c r="B91" s="154" t="s">
        <v>112</v>
      </c>
      <c r="C91" s="155">
        <f>B25/IF(B5=0,1,B5)</f>
        <v>0</v>
      </c>
      <c r="D91" s="156" t="s">
        <v>113</v>
      </c>
      <c r="E91" s="157">
        <f>IF(C91&gt;0.3,0,IF(C91&gt;0.25,1,IF(C91&gt;0.2,2,IF(C91&gt;0.15,3,IF(C91&gt;0.1,4,5)))))</f>
        <v>5</v>
      </c>
      <c r="F91" s="75"/>
    </row>
    <row r="92" spans="1:6" s="21" customFormat="1" ht="99">
      <c r="A92" s="4"/>
      <c r="B92" s="154" t="s">
        <v>114</v>
      </c>
      <c r="C92" s="155">
        <f>B26/IF(B6=0,1,B6)</f>
        <v>0</v>
      </c>
      <c r="D92" s="156" t="s">
        <v>115</v>
      </c>
      <c r="E92" s="157">
        <f>IF(C92&gt;0.25,0,IF(C92&gt;0.2,1,IF(C92&gt;0.15,2,IF(C92&gt;0.1,3,IF(C92&gt;0.05,4,5)))))</f>
        <v>5</v>
      </c>
      <c r="F92" s="75"/>
    </row>
    <row r="93" spans="1:6" s="21" customFormat="1" ht="66">
      <c r="A93" s="4" t="s">
        <v>116</v>
      </c>
      <c r="B93" s="70" t="s">
        <v>117</v>
      </c>
      <c r="C93" s="159">
        <f>B37/IF(B66=0,1,B66)</f>
        <v>0</v>
      </c>
      <c r="D93" s="160" t="s">
        <v>118</v>
      </c>
      <c r="E93" s="157">
        <f>IF(C93&gt;0.2,5,IF(C93&gt;0.1,3,IF(C93&gt;0.05,1,0)))</f>
        <v>0</v>
      </c>
      <c r="F93" s="75"/>
    </row>
    <row r="94" spans="1:6" s="21" customFormat="1" ht="33">
      <c r="A94" s="4"/>
      <c r="B94" s="70" t="s">
        <v>119</v>
      </c>
      <c r="C94" s="161">
        <f>B38/IF(B39=0,1,B39)</f>
        <v>0</v>
      </c>
      <c r="D94" s="156" t="s">
        <v>109</v>
      </c>
      <c r="E94" s="157" t="s">
        <v>110</v>
      </c>
      <c r="F94" s="75"/>
    </row>
    <row r="95" spans="1:6" s="21" customFormat="1" ht="24.95" customHeight="1">
      <c r="A95" s="64" t="s">
        <v>120</v>
      </c>
      <c r="B95" s="82"/>
      <c r="C95" s="83"/>
      <c r="D95" s="84"/>
      <c r="E95" s="85"/>
      <c r="F95" s="69">
        <f>SUM(E96:E100)/20*25</f>
        <v>6.25</v>
      </c>
    </row>
    <row r="96" spans="1:6" s="21" customFormat="1" ht="99">
      <c r="A96" s="10" t="s">
        <v>121</v>
      </c>
      <c r="B96" s="86" t="s">
        <v>122</v>
      </c>
      <c r="C96" s="162">
        <f>(B5+B6-B25-B26-B27)/IF((B5+B6)=0,1,B5+B6)</f>
        <v>0</v>
      </c>
      <c r="D96" s="163" t="s">
        <v>123</v>
      </c>
      <c r="E96" s="90">
        <f>IF(C96&gt;0.55,5,IF(C96&gt;0.5,4,IF(C96&gt;0.45,3,IF(C96&gt;0.4,2,IF(C96&gt;0.35,1,0)))))</f>
        <v>0</v>
      </c>
      <c r="F96" s="91"/>
    </row>
    <row r="97" spans="1:6" s="21" customFormat="1" ht="99">
      <c r="A97" s="10"/>
      <c r="B97" s="86" t="s">
        <v>124</v>
      </c>
      <c r="C97" s="162">
        <f>B28/IF(B4=0,1,B4)</f>
        <v>0</v>
      </c>
      <c r="D97" s="163" t="s">
        <v>125</v>
      </c>
      <c r="E97" s="90">
        <f>IF(C97&gt;0.35,1,IF(C97&gt;0.3,2,IF(C97&gt;0.28,3,IF(C97&gt;0.25,3,IF(C97&gt;0.2,5,0)))))</f>
        <v>0</v>
      </c>
      <c r="F97" s="91"/>
    </row>
    <row r="98" spans="1:6" s="21" customFormat="1" ht="82.5">
      <c r="A98" s="10" t="s">
        <v>126</v>
      </c>
      <c r="B98" s="86" t="s">
        <v>127</v>
      </c>
      <c r="C98" s="164">
        <f>B23/IF(B3=0,1,B3)</f>
        <v>0</v>
      </c>
      <c r="D98" s="165" t="s">
        <v>128</v>
      </c>
      <c r="E98" s="90">
        <f>IF(C98&gt;1,5,IF(C98&gt;0.95,4,IF(C98&gt;0.9,3,IF(C98&gt;0.85,2,IF(C98&gt;0.8,1,0)))))</f>
        <v>0</v>
      </c>
      <c r="F98" s="91"/>
    </row>
    <row r="99" spans="1:6" s="21" customFormat="1" ht="19.5">
      <c r="A99" s="10"/>
      <c r="B99" s="166" t="s">
        <v>129</v>
      </c>
      <c r="C99" s="167">
        <f>B29</f>
        <v>0</v>
      </c>
      <c r="D99" s="165" t="s">
        <v>109</v>
      </c>
      <c r="E99" s="90" t="s">
        <v>110</v>
      </c>
      <c r="F99" s="91"/>
    </row>
    <row r="100" spans="1:6" s="21" customFormat="1" ht="82.5">
      <c r="A100" s="86" t="s">
        <v>130</v>
      </c>
      <c r="B100" s="166" t="s">
        <v>131</v>
      </c>
      <c r="C100" s="162">
        <f>B22/IF(B4=0,1,B4)</f>
        <v>0</v>
      </c>
      <c r="D100" s="163" t="s">
        <v>132</v>
      </c>
      <c r="E100" s="90">
        <f>IF(C100&gt;0.7,0,IF(C100&gt;0.6,1,IF(C100&gt;0.5,2,IF(C100&gt;0.4,3,IF(C100&gt;0.3,4,5)))))</f>
        <v>5</v>
      </c>
      <c r="F100" s="91"/>
    </row>
    <row r="101" spans="1:6" s="21" customFormat="1" ht="24.95" customHeight="1">
      <c r="A101" s="64" t="s">
        <v>133</v>
      </c>
      <c r="B101" s="65"/>
      <c r="C101" s="97"/>
      <c r="D101" s="98"/>
      <c r="E101" s="99"/>
      <c r="F101" s="69">
        <f>SUM(E102:E115)/55*15</f>
        <v>0.81818181818181812</v>
      </c>
    </row>
    <row r="102" spans="1:6" s="22" customFormat="1" ht="99">
      <c r="A102" s="100" t="s">
        <v>134</v>
      </c>
      <c r="B102" s="100" t="s">
        <v>135</v>
      </c>
      <c r="C102" s="168">
        <f>B52/IF(B32=0,1,B32)</f>
        <v>0</v>
      </c>
      <c r="D102" s="169" t="s">
        <v>136</v>
      </c>
      <c r="E102" s="104">
        <f>IF(C102&gt;0.95,5,IF(C102&gt;0.9,4,IF(C102&gt;0.85,3,IF(C102&gt;0.8,2,IF(C102&gt;=0.75,1,0)))))</f>
        <v>0</v>
      </c>
      <c r="F102" s="105"/>
    </row>
    <row r="103" spans="1:6" s="22" customFormat="1" ht="99">
      <c r="A103" s="15" t="s">
        <v>137</v>
      </c>
      <c r="B103" s="100" t="s">
        <v>138</v>
      </c>
      <c r="C103" s="168">
        <f>B57/IF(B56=0,1,B56)</f>
        <v>0</v>
      </c>
      <c r="D103" s="169" t="s">
        <v>136</v>
      </c>
      <c r="E103" s="104">
        <f>IF(C103&gt;0.95,5,IF(C103&gt;0.9,4,IF(C103&gt;0.85,3,IF(C103&gt;0.8,2,IF(C103&gt;=0.75,1,0)))))</f>
        <v>0</v>
      </c>
      <c r="F103" s="105"/>
    </row>
    <row r="104" spans="1:6" s="22" customFormat="1" ht="99">
      <c r="A104" s="15"/>
      <c r="B104" s="100" t="s">
        <v>139</v>
      </c>
      <c r="C104" s="168">
        <f>B59/IF(B58=0,1,B58)</f>
        <v>0</v>
      </c>
      <c r="D104" s="169" t="s">
        <v>136</v>
      </c>
      <c r="E104" s="104">
        <f>IF(C104&gt;0.95,5,IF(C104&gt;0.9,4,IF(C104&gt;0.85,3,IF(C104&gt;0.8,2,IF(C104&gt;=0.75,1,0)))))</f>
        <v>0</v>
      </c>
      <c r="F104" s="105"/>
    </row>
    <row r="105" spans="1:6" s="22" customFormat="1" ht="33">
      <c r="A105" s="15"/>
      <c r="B105" s="170" t="s">
        <v>140</v>
      </c>
      <c r="C105" s="171">
        <f>B55</f>
        <v>0</v>
      </c>
      <c r="D105" s="172" t="s">
        <v>109</v>
      </c>
      <c r="E105" s="104" t="s">
        <v>110</v>
      </c>
      <c r="F105" s="105"/>
    </row>
    <row r="106" spans="1:6" s="22" customFormat="1" ht="99">
      <c r="A106" s="15" t="s">
        <v>141</v>
      </c>
      <c r="B106" s="100" t="s">
        <v>142</v>
      </c>
      <c r="C106" s="173">
        <f>B60/100</f>
        <v>0</v>
      </c>
      <c r="D106" s="172" t="s">
        <v>143</v>
      </c>
      <c r="E106" s="104">
        <f>IF(C106&gt;1.08,0,IF(C106&gt;1.04,1,IF(C106&gt;1,3,IF(C106&gt;0.96,5,IF(C106&gt;0.92,3,IF(C106&gt;0.88,1,0))))))</f>
        <v>0</v>
      </c>
      <c r="F106" s="105"/>
    </row>
    <row r="107" spans="1:6" s="22" customFormat="1" ht="99">
      <c r="A107" s="15"/>
      <c r="B107" s="100" t="s">
        <v>144</v>
      </c>
      <c r="C107" s="173">
        <f>B51/IF(B33=0,1,B33)</f>
        <v>0</v>
      </c>
      <c r="D107" s="169" t="s">
        <v>145</v>
      </c>
      <c r="E107" s="104">
        <f>IF(C107&gt;0.95,5,IF(C107&gt;0.9,4,IF(C107&gt;0.85,3,IF(C107&gt;0.8,2,IF(C107&gt;=0.75,1,0)))))</f>
        <v>0</v>
      </c>
      <c r="F107" s="105"/>
    </row>
    <row r="108" spans="1:6" s="21" customFormat="1" ht="99">
      <c r="A108" s="15" t="s">
        <v>146</v>
      </c>
      <c r="B108" s="100" t="s">
        <v>147</v>
      </c>
      <c r="C108" s="168">
        <f>B48/(IF(B18=0,1,B18)/(1500*12))</f>
        <v>0</v>
      </c>
      <c r="D108" s="169" t="s">
        <v>148</v>
      </c>
      <c r="E108" s="104">
        <f>IF(C108&gt;0.9,5,IF(C108&gt;0.7,4,IF(C108&gt;0.5,3,IF(C108&gt;0.3,2,IF(C108&gt;0.1,1,0)))))</f>
        <v>0</v>
      </c>
      <c r="F108" s="111"/>
    </row>
    <row r="109" spans="1:6" s="21" customFormat="1" ht="66">
      <c r="A109" s="15"/>
      <c r="B109" s="100" t="s">
        <v>149</v>
      </c>
      <c r="C109" s="168">
        <f>B49/IF(B48=0,1,B48)</f>
        <v>0</v>
      </c>
      <c r="D109" s="169" t="s">
        <v>150</v>
      </c>
      <c r="E109" s="104">
        <f>IF(C109&gt;0.2,3,IF(C109&gt;0.1,5,IF(C109&gt;=0,1,0)))</f>
        <v>1</v>
      </c>
      <c r="F109" s="111"/>
    </row>
    <row r="110" spans="1:6" s="21" customFormat="1" ht="33">
      <c r="A110" s="15"/>
      <c r="B110" s="100" t="s">
        <v>151</v>
      </c>
      <c r="C110" s="168">
        <f>B50</f>
        <v>0</v>
      </c>
      <c r="D110" s="169" t="s">
        <v>109</v>
      </c>
      <c r="E110" s="104" t="s">
        <v>110</v>
      </c>
      <c r="F110" s="111"/>
    </row>
    <row r="111" spans="1:6" s="21" customFormat="1" ht="99">
      <c r="A111" s="15" t="s">
        <v>152</v>
      </c>
      <c r="B111" s="100" t="s">
        <v>153</v>
      </c>
      <c r="C111" s="168">
        <f>(B42-B41)/ABS(IF(B41=0,1,B41))</f>
        <v>0</v>
      </c>
      <c r="D111" s="169" t="s">
        <v>154</v>
      </c>
      <c r="E111" s="104">
        <f>IF(C111&gt;0.05,0,IF(C111&gt;0,1,IF(C111&gt;-0.1,2,IF(C111&gt;-0.2,3,IF(C111&gt;-0.3,4,5)))))</f>
        <v>2</v>
      </c>
      <c r="F111" s="111"/>
    </row>
    <row r="112" spans="1:6" s="21" customFormat="1" ht="99">
      <c r="A112" s="15"/>
      <c r="B112" s="100" t="s">
        <v>155</v>
      </c>
      <c r="C112" s="168">
        <f>B44/IF(B42=0,1,B42)</f>
        <v>0</v>
      </c>
      <c r="D112" s="169" t="s">
        <v>136</v>
      </c>
      <c r="E112" s="104">
        <f>IF(C112&gt;0.95,5,IF(C112&gt;0.9,4,IF(C112&gt;0.85,3,IF(C112&gt;0.8,2,IF(C112&gt;=0.75,1,0)))))</f>
        <v>0</v>
      </c>
      <c r="F112" s="111"/>
    </row>
    <row r="113" spans="1:6" s="21" customFormat="1" ht="66">
      <c r="A113" s="15"/>
      <c r="B113" s="170" t="s">
        <v>156</v>
      </c>
      <c r="C113" s="174">
        <f>B46/IF(B42=0,1,B42)</f>
        <v>0</v>
      </c>
      <c r="D113" s="169" t="s">
        <v>157</v>
      </c>
      <c r="E113" s="115">
        <f>IF(C113&gt;0.15,5,IF(C113&gt;0.1,3,IF(C113&gt;0.05,1,0)))</f>
        <v>0</v>
      </c>
      <c r="F113" s="111"/>
    </row>
    <row r="114" spans="1:6" s="21" customFormat="1" ht="99">
      <c r="A114" s="15"/>
      <c r="B114" s="100" t="s">
        <v>158</v>
      </c>
      <c r="C114" s="168">
        <f>B45/IF(B42=0,1,B42)</f>
        <v>0</v>
      </c>
      <c r="D114" s="169" t="s">
        <v>136</v>
      </c>
      <c r="E114" s="104">
        <f>IF(C114&gt;0.95,5,IF(C114&gt;0.9,4,IF(C114&gt;0.85,3,IF(C114&gt;0.8,2,IF(C114&gt;=0.75,1,0)))))</f>
        <v>0</v>
      </c>
      <c r="F114" s="111"/>
    </row>
    <row r="115" spans="1:6" s="21" customFormat="1" ht="19.5">
      <c r="A115" s="15"/>
      <c r="B115" s="170" t="s">
        <v>57</v>
      </c>
      <c r="C115" s="174">
        <f>B47</f>
        <v>0</v>
      </c>
      <c r="D115" s="172" t="s">
        <v>109</v>
      </c>
      <c r="E115" s="104" t="s">
        <v>110</v>
      </c>
      <c r="F115" s="111"/>
    </row>
    <row r="116" spans="1:6" s="21" customFormat="1" ht="24.95" customHeight="1">
      <c r="A116" s="64" t="s">
        <v>159</v>
      </c>
      <c r="B116" s="65"/>
      <c r="C116" s="97"/>
      <c r="D116" s="98"/>
      <c r="E116" s="99"/>
      <c r="F116" s="69">
        <f>SUM(E117:E124)/35*10</f>
        <v>7.7142857142857144</v>
      </c>
    </row>
    <row r="117" spans="1:6" s="21" customFormat="1" ht="66">
      <c r="A117" s="175" t="s">
        <v>134</v>
      </c>
      <c r="B117" s="176" t="s">
        <v>160</v>
      </c>
      <c r="C117" s="177">
        <f>B62</f>
        <v>0</v>
      </c>
      <c r="D117" s="178" t="s">
        <v>161</v>
      </c>
      <c r="E117" s="120">
        <f>IF(C117&gt;5,0,IF(C117&gt;3,3,IF(C117&gt;1,4,5)))</f>
        <v>5</v>
      </c>
      <c r="F117" s="121"/>
    </row>
    <row r="118" spans="1:6" s="21" customFormat="1" ht="66">
      <c r="A118" s="1" t="s">
        <v>162</v>
      </c>
      <c r="B118" s="176" t="s">
        <v>163</v>
      </c>
      <c r="C118" s="179">
        <f>B63/IF(B69=0,1,B69)</f>
        <v>0</v>
      </c>
      <c r="D118" s="180" t="s">
        <v>164</v>
      </c>
      <c r="E118" s="120">
        <f>IF(C118&gt;0.3,0,IF(C118&gt;0.2,1,IF(C118&gt;0.1,3,5)))</f>
        <v>5</v>
      </c>
      <c r="F118" s="121"/>
    </row>
    <row r="119" spans="1:6" s="21" customFormat="1" ht="49.5">
      <c r="A119" s="1"/>
      <c r="B119" s="176" t="s">
        <v>165</v>
      </c>
      <c r="C119" s="179">
        <f>B72/IF(B71=0,1,B71)</f>
        <v>0</v>
      </c>
      <c r="D119" s="178" t="s">
        <v>166</v>
      </c>
      <c r="E119" s="120">
        <f>IF(C119&gt;0.6,1,IF(C119&gt;0.2,3,5))</f>
        <v>5</v>
      </c>
      <c r="F119" s="121"/>
    </row>
    <row r="120" spans="1:6" s="21" customFormat="1" ht="66">
      <c r="A120" s="5" t="s">
        <v>167</v>
      </c>
      <c r="B120" s="181" t="s">
        <v>168</v>
      </c>
      <c r="C120" s="182">
        <f>B64/IF(B66=0,1,B66)</f>
        <v>0</v>
      </c>
      <c r="D120" s="180" t="s">
        <v>169</v>
      </c>
      <c r="E120" s="120">
        <f>IF(C120&gt;0.15,0,IF(C120&gt;0.1,1,IF(C120&gt;0.05,3,5)))</f>
        <v>5</v>
      </c>
      <c r="F120" s="121"/>
    </row>
    <row r="121" spans="1:6" s="21" customFormat="1" ht="66">
      <c r="A121" s="5"/>
      <c r="B121" s="181" t="s">
        <v>170</v>
      </c>
      <c r="C121" s="182">
        <f>B67/(IF(B66=0,1,B66)/6)</f>
        <v>0</v>
      </c>
      <c r="D121" s="180" t="s">
        <v>171</v>
      </c>
      <c r="E121" s="120">
        <f>IF(C121&gt;1,5,IF(C121&gt;0.8,3,1))</f>
        <v>1</v>
      </c>
      <c r="F121" s="121"/>
    </row>
    <row r="122" spans="1:6" s="21" customFormat="1" ht="66">
      <c r="A122" s="5"/>
      <c r="B122" s="181" t="s">
        <v>172</v>
      </c>
      <c r="C122" s="177">
        <f>B68/(IF(B66=0,1,B66)/30)</f>
        <v>0</v>
      </c>
      <c r="D122" s="180" t="s">
        <v>171</v>
      </c>
      <c r="E122" s="120">
        <f>IF(C122&gt;1,5,IF(C122&gt;0.8,3,1))</f>
        <v>1</v>
      </c>
      <c r="F122" s="121"/>
    </row>
    <row r="123" spans="1:6" s="21" customFormat="1" ht="19.5" hidden="1">
      <c r="A123" s="5"/>
      <c r="B123" s="181" t="s">
        <v>173</v>
      </c>
      <c r="C123" s="177"/>
      <c r="D123" s="180" t="s">
        <v>109</v>
      </c>
      <c r="E123" s="120" t="s">
        <v>110</v>
      </c>
      <c r="F123" s="121"/>
    </row>
    <row r="124" spans="1:6" s="21" customFormat="1" ht="66">
      <c r="A124" s="183" t="s">
        <v>174</v>
      </c>
      <c r="B124" s="184" t="s">
        <v>175</v>
      </c>
      <c r="C124" s="185">
        <f>B65/IF(B70=0,1,B70)</f>
        <v>0</v>
      </c>
      <c r="D124" s="186" t="s">
        <v>164</v>
      </c>
      <c r="E124" s="129">
        <f>IF(C124&gt;0.3,0,IF(C124&gt;0.2,1,IF(C124&gt;0.1,3,5)))</f>
        <v>5</v>
      </c>
      <c r="F124" s="121"/>
    </row>
    <row r="125" spans="1:6" s="21" customFormat="1">
      <c r="A125" s="23"/>
      <c r="B125" s="130"/>
      <c r="C125" s="187"/>
      <c r="D125" s="131"/>
      <c r="E125" s="132"/>
      <c r="F125" s="188"/>
    </row>
    <row r="126" spans="1:6" s="21" customFormat="1">
      <c r="A126" s="23"/>
      <c r="B126" s="130"/>
      <c r="C126" s="187"/>
      <c r="D126" s="131"/>
      <c r="E126" s="132"/>
      <c r="F126" s="188"/>
    </row>
    <row r="127" spans="1:6" s="21" customFormat="1">
      <c r="A127" s="23"/>
      <c r="B127" s="130"/>
      <c r="C127" s="187"/>
      <c r="D127" s="131"/>
      <c r="E127" s="132"/>
      <c r="F127" s="188"/>
    </row>
    <row r="128" spans="1:6" s="21" customFormat="1">
      <c r="A128" s="23"/>
      <c r="B128" s="130"/>
      <c r="C128" s="187"/>
      <c r="D128" s="131"/>
      <c r="E128" s="132"/>
      <c r="F128" s="188"/>
    </row>
    <row r="129" spans="1:6" s="21" customFormat="1">
      <c r="A129" s="23"/>
      <c r="B129" s="130"/>
      <c r="C129" s="187"/>
      <c r="D129" s="131"/>
      <c r="E129" s="132"/>
      <c r="F129" s="188"/>
    </row>
    <row r="130" spans="1:6" s="21" customFormat="1">
      <c r="A130" s="23"/>
      <c r="B130" s="130"/>
      <c r="C130" s="187"/>
      <c r="D130" s="131"/>
      <c r="E130" s="132"/>
      <c r="F130" s="188"/>
    </row>
    <row r="131" spans="1:6" s="21" customFormat="1">
      <c r="A131" s="23"/>
      <c r="B131" s="130"/>
      <c r="C131" s="187"/>
      <c r="D131" s="131"/>
      <c r="E131" s="132"/>
      <c r="F131" s="188"/>
    </row>
    <row r="132" spans="1:6" s="21" customFormat="1">
      <c r="A132" s="23"/>
      <c r="B132" s="130"/>
      <c r="C132" s="187"/>
      <c r="D132" s="131"/>
      <c r="E132" s="132"/>
      <c r="F132" s="188"/>
    </row>
    <row r="133" spans="1:6" s="21" customFormat="1">
      <c r="A133" s="23"/>
      <c r="B133" s="130"/>
      <c r="C133" s="187"/>
      <c r="D133" s="131"/>
      <c r="E133" s="132"/>
      <c r="F133" s="188"/>
    </row>
    <row r="134" spans="1:6" s="21" customFormat="1">
      <c r="A134" s="23"/>
      <c r="B134" s="130"/>
      <c r="C134" s="187"/>
      <c r="D134" s="131"/>
      <c r="E134" s="132"/>
      <c r="F134" s="188"/>
    </row>
    <row r="135" spans="1:6" s="21" customFormat="1">
      <c r="A135" s="23"/>
      <c r="B135" s="130"/>
      <c r="C135" s="187"/>
      <c r="D135" s="131"/>
      <c r="E135" s="132"/>
      <c r="F135" s="188"/>
    </row>
    <row r="136" spans="1:6" s="21" customFormat="1">
      <c r="A136" s="23"/>
      <c r="B136" s="130"/>
      <c r="C136" s="187"/>
      <c r="D136" s="131"/>
      <c r="E136" s="132"/>
      <c r="F136" s="188"/>
    </row>
    <row r="137" spans="1:6" s="21" customFormat="1">
      <c r="A137" s="23"/>
      <c r="B137" s="130"/>
      <c r="C137" s="187"/>
      <c r="D137" s="131"/>
      <c r="E137" s="132"/>
      <c r="F137" s="188"/>
    </row>
    <row r="138" spans="1:6" s="21" customFormat="1">
      <c r="A138" s="23"/>
      <c r="B138" s="130"/>
      <c r="C138" s="187"/>
      <c r="D138" s="131"/>
      <c r="E138" s="132"/>
      <c r="F138" s="188"/>
    </row>
    <row r="139" spans="1:6" s="21" customFormat="1">
      <c r="A139" s="23"/>
      <c r="B139" s="130"/>
      <c r="C139" s="187"/>
      <c r="D139" s="131"/>
      <c r="E139" s="132"/>
      <c r="F139" s="188"/>
    </row>
    <row r="140" spans="1:6" s="21" customFormat="1">
      <c r="A140" s="23"/>
      <c r="B140" s="130"/>
      <c r="C140" s="187"/>
      <c r="D140" s="131"/>
      <c r="E140" s="132"/>
      <c r="F140" s="188"/>
    </row>
    <row r="141" spans="1:6" s="21" customFormat="1">
      <c r="A141" s="23"/>
      <c r="B141" s="130"/>
      <c r="C141" s="187"/>
      <c r="D141" s="131"/>
      <c r="E141" s="132"/>
      <c r="F141" s="188"/>
    </row>
    <row r="142" spans="1:6" s="21" customFormat="1">
      <c r="A142" s="23"/>
      <c r="B142" s="130"/>
      <c r="C142" s="187"/>
      <c r="D142" s="131"/>
      <c r="E142" s="132"/>
      <c r="F142" s="188"/>
    </row>
    <row r="143" spans="1:6" s="21" customFormat="1">
      <c r="A143" s="23"/>
      <c r="B143" s="130"/>
      <c r="C143" s="187"/>
      <c r="D143" s="131"/>
      <c r="E143" s="132"/>
      <c r="F143" s="188"/>
    </row>
    <row r="144" spans="1:6" s="21" customFormat="1">
      <c r="A144" s="23"/>
      <c r="B144" s="130"/>
      <c r="C144" s="187"/>
      <c r="D144" s="131"/>
      <c r="E144" s="132"/>
      <c r="F144" s="188"/>
    </row>
    <row r="145" spans="1:6" s="21" customFormat="1">
      <c r="A145" s="23"/>
      <c r="B145" s="130"/>
      <c r="C145" s="187"/>
      <c r="D145" s="131"/>
      <c r="E145" s="132"/>
      <c r="F145" s="188"/>
    </row>
    <row r="146" spans="1:6" s="21" customFormat="1">
      <c r="A146" s="23"/>
      <c r="B146" s="130"/>
      <c r="C146" s="187"/>
      <c r="D146" s="131"/>
      <c r="E146" s="132"/>
      <c r="F146" s="188"/>
    </row>
    <row r="147" spans="1:6" s="21" customFormat="1">
      <c r="A147" s="23"/>
      <c r="B147" s="130"/>
      <c r="C147" s="187"/>
      <c r="D147" s="131"/>
      <c r="E147" s="132"/>
      <c r="F147" s="188"/>
    </row>
    <row r="148" spans="1:6" s="21" customFormat="1">
      <c r="A148" s="23"/>
      <c r="B148" s="130"/>
      <c r="C148" s="187"/>
      <c r="D148" s="131"/>
      <c r="E148" s="132"/>
      <c r="F148" s="188"/>
    </row>
    <row r="149" spans="1:6" s="21" customFormat="1">
      <c r="A149" s="23"/>
      <c r="B149" s="130"/>
      <c r="C149" s="187"/>
      <c r="D149" s="131"/>
      <c r="E149" s="132"/>
      <c r="F149" s="188"/>
    </row>
    <row r="150" spans="1:6" s="21" customFormat="1">
      <c r="A150" s="23"/>
      <c r="B150" s="130"/>
      <c r="C150" s="187"/>
      <c r="D150" s="131"/>
      <c r="E150" s="132"/>
      <c r="F150" s="188"/>
    </row>
    <row r="151" spans="1:6" s="21" customFormat="1">
      <c r="A151" s="23"/>
      <c r="B151" s="130"/>
      <c r="C151" s="187"/>
      <c r="D151" s="131"/>
      <c r="E151" s="132"/>
      <c r="F151" s="188"/>
    </row>
    <row r="152" spans="1:6" s="21" customFormat="1">
      <c r="A152" s="23"/>
      <c r="B152" s="130"/>
      <c r="C152" s="187"/>
      <c r="D152" s="131"/>
      <c r="E152" s="132"/>
      <c r="F152" s="188"/>
    </row>
    <row r="153" spans="1:6" s="21" customFormat="1">
      <c r="A153" s="23"/>
      <c r="B153" s="130"/>
      <c r="C153" s="187"/>
      <c r="D153" s="131"/>
      <c r="E153" s="132"/>
      <c r="F153" s="188"/>
    </row>
    <row r="154" spans="1:6" s="21" customFormat="1">
      <c r="A154" s="23"/>
      <c r="B154" s="130"/>
      <c r="C154" s="187"/>
      <c r="D154" s="131"/>
      <c r="E154" s="132"/>
      <c r="F154" s="188"/>
    </row>
    <row r="155" spans="1:6" s="21" customFormat="1">
      <c r="A155" s="23"/>
      <c r="B155" s="130"/>
      <c r="C155" s="187"/>
      <c r="D155" s="131"/>
      <c r="E155" s="132"/>
      <c r="F155" s="188"/>
    </row>
    <row r="156" spans="1:6" s="21" customFormat="1">
      <c r="A156" s="23"/>
      <c r="B156" s="130"/>
      <c r="C156" s="187"/>
      <c r="D156" s="131"/>
      <c r="E156" s="132"/>
      <c r="F156" s="188"/>
    </row>
    <row r="157" spans="1:6">
      <c r="B157" s="134"/>
      <c r="C157" s="189"/>
      <c r="D157" s="135"/>
      <c r="E157" s="136"/>
    </row>
    <row r="158" spans="1:6">
      <c r="B158" s="134"/>
      <c r="C158" s="189"/>
      <c r="D158" s="135"/>
      <c r="E158" s="136"/>
    </row>
    <row r="159" spans="1:6">
      <c r="B159" s="134"/>
      <c r="C159" s="189"/>
      <c r="D159" s="135"/>
      <c r="E159" s="136"/>
    </row>
    <row r="160" spans="1:6">
      <c r="B160" s="134"/>
      <c r="C160" s="189"/>
      <c r="D160" s="135"/>
      <c r="E160" s="136"/>
    </row>
    <row r="161" spans="2:5">
      <c r="B161" s="134"/>
      <c r="C161" s="189"/>
      <c r="D161" s="135"/>
      <c r="E161" s="136"/>
    </row>
    <row r="162" spans="2:5">
      <c r="B162" s="134"/>
      <c r="C162" s="189"/>
      <c r="D162" s="135"/>
      <c r="E162" s="136"/>
    </row>
    <row r="163" spans="2:5">
      <c r="B163" s="134"/>
      <c r="C163" s="189"/>
      <c r="D163" s="135"/>
      <c r="E163" s="136"/>
    </row>
    <row r="164" spans="2:5">
      <c r="B164" s="134"/>
      <c r="C164" s="189"/>
      <c r="D164" s="135"/>
      <c r="E164" s="136"/>
    </row>
    <row r="165" spans="2:5">
      <c r="B165" s="134"/>
      <c r="C165" s="189"/>
      <c r="D165" s="135"/>
      <c r="E165" s="136"/>
    </row>
    <row r="166" spans="2:5">
      <c r="B166" s="134"/>
      <c r="C166" s="189"/>
      <c r="D166" s="135"/>
      <c r="E166" s="136"/>
    </row>
    <row r="167" spans="2:5">
      <c r="B167" s="134"/>
      <c r="C167" s="189"/>
      <c r="D167" s="135"/>
      <c r="E167" s="136"/>
    </row>
    <row r="168" spans="2:5">
      <c r="B168" s="134"/>
      <c r="C168" s="189"/>
      <c r="D168" s="135"/>
      <c r="E168" s="136"/>
    </row>
    <row r="169" spans="2:5">
      <c r="B169" s="134"/>
      <c r="C169" s="189"/>
      <c r="D169" s="135"/>
      <c r="E169" s="136"/>
    </row>
    <row r="170" spans="2:5">
      <c r="B170" s="134"/>
      <c r="C170" s="189"/>
      <c r="D170" s="135"/>
      <c r="E170" s="136"/>
    </row>
    <row r="171" spans="2:5">
      <c r="B171" s="134"/>
      <c r="C171" s="189"/>
      <c r="D171" s="135"/>
      <c r="E171" s="136"/>
    </row>
    <row r="172" spans="2:5">
      <c r="B172" s="134"/>
      <c r="C172" s="189"/>
      <c r="D172" s="135"/>
      <c r="E172" s="136"/>
    </row>
    <row r="173" spans="2:5">
      <c r="B173" s="134"/>
      <c r="C173" s="189"/>
      <c r="D173" s="135"/>
      <c r="E173" s="136"/>
    </row>
    <row r="174" spans="2:5">
      <c r="B174" s="134"/>
      <c r="C174" s="189"/>
      <c r="D174" s="135"/>
      <c r="E174" s="136"/>
    </row>
    <row r="175" spans="2:5">
      <c r="B175" s="134"/>
      <c r="C175" s="189"/>
      <c r="D175" s="135"/>
      <c r="E175" s="136"/>
    </row>
    <row r="176" spans="2:5">
      <c r="B176" s="134"/>
      <c r="C176" s="189"/>
      <c r="D176" s="135"/>
      <c r="E176" s="136"/>
    </row>
    <row r="177" spans="2:5">
      <c r="B177" s="134"/>
      <c r="C177" s="189"/>
      <c r="D177" s="135"/>
      <c r="E177" s="136"/>
    </row>
    <row r="178" spans="2:5">
      <c r="B178" s="134"/>
      <c r="C178" s="189"/>
      <c r="D178" s="135"/>
      <c r="E178" s="136"/>
    </row>
    <row r="179" spans="2:5">
      <c r="B179" s="134"/>
      <c r="C179" s="189"/>
      <c r="D179" s="135"/>
      <c r="E179" s="136"/>
    </row>
    <row r="180" spans="2:5">
      <c r="B180" s="134"/>
      <c r="C180" s="189"/>
      <c r="D180" s="135"/>
      <c r="E180" s="136"/>
    </row>
    <row r="181" spans="2:5">
      <c r="B181" s="134"/>
      <c r="C181" s="189"/>
      <c r="D181" s="135"/>
      <c r="E181" s="136"/>
    </row>
    <row r="182" spans="2:5">
      <c r="B182" s="134"/>
      <c r="C182" s="189"/>
      <c r="D182" s="135"/>
      <c r="E182" s="136"/>
    </row>
    <row r="183" spans="2:5">
      <c r="B183" s="134"/>
      <c r="C183" s="189"/>
      <c r="D183" s="135"/>
      <c r="E183" s="136"/>
    </row>
    <row r="184" spans="2:5">
      <c r="B184" s="134"/>
      <c r="C184" s="189"/>
      <c r="D184" s="135"/>
      <c r="E184" s="136"/>
    </row>
    <row r="185" spans="2:5">
      <c r="B185" s="134"/>
      <c r="C185" s="189"/>
      <c r="D185" s="135"/>
      <c r="E185" s="136"/>
    </row>
    <row r="186" spans="2:5">
      <c r="B186" s="134"/>
      <c r="C186" s="189"/>
      <c r="D186" s="135"/>
      <c r="E186" s="136"/>
    </row>
    <row r="187" spans="2:5">
      <c r="B187" s="134"/>
      <c r="C187" s="189"/>
      <c r="D187" s="135"/>
      <c r="E187" s="136"/>
    </row>
    <row r="188" spans="2:5">
      <c r="B188" s="134"/>
      <c r="C188" s="189"/>
      <c r="D188" s="135"/>
      <c r="E188" s="136"/>
    </row>
    <row r="189" spans="2:5">
      <c r="B189" s="134"/>
      <c r="C189" s="189"/>
      <c r="D189" s="135"/>
      <c r="E189" s="136"/>
    </row>
    <row r="190" spans="2:5">
      <c r="B190" s="134"/>
      <c r="C190" s="189"/>
      <c r="D190" s="135"/>
      <c r="E190" s="136"/>
    </row>
    <row r="191" spans="2:5">
      <c r="B191" s="134"/>
      <c r="C191" s="189"/>
      <c r="D191" s="135"/>
      <c r="E191" s="136"/>
    </row>
    <row r="192" spans="2:5">
      <c r="B192" s="134"/>
      <c r="C192" s="189"/>
      <c r="D192" s="135"/>
      <c r="E192" s="136"/>
    </row>
    <row r="193" spans="2:5">
      <c r="B193" s="134"/>
      <c r="C193" s="189"/>
      <c r="D193" s="135"/>
      <c r="E193" s="136"/>
    </row>
    <row r="194" spans="2:5">
      <c r="B194" s="134"/>
      <c r="C194" s="189"/>
      <c r="D194" s="135"/>
      <c r="E194" s="136"/>
    </row>
    <row r="195" spans="2:5">
      <c r="B195" s="134"/>
      <c r="C195" s="189"/>
      <c r="D195" s="135"/>
      <c r="E195" s="136"/>
    </row>
    <row r="196" spans="2:5">
      <c r="B196" s="134"/>
      <c r="C196" s="189"/>
      <c r="D196" s="135"/>
      <c r="E196" s="136"/>
    </row>
    <row r="197" spans="2:5">
      <c r="B197" s="134"/>
      <c r="C197" s="189"/>
      <c r="D197" s="135"/>
      <c r="E197" s="136"/>
    </row>
    <row r="198" spans="2:5">
      <c r="B198" s="134"/>
      <c r="C198" s="189"/>
      <c r="D198" s="135"/>
      <c r="E198" s="136"/>
    </row>
    <row r="199" spans="2:5">
      <c r="B199" s="134"/>
      <c r="C199" s="189"/>
      <c r="D199" s="135"/>
      <c r="E199" s="136"/>
    </row>
    <row r="200" spans="2:5">
      <c r="B200" s="134"/>
      <c r="C200" s="189"/>
      <c r="D200" s="135"/>
      <c r="E200" s="136"/>
    </row>
    <row r="201" spans="2:5">
      <c r="B201" s="134"/>
      <c r="C201" s="189"/>
      <c r="D201" s="135"/>
      <c r="E201" s="136"/>
    </row>
    <row r="202" spans="2:5">
      <c r="B202" s="134"/>
      <c r="C202" s="189"/>
      <c r="D202" s="135"/>
      <c r="E202" s="136"/>
    </row>
    <row r="203" spans="2:5">
      <c r="B203" s="134"/>
      <c r="C203" s="189"/>
      <c r="D203" s="135"/>
      <c r="E203" s="136"/>
    </row>
    <row r="204" spans="2:5">
      <c r="B204" s="134"/>
      <c r="C204" s="189"/>
      <c r="D204" s="135"/>
      <c r="E204" s="136"/>
    </row>
    <row r="205" spans="2:5">
      <c r="B205" s="134"/>
      <c r="C205" s="189"/>
      <c r="D205" s="135"/>
      <c r="E205" s="136"/>
    </row>
    <row r="206" spans="2:5">
      <c r="B206" s="134"/>
      <c r="C206" s="189"/>
      <c r="D206" s="135"/>
      <c r="E206" s="136"/>
    </row>
    <row r="207" spans="2:5">
      <c r="B207" s="134"/>
      <c r="C207" s="189"/>
      <c r="D207" s="135"/>
      <c r="E207" s="136"/>
    </row>
    <row r="208" spans="2:5">
      <c r="B208" s="134"/>
      <c r="C208" s="189"/>
      <c r="D208" s="135"/>
      <c r="E208" s="136"/>
    </row>
    <row r="209" spans="2:5">
      <c r="B209" s="134"/>
      <c r="C209" s="189"/>
      <c r="D209" s="135"/>
      <c r="E209" s="136"/>
    </row>
    <row r="210" spans="2:5">
      <c r="B210" s="134"/>
      <c r="C210" s="189"/>
      <c r="D210" s="135"/>
      <c r="E210" s="136"/>
    </row>
    <row r="211" spans="2:5">
      <c r="B211" s="134"/>
      <c r="C211" s="189"/>
      <c r="D211" s="135"/>
      <c r="E211" s="136"/>
    </row>
    <row r="212" spans="2:5">
      <c r="B212" s="134"/>
      <c r="C212" s="189"/>
      <c r="D212" s="135"/>
      <c r="E212" s="136"/>
    </row>
    <row r="213" spans="2:5">
      <c r="B213" s="134"/>
      <c r="C213" s="189"/>
      <c r="D213" s="135"/>
      <c r="E213" s="136"/>
    </row>
    <row r="214" spans="2:5">
      <c r="B214" s="134"/>
      <c r="C214" s="189"/>
      <c r="D214" s="135"/>
      <c r="E214" s="136"/>
    </row>
    <row r="215" spans="2:5">
      <c r="B215" s="134"/>
      <c r="C215" s="189"/>
      <c r="D215" s="135"/>
      <c r="E215" s="136"/>
    </row>
    <row r="216" spans="2:5">
      <c r="B216" s="134"/>
      <c r="C216" s="189"/>
      <c r="D216" s="135"/>
      <c r="E216" s="136"/>
    </row>
    <row r="217" spans="2:5">
      <c r="B217" s="134"/>
      <c r="C217" s="189"/>
      <c r="D217" s="135"/>
      <c r="E217" s="136"/>
    </row>
    <row r="218" spans="2:5">
      <c r="B218" s="134"/>
      <c r="C218" s="189"/>
      <c r="D218" s="135"/>
      <c r="E218" s="136"/>
    </row>
    <row r="219" spans="2:5">
      <c r="B219" s="134"/>
      <c r="C219" s="189"/>
      <c r="D219" s="135"/>
      <c r="E219" s="136"/>
    </row>
    <row r="220" spans="2:5">
      <c r="B220" s="134"/>
      <c r="C220" s="189"/>
      <c r="D220" s="135"/>
      <c r="E220" s="136"/>
    </row>
    <row r="221" spans="2:5">
      <c r="B221" s="134"/>
      <c r="C221" s="189"/>
      <c r="D221" s="135"/>
      <c r="E221" s="136"/>
    </row>
    <row r="222" spans="2:5">
      <c r="B222" s="134"/>
      <c r="C222" s="189"/>
      <c r="D222" s="135"/>
      <c r="E222" s="136"/>
    </row>
    <row r="223" spans="2:5">
      <c r="B223" s="134"/>
      <c r="C223" s="189"/>
      <c r="D223" s="135"/>
      <c r="E223" s="136"/>
    </row>
    <row r="224" spans="2:5">
      <c r="B224" s="134"/>
      <c r="C224" s="189"/>
      <c r="D224" s="135"/>
      <c r="E224" s="136"/>
    </row>
    <row r="225" spans="2:5">
      <c r="B225" s="134"/>
      <c r="C225" s="189"/>
      <c r="D225" s="135"/>
      <c r="E225" s="136"/>
    </row>
    <row r="226" spans="2:5">
      <c r="B226" s="134"/>
      <c r="C226" s="189"/>
      <c r="D226" s="135"/>
      <c r="E226" s="136"/>
    </row>
    <row r="227" spans="2:5">
      <c r="B227" s="134"/>
      <c r="C227" s="189"/>
      <c r="D227" s="135"/>
      <c r="E227" s="136"/>
    </row>
    <row r="228" spans="2:5">
      <c r="B228" s="134"/>
      <c r="C228" s="189"/>
      <c r="D228" s="135"/>
      <c r="E228" s="136"/>
    </row>
    <row r="229" spans="2:5">
      <c r="B229" s="134"/>
      <c r="C229" s="189"/>
      <c r="D229" s="135"/>
      <c r="E229" s="136"/>
    </row>
    <row r="230" spans="2:5">
      <c r="B230" s="134"/>
      <c r="C230" s="189"/>
      <c r="D230" s="135"/>
      <c r="E230" s="136"/>
    </row>
    <row r="231" spans="2:5">
      <c r="B231" s="134"/>
      <c r="C231" s="189"/>
      <c r="D231" s="135"/>
      <c r="E231" s="136"/>
    </row>
    <row r="232" spans="2:5">
      <c r="B232" s="134"/>
      <c r="C232" s="189"/>
      <c r="D232" s="135"/>
      <c r="E232" s="136"/>
    </row>
    <row r="233" spans="2:5">
      <c r="B233" s="134"/>
      <c r="C233" s="189"/>
      <c r="D233" s="135"/>
      <c r="E233" s="136"/>
    </row>
    <row r="234" spans="2:5">
      <c r="B234" s="134"/>
      <c r="C234" s="189"/>
      <c r="D234" s="135"/>
      <c r="E234" s="136"/>
    </row>
    <row r="235" spans="2:5">
      <c r="B235" s="134"/>
      <c r="C235" s="189"/>
      <c r="D235" s="135"/>
      <c r="E235" s="136"/>
    </row>
    <row r="236" spans="2:5">
      <c r="B236" s="134"/>
      <c r="C236" s="189"/>
      <c r="D236" s="135"/>
      <c r="E236" s="136"/>
    </row>
    <row r="237" spans="2:5">
      <c r="B237" s="134"/>
      <c r="C237" s="189"/>
      <c r="D237" s="135"/>
      <c r="E237" s="136"/>
    </row>
    <row r="238" spans="2:5">
      <c r="B238" s="134"/>
      <c r="C238" s="189"/>
      <c r="D238" s="135"/>
      <c r="E238" s="136"/>
    </row>
    <row r="239" spans="2:5">
      <c r="B239" s="134"/>
      <c r="C239" s="189"/>
      <c r="D239" s="135"/>
      <c r="E239" s="136"/>
    </row>
    <row r="240" spans="2:5">
      <c r="B240" s="134"/>
      <c r="C240" s="189"/>
      <c r="D240" s="135"/>
      <c r="E240" s="136"/>
    </row>
    <row r="241" spans="2:5">
      <c r="B241" s="134"/>
      <c r="C241" s="189"/>
      <c r="D241" s="135"/>
      <c r="E241" s="136"/>
    </row>
    <row r="242" spans="2:5">
      <c r="B242" s="134"/>
      <c r="C242" s="189"/>
      <c r="D242" s="135"/>
      <c r="E242" s="136"/>
    </row>
    <row r="243" spans="2:5">
      <c r="B243" s="134"/>
      <c r="C243" s="189"/>
      <c r="D243" s="135"/>
      <c r="E243" s="136"/>
    </row>
    <row r="244" spans="2:5">
      <c r="B244" s="134"/>
      <c r="C244" s="189"/>
      <c r="D244" s="135"/>
      <c r="E244" s="136"/>
    </row>
    <row r="245" spans="2:5">
      <c r="B245" s="134"/>
      <c r="C245" s="189"/>
      <c r="D245" s="135"/>
      <c r="E245" s="136"/>
    </row>
  </sheetData>
  <sheetProtection selectLockedCells="1" selectUnlockedCells="1"/>
  <mergeCells count="16">
    <mergeCell ref="A120:A123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98:A99"/>
    <mergeCell ref="A1:E1"/>
    <mergeCell ref="A2:B2"/>
    <mergeCell ref="C74:E74"/>
    <mergeCell ref="A76:A83"/>
    <mergeCell ref="A84:A85"/>
  </mergeCells>
  <pageMargins left="0.7" right="0.7" top="0.75" bottom="0.75" header="0.3" footer="0.3"/>
  <pageSetup paperSize="9" orientation="portrait"/>
  <headerFooter scaleWithDoc="0"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2021-07-29T08:10:00Z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