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firstSheet="7" activeTab="11"/>
  </bookViews>
  <sheets>
    <sheet name="1月" sheetId="1" r:id="rId1"/>
    <sheet name="2月" sheetId="2" r:id="rId2"/>
    <sheet name="3月" sheetId="3" r:id="rId3"/>
    <sheet name="4月" sheetId="4" r:id="rId4"/>
    <sheet name="5月" sheetId="5" r:id="rId5"/>
    <sheet name="6月" sheetId="6" r:id="rId6"/>
    <sheet name="7月" sheetId="7" r:id="rId7"/>
    <sheet name="8月" sheetId="8" r:id="rId8"/>
    <sheet name="9月" sheetId="9" r:id="rId9"/>
    <sheet name="10月" sheetId="10" r:id="rId10"/>
    <sheet name="11月" sheetId="11" r:id="rId11"/>
    <sheet name="12月" sheetId="12" r:id="rId12"/>
    <sheet name="年度积分" sheetId="13" r:id="rId13"/>
  </sheets>
  <calcPr calcId="144525"/>
</workbook>
</file>

<file path=xl/comments1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0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1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2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B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B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B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B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  <comment ref="B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3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2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3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4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5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6.xml><?xml version="1.0" encoding="utf-8"?>
<comments xmlns="http://schemas.openxmlformats.org/spreadsheetml/2006/main">
  <authors>
    <author>SAMSUNG</author>
    <author>微软用户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B22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备注：截止目前6月份超过90天未收到款客户金额为：5526.2，此为客户倒闭或者服务效果不好强行扣除费用，已于2016年6月营业摘要扣除专营权费用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7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8.xml><?xml version="1.0" encoding="utf-8"?>
<comments xmlns="http://schemas.openxmlformats.org/spreadsheetml/2006/main">
  <authors>
    <author>SAMSUNG</author>
    <author>微软用户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B28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合计工资：43463.89元，其中调派佛山学习支援销售工资：890.33元</t>
        </r>
      </text>
    </comment>
    <comment ref="B37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2封表扬信等于4面锦旗</t>
        </r>
      </text>
    </comment>
    <comment ref="B39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覃姐考核灭虫通过，灭虫章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9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<sst xmlns="http://schemas.openxmlformats.org/spreadsheetml/2006/main" count="2690" uniqueCount="283">
  <si>
    <t>地区表现标准月报表</t>
  </si>
  <si>
    <t>管理项目</t>
  </si>
  <si>
    <t>成绩</t>
  </si>
  <si>
    <t>评分标准</t>
  </si>
  <si>
    <t>得分</t>
  </si>
  <si>
    <t>部门得分/总得分</t>
  </si>
  <si>
    <t>上月生意额</t>
  </si>
  <si>
    <t>今月生意额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</si>
  <si>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</si>
  <si>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</si>
  <si>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</si>
  <si>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</si>
  <si>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</si>
  <si>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</si>
  <si>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</si>
  <si>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今月IC+飘盈香+甲醛+厨房其他年生意额</t>
  </si>
  <si>
    <t>去年今月新业务年生意额</t>
  </si>
  <si>
    <t>去年今月IC+飘盈香+甲醛+厨房其他年生意额</t>
  </si>
  <si>
    <t>今月餐饮年生意额</t>
  </si>
  <si>
    <t>今月非餐饮年生意额</t>
  </si>
  <si>
    <t>上月生意净增长 （年生意额）</t>
  </si>
  <si>
    <t>新增服务年金额+更改服务年差额-終止服务年金额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</si>
  <si>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</si>
  <si>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</si>
  <si>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</si>
  <si>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</si>
  <si>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</si>
  <si>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</si>
  <si>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</si>
  <si>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</si>
  <si>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</si>
  <si>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</si>
  <si>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</si>
  <si>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</si>
  <si>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</si>
  <si>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</si>
  <si>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</si>
  <si>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</si>
  <si>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</si>
  <si>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</si>
  <si>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</si>
  <si>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>上月底公司累计结余</t>
  </si>
  <si>
    <t>上月新（IA，IB）服务合同数目</t>
  </si>
  <si>
    <t>今月新（IA，IB）服务合同数目</t>
  </si>
  <si>
    <t>今月新IA服务合同数目</t>
  </si>
  <si>
    <t>今月新IA需安装服务合同数目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</si>
  <si>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</si>
  <si>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</si>
  <si>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</si>
  <si>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</si>
  <si>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</si>
  <si>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</si>
  <si>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</si>
  <si>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</si>
  <si>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</si>
  <si>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</si>
  <si>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</si>
  <si>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</si>
  <si>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</si>
  <si>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</si>
  <si>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</si>
  <si>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</si>
  <si>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</si>
  <si>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</si>
  <si>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</si>
  <si>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</si>
  <si>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</si>
  <si>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</si>
  <si>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</si>
  <si>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上月盘点准确度
（实际货品量/储存电脑数量）%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</si>
  <si>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</si>
  <si>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</si>
  <si>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</si>
  <si>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</si>
  <si>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</si>
  <si>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</si>
  <si>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</si>
  <si>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</si>
  <si>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</si>
  <si>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</si>
  <si>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</si>
  <si>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总分 (100分满分）</t>
  </si>
  <si>
    <t>销售部</t>
  </si>
  <si>
    <t>新生意情况</t>
  </si>
  <si>
    <t>新(IA,IB)新服务年生意额增长 （(当月-上月)/上月)</t>
  </si>
  <si>
    <t>-20% - -10%     :  1
-10% - 0%   :  2
0% - 10%   :  3
10% - 20%   :  4
&gt; 20% :  5</t>
  </si>
  <si>
    <t>新(IA,IB)服务年生意额同比增长 （(当月-去年当月）/去年当月)</t>
  </si>
  <si>
    <t>新增(IA,IB)生意合同数目增长（(当月-上月)/上月)</t>
  </si>
  <si>
    <t>-40% - -20%     :  1
-20% - 0%   :  2
0% - 20%   :  3
20% - 40%   :  4
&gt; 40% :  5</t>
  </si>
  <si>
    <t>新(IA,IB)生意合同数目同比增长（(当月-去年当月)/去年当月)</t>
  </si>
  <si>
    <t xml:space="preserve">新业务(飘盈香，甲醛，厨房或其他)新年生意金额增长（(当月-上月)/上月)
</t>
  </si>
  <si>
    <t>-200% - -100%     :  1
-100% - 0% : 2
0% - 100% :3
100% - 300%   :  4
&gt; 300% :  5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</si>
  <si>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</si>
  <si>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</si>
  <si>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公司年生意额净增长同比比例（（当月-去年当月）/去年当月）</t>
  </si>
  <si>
    <t>生意结构比例</t>
  </si>
  <si>
    <r>
      <rPr>
        <sz val="12"/>
        <color indexed="8"/>
        <rFont val="新細明體"/>
        <charset val="134"/>
      </rPr>
      <t>餐饮非餐饮</t>
    </r>
    <r>
      <rPr>
        <sz val="12"/>
        <color indexed="8"/>
        <rFont val="新細明體"/>
        <charset val="134"/>
      </rPr>
      <t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</si>
  <si>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20% - 40%     :  1
40% - 70%   :  2
70% - 100%   :  4
100% - 150%   :  5
150% - 230% : 3
&gt; 230% :  1</t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</si>
  <si>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</si>
  <si>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停单情况</t>
  </si>
  <si>
    <t>停单金额占生意比例% （当月停单总月金额/当月生意额）</t>
  </si>
  <si>
    <t>0% - 0.8% : 5
0.8% - 1.6% : 4
1.6% - 2.4% : 3
2.4% - 3.2% : 2
X &gt; 3.2% : 1</t>
  </si>
  <si>
    <t>外勤部</t>
  </si>
  <si>
    <t>技术员生产力</t>
  </si>
  <si>
    <t>上月技术员平均生意额超出标准门栏比例 （标准：30000/月， 当地平均技术员生意额 - 标准生意额 / 标准生意额 ），主管/主任级别以下技术员</t>
  </si>
  <si>
    <t>&gt;20% : 5
0% - 10% : 4
-10% - 0% : 3
-20% - -10% : 2
'-30% - -20% : 1
&lt; -30% : 0</t>
  </si>
  <si>
    <t>上月技术员最高生意额技术员金额跟标准比较  （标准：30000/月)</t>
  </si>
  <si>
    <t>&gt;70% : 5
30% - 70% : 4
10% - 30% ： 3</t>
  </si>
  <si>
    <t>上月技术员最高生意额技术员金额</t>
  </si>
  <si>
    <t>仅供参考，不计算分数</t>
  </si>
  <si>
    <t>NIL</t>
  </si>
  <si>
    <t>技术员成本</t>
  </si>
  <si>
    <r>
      <rPr>
        <sz val="12"/>
        <color indexed="8"/>
        <rFont val="新細明體"/>
        <charset val="134"/>
      </rPr>
      <t>技术员用料比例 清洁（技术员</t>
    </r>
    <r>
      <rPr>
        <sz val="12"/>
        <color indexed="8"/>
        <rFont val="新細明體"/>
        <charset val="134"/>
      </rPr>
      <t>IA领货金额/当月IA生意额）</t>
    </r>
  </si>
  <si>
    <t>&lt;10% : 5
10% - 15% : 4
15% - 20% : 3
20% - 25% : 2
25% - 30% : 1
&gt;30% : 0</t>
  </si>
  <si>
    <t>技术员用料比例 灭虫（技术员IB领货金额/当月IB生意额）</t>
  </si>
  <si>
    <t>&lt;5% : 5
5% - 10% : 4
10% - 15% : 3
15% - 20% : 2
20% - 25% : 1
&gt;25% : 0</t>
  </si>
  <si>
    <t>获奖情况</t>
  </si>
  <si>
    <t>当月锦旗获奖数目占整体技术员比例 （锦旗数目/整体技术员数目）</t>
  </si>
  <si>
    <t>&gt;20% : 5
10% - 20% : 3
5% - 10% : 1
&lt;=0% : 0</t>
  </si>
  <si>
    <t>当月襟章颁发明细 （P:N) P为受颁技术员数目，N为襟章发放数目</t>
  </si>
  <si>
    <t xml:space="preserve"> :</t>
  </si>
  <si>
    <t>财务部</t>
  </si>
  <si>
    <t>财政状况</t>
  </si>
  <si>
    <t>IA,IB毛利率 （当月IA,IB生意额 - 材料订购 - 技术员工资）/当月IA,IB生意额</t>
  </si>
  <si>
    <t>&gt;55% : 5
50% - 55% : 4
45% - 50%% : 3
40% - 45% : 2
35% - 40% : 1
&lt;35% : 0</t>
  </si>
  <si>
    <t>工资占生意额比例</t>
  </si>
  <si>
    <t xml:space="preserve">20% - 25% : 5
25% - 28% : 4
28% - 30% : 3
30% - 35% : 2
&gt;35% : 1
</t>
  </si>
  <si>
    <t>收款情况</t>
  </si>
  <si>
    <t>收款效率（当月收款额/上月生意额）</t>
  </si>
  <si>
    <t>&gt; 100% : 5
95% - 100% : 4
90% - 95% : 3
85% - 90% : 2
80% - 85% : 1</t>
  </si>
  <si>
    <t>公司累积结余（到每月最后一天止）</t>
  </si>
  <si>
    <t>应收未收帐情况</t>
  </si>
  <si>
    <t>问题客人（超过90天没有结款）比例
(问题客户总月费金额/当月生意额）</t>
  </si>
  <si>
    <t>&lt;= 30% : 5
30% - 40% : 4
40% - 50% :３
50% - 60% : 2
60% - 70% : 1</t>
  </si>
  <si>
    <t>营运部</t>
  </si>
  <si>
    <t>整体情况</t>
  </si>
  <si>
    <t>新合同7天内安排首次比例 （成功7天首次客户数目/整体当月新IA,IB合同数目）</t>
  </si>
  <si>
    <t>95% - 100% ： 5
90% - 95% ： 4
85% - 90% ： 3
80% - 85% ： 2
75% - 80% ： 1
&lt;75% : 0</t>
  </si>
  <si>
    <t>物流情况</t>
  </si>
  <si>
    <t>运送皂液准确度 （实际送皂液/应送皂液）</t>
  </si>
  <si>
    <t>运送销售货品准确度 （实际送销售货品/应送销售货品）</t>
  </si>
  <si>
    <t>汽车支出平均 （C:M)
 C : 车辆数目，M：车的平均用油量</t>
  </si>
  <si>
    <t>仓库情况</t>
  </si>
  <si>
    <t xml:space="preserve">每月盘点准确度
</t>
  </si>
  <si>
    <t>&gt;108% : 0
104% - 108% ： 1
100% -104% ： 3
96% - 100% ： 5
92% - 96% ： 3
88% - 92% ： 1</t>
  </si>
  <si>
    <r>
      <rPr>
        <sz val="12"/>
        <color indexed="8"/>
        <rFont val="新細明體"/>
        <charset val="134"/>
      </rPr>
      <t>新合同5天</t>
    </r>
    <r>
      <rPr>
        <sz val="12"/>
        <color indexed="8"/>
        <rFont val="宋体"/>
        <charset val="134"/>
      </rPr>
      <t>内</t>
    </r>
    <r>
      <rPr>
        <sz val="12"/>
        <color indexed="8"/>
        <rFont val="新細明體"/>
        <charset val="134"/>
      </rPr>
      <t>安排安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比例 （成功5天安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户数</t>
    </r>
    <r>
      <rPr>
        <sz val="12"/>
        <color indexed="8"/>
        <rFont val="新細明體"/>
        <charset val="134"/>
      </rPr>
      <t>目/今月新IA服</t>
    </r>
    <r>
      <rPr>
        <sz val="12"/>
        <color indexed="8"/>
        <rFont val="宋体"/>
        <charset val="134"/>
      </rPr>
      <t>务</t>
    </r>
    <r>
      <rPr>
        <sz val="12"/>
        <color indexed="8"/>
        <rFont val="新細明體"/>
        <charset val="134"/>
      </rPr>
      <t>合同</t>
    </r>
    <r>
      <rPr>
        <sz val="12"/>
        <color indexed="8"/>
        <rFont val="宋体"/>
        <charset val="134"/>
      </rPr>
      <t>数</t>
    </r>
    <r>
      <rPr>
        <sz val="12"/>
        <color indexed="8"/>
        <rFont val="新細明體"/>
        <charset val="134"/>
      </rPr>
      <t>目）</t>
    </r>
  </si>
  <si>
    <t>95% - 100% ： 5
90% - 95% ： 4
85% - 90% ： 3
80% - 85% ： 2
75% - 80% ： 1
&lt;= 75% : 0</t>
  </si>
  <si>
    <t>质检情况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</si>
  <si>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</si>
  <si>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&gt;90% : 5
70% - 90% :４
50% - 70% : 3
30% - 50% : 2
10% - 30% : 1
&lt;= 10% : 0</t>
  </si>
  <si>
    <t>质检问题客户数量比例 
（问题客户 ： 质检拜访客户分数低于70分。问题客户/当月质检拜访客户 = 质检问题客户数量比例）</t>
  </si>
  <si>
    <t>&gt;20% : 3
10% - 20% : 5
0% - 10% : 1</t>
  </si>
  <si>
    <t>表现满意技术员 (质检拜访表平均分数最高同事）</t>
  </si>
  <si>
    <t>客诉处理</t>
  </si>
  <si>
    <t>当月客诉数目比较（当月客诉数目 - 上月客诉数目 / 上月客诉数目）</t>
  </si>
  <si>
    <t>&lt;-30% : 5
-30% - -20% : 4
-20% - -10% : 3
-10% - 0% : 2
0% - 5% : 1
&gt;5% : 0</t>
  </si>
  <si>
    <t>客诉解决效率（高效客诉数目 = 2工作天内处理完成客诉数量）
（客诉解决效率 = 高效客诉解决数目/当月客诉数目）</t>
  </si>
  <si>
    <t>队长跟投诉技术员面谈比例 
（队长/组长面谈客诉技术员数目/客诉数目）</t>
  </si>
  <si>
    <t>15% - 20% ： 5
10% - 15% ： 3
5% - 10% ： 1
&lt;5% : 0</t>
  </si>
  <si>
    <r>
      <rPr>
        <sz val="12"/>
        <color indexed="8"/>
        <rFont val="新細明體"/>
        <charset val="134"/>
      </rPr>
      <t>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 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 xml:space="preserve"> = 客</t>
    </r>
    <r>
      <rPr>
        <sz val="12"/>
        <color indexed="8"/>
        <rFont val="宋体"/>
        <charset val="134"/>
      </rPr>
      <t>诉</t>
    </r>
    <r>
      <rPr>
        <sz val="12"/>
        <color indexed="8"/>
        <rFont val="新細明體"/>
        <charset val="134"/>
      </rPr>
      <t>后7天</t>
    </r>
    <r>
      <rPr>
        <sz val="12"/>
        <color indexed="8"/>
        <rFont val="宋体"/>
        <charset val="134"/>
      </rPr>
      <t>内电话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</t>
    </r>
    <r>
      <rPr>
        <sz val="12"/>
        <color indexed="8"/>
        <rFont val="新細明體"/>
        <charset val="134"/>
      </rPr>
      <t>回</t>
    </r>
    <r>
      <rPr>
        <sz val="12"/>
        <color indexed="8"/>
        <rFont val="宋体"/>
        <charset val="134"/>
      </rPr>
      <t>访数</t>
    </r>
    <r>
      <rPr>
        <sz val="12"/>
        <color indexed="8"/>
        <rFont val="新細明體"/>
        <charset val="134"/>
      </rPr>
      <t>目）
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率=高效回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/</t>
    </r>
    <r>
      <rPr>
        <sz val="12"/>
        <color indexed="8"/>
        <rFont val="宋体"/>
        <charset val="134"/>
      </rPr>
      <t>今月客诉数目</t>
    </r>
    <r>
      <rPr>
        <sz val="12"/>
        <color indexed="8"/>
        <rFont val="新細明體"/>
        <charset val="134"/>
      </rPr>
      <t>）</t>
    </r>
  </si>
  <si>
    <t>人事部</t>
  </si>
  <si>
    <t>所有同事劳动合同进展 (超过一个月没有签署劳动合同同事数目（张））</t>
  </si>
  <si>
    <t>0 : 5
1 - 3 : 4
3 - 5 : 3
&gt;5 : 0</t>
  </si>
  <si>
    <t>销售人员情况</t>
  </si>
  <si>
    <t>销售人员流失率 （工作满一个月的）（离职销售人员/当月所有销售人员）</t>
  </si>
  <si>
    <t>0% - 10% : 5
10% - 20% : 3
20% - 30% : 1
&gt;30% : 0</t>
  </si>
  <si>
    <t>销售区域空置率（公共区域/销售划分区域）</t>
  </si>
  <si>
    <t>0% - 20%     :  5
20% - 60%   :  3
60%  - 100% :  1</t>
  </si>
  <si>
    <t>外勤人员情况</t>
  </si>
  <si>
    <t>离职技术员（工作满一个月的）人数% （当月离职技术人员/整体外勤技术人员）</t>
  </si>
  <si>
    <t>0% - 5% : 5
5% - 10% : 3
10% - 15% : 1
&gt;15% : 0</t>
  </si>
  <si>
    <t>队长数目跟标准比例 （最多每5个技术员，就要有一个队长的设置) 
(技术员数目/6=标准队长数目， 比例 = 队长数目/标准队长数目）</t>
  </si>
  <si>
    <t>&gt;100% : 5
80% - 100% : 3
&lt;= 80% : 1</t>
  </si>
  <si>
    <t>组长数目跟标准比例 （最多每30个技术员，就要有一个组长的设置) 
(技术员数目/30=标准组长数目， 比例 = 组长数目/标准数目）</t>
  </si>
  <si>
    <t>新招技术员人数</t>
  </si>
  <si>
    <t>办公室人员情况</t>
  </si>
  <si>
    <t>离职办公室（工作满一个月的）人数% （当月离职办公室人员/整体办公室人员）</t>
  </si>
  <si>
    <t>定义</t>
  </si>
  <si>
    <t>总分</t>
  </si>
  <si>
    <t>傳統服務(IA,IB)新生意年金額增長 （(當月-上月)/上月)</t>
  </si>
  <si>
    <t>2(5)</t>
  </si>
  <si>
    <t>-15% ~ -30% : 1
&lt;0% ~ -14% : 2
&gt;=0% ~ 8%  : 3
9% ~ 14%  : 4
&gt; =15%  : 5</t>
  </si>
  <si>
    <t>傳統服務(IA,IB)新生意年金額橫比增長 （(當月-去年當月）/去年當月)</t>
  </si>
  <si>
    <t>20%(3)</t>
  </si>
  <si>
    <t>-15% ~ -30% : 1
&lt;0% ~ -14% : 2
&gt;=0% ~ 8% : 3
9% ~ 14% : 4
&gt; =15% : 5</t>
  </si>
  <si>
    <t>傳統服務(IA,IB)新生意合同數量增長（(當月-上月)/上月)</t>
  </si>
  <si>
    <t>-10% ~ -20% : 1
4% ~ -9% : 2
5% ~ 19% : 3
20% ~ 29% : 4
&gt; =30% : 5</t>
  </si>
  <si>
    <t>傳統服務(IA,IB)新生意合同數量橫比增長（(當月-去年當月)/去年當月)</t>
  </si>
  <si>
    <t>-10% ~ -20% : 1
0% ~ -9% : 2
10% ~ 19% : 3
20% ~ 29% : 4
&gt; =30% : 5</t>
  </si>
  <si>
    <t xml:space="preserve">新興業務(空氣淨化機, 飄盈香，甲醛，廚房或其他)新生意年金額增長 （(當月-上月)/上月)
</t>
  </si>
  <si>
    <t>-100% ~ -200% : 1
&lt;0% ~ -99% : 2
&gt;=0% ~ 99% : 3
100% ~ 149% : 4
&gt;= 150% : 5</t>
  </si>
  <si>
    <t xml:space="preserve">新興業務(空氣淨化機,飄盈香，甲醛，廚房或其他)新生意年金額橫比增長 （(當月-去年當月)/去年當月)
</t>
  </si>
  <si>
    <t>公司整體生意年金額淨增長比例（（當月-上月）/上月）</t>
  </si>
  <si>
    <t>-10% ~ -20% : 1
&lt;0% ~ -9% : 2
&gt;=0% ~ 8% : 3
9% ~ 14% : 4
&gt;= 15% : 5</t>
  </si>
  <si>
    <t>公司整體生意淨增長年金額橫比比例（（當月-去年當月）/去年當月）</t>
  </si>
  <si>
    <t>-16% ~ -30% : 1
&lt;0% ~ -15% : 2
&gt;=0% ~ 8% : 3
9% ~ 14% : 4
&gt;= 15% : 5</t>
  </si>
  <si>
    <t>餐飲非餐飲年生意額比例</t>
  </si>
  <si>
    <t>20% ~ 39% : 1
40% ~ 69% : 2
70% ~ 99% : 4
100% ~ 149% : 5
150% ~ 229% : 3
&gt;= 230% : 1</t>
  </si>
  <si>
    <t>IA, IB年生意額比例</t>
  </si>
  <si>
    <t>5% ~ 19% : 1
20% ~ 39% : 2
40% ~ 59% : 4
60% ~ 79% : 5
80% ~ 99% : 3
&gt;= 100% : 1</t>
  </si>
  <si>
    <t>停單金額占生意比例% （當月停單總月金額/當月生意額）</t>
  </si>
  <si>
    <t>0% ~ 0.8% : 5
0.9% ~ 1.9% : 4
2.0% ~ 2.8% : 3
2.9% ~ 3.8% : 2
&gt;= 3.9% : 1</t>
  </si>
  <si>
    <t>上月技術員平均生意額超出標準門欄比例 （標準：130000/月， 當地平均技術員生意額 - 標準生意額 / 標準生意額 ），主管/主任級別以下技術員</t>
  </si>
  <si>
    <t>&gt;=20% : 5
0% ~ 19% : 4
-9% ~ -1% : 3
-19% ~ -10% : 2
-29% ~ -20% : 1
&lt; -30% : 0</t>
  </si>
  <si>
    <t>上月技術員最高生意額技術員金額跟標準比較  （標準：130000/月)</t>
  </si>
  <si>
    <t>35%(4)</t>
  </si>
  <si>
    <r>
      <rPr>
        <sz val="12"/>
        <rFont val="Arial"/>
        <charset val="134"/>
      </rPr>
      <t>&gt;=70% : 5
30% - 69% : 4
10% - 29%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>3</t>
    </r>
  </si>
  <si>
    <t>上月技術員最低生意額技術員金額</t>
  </si>
  <si>
    <t>僅供參考，不計算分數</t>
  </si>
  <si>
    <t>技術員用料比例 清潔（技術員領貨金額/當月生意額）</t>
  </si>
  <si>
    <t>23%(2)</t>
  </si>
  <si>
    <t>&lt;=10% : 5
11% ~ 15% : 4
16% ~ 20% : 3
21% ~ 25% : 2
26% ~ 30% : 1
&gt;31% : 0</t>
  </si>
  <si>
    <t>技術員用料比例 滅蟲（技術員領貨金額/當月生意額）</t>
  </si>
  <si>
    <t>15%(2)</t>
  </si>
  <si>
    <t>&lt;=5% : 5
6% ~ 10% : 4
11% ~ 15% : 3
16% ~ 20% : 2
21% ~ 25% : 1
&gt;26% : 0</t>
  </si>
  <si>
    <t>當月錦旗獲獎數目占整體技術員比例 （錦旗數目/整體技術員數目）</t>
  </si>
  <si>
    <t>12%(3)</t>
  </si>
  <si>
    <t>&gt;20% : 5
10% ~ 19% : 3
1% ~ 9% : 1
&lt;=0% : 0</t>
  </si>
  <si>
    <t>當月襟章頒發明細 （P:N) P為受頒技術員數目，N為襟章發放數目</t>
  </si>
  <si>
    <t>毛利率 （當月生意額 - 材料訂購 - 技術員工資）/當月生意額</t>
  </si>
  <si>
    <t>35%(1)</t>
  </si>
  <si>
    <t>&gt;=55% : 5
50% ~ 54% : 4
45% ~ 49% : 3
40% ~ 44% : 2
36% ~ 39% : 1
&lt;=35% : 0</t>
  </si>
  <si>
    <t>工資占生意額比例</t>
  </si>
  <si>
    <t>28%(3)</t>
  </si>
  <si>
    <t xml:space="preserve">20% ~ 24% : 5
25% ~ 34% : 4
35% ~ 39% : 3
40% ~ 49% : 2
&gt;50% : 1
</t>
  </si>
  <si>
    <t>收款效率（當月收款額/上月生意額）</t>
  </si>
  <si>
    <t>92%(3)</t>
  </si>
  <si>
    <t>&gt; =100% : 5
95% ~ 99% : 4
90% ~ 94% : 3
85% ~ 89% : 2
80% ~ 84% : 1</t>
  </si>
  <si>
    <t>公司累積結餘（到每月最後一天止）</t>
  </si>
  <si>
    <t>問題客人（超過90天沒有結款）比例
(問題客戶總月費金額/當月生意額）</t>
  </si>
  <si>
    <t>50%(3)</t>
  </si>
  <si>
    <t>&lt;= 30% : 5
31% ~ 40% : 4
41% ~ 50% :3
51% ~ 60% : 2
61% ~ 70% : 1</t>
  </si>
  <si>
    <t>新合同7天內安排首次比例 （成功7天首次客戶數目/整體當月新合同數目）</t>
  </si>
  <si>
    <t>88%(3)</t>
  </si>
  <si>
    <r>
      <rPr>
        <sz val="12"/>
        <rFont val="Arial"/>
        <charset val="134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&lt;75% : 0</t>
    </r>
  </si>
  <si>
    <t>運送皂液準確度 （實際送皂液/應送皂液）</t>
  </si>
  <si>
    <t>99%(5)</t>
  </si>
  <si>
    <t>運送銷售貨品準確度 （實際送銷售貨品/應送銷售貨品）</t>
  </si>
  <si>
    <t>85%(3)</t>
  </si>
  <si>
    <t>汽車支出平均 （C:M)
 C : 車輛數目，M：車的平均用油量</t>
  </si>
  <si>
    <t>每月盤點準確度</t>
  </si>
  <si>
    <t>96%(5)</t>
  </si>
  <si>
    <r>
      <rPr>
        <sz val="12"/>
        <rFont val="Arial"/>
        <charset val="134"/>
      </rPr>
      <t xml:space="preserve">&gt;=108% : 0
104% ~ 107%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101% ~103%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96%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92% ~ 95%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88% ~ 91%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</t>
    </r>
  </si>
  <si>
    <t>新合同5天內安排安裝比例 （成功5天安裝客戶數目/整體當月新合同數目）</t>
  </si>
  <si>
    <t>80%(2)</t>
  </si>
  <si>
    <r>
      <rPr>
        <sz val="12"/>
        <rFont val="Arial"/>
        <charset val="134"/>
      </rPr>
      <t xml:space="preserve">96%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91% ~ 95%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86% ~ 90%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81% ~ 85%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76% ~ 80%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&lt;= 75% : 0</t>
    </r>
  </si>
  <si>
    <t>當月質檢客戶數量效率 （跟標準每月客戶拜訪數目比較）
（估計客戶每個約4000/月，當地服務客戶金額/客戶金額估值=客戶約數量，客戶約數量除6（希望每12個月拜訪客戶一次），等於標準每月客戶拜訪數目）</t>
  </si>
  <si>
    <t>33%(2)</t>
  </si>
  <si>
    <r>
      <rPr>
        <sz val="12"/>
        <rFont val="Arial"/>
        <charset val="134"/>
      </rPr>
      <t>&gt;=90% : 5
70% ~ 89% :</t>
    </r>
    <r>
      <rPr>
        <sz val="12"/>
        <rFont val="新細明體"/>
        <charset val="134"/>
      </rPr>
      <t xml:space="preserve">４
</t>
    </r>
    <r>
      <rPr>
        <sz val="12"/>
        <rFont val="Arial"/>
        <charset val="134"/>
      </rPr>
      <t>50% ~ 69% : 3
30% ~ 49% : 2
10% ~ 29% : 1
&lt;9% : 0</t>
    </r>
  </si>
  <si>
    <t>質檢問題客戶數量比例 
（問題客戶 ： 質檢拜訪客戶分數低於70分。問題客戶/當月質檢拜訪客戶 = 質檢問題客戶數量比例）</t>
  </si>
  <si>
    <t>12%(5)</t>
  </si>
  <si>
    <t>&gt;20% : 3
10% ~ 19% : 5
0% ~ 9% : 1</t>
  </si>
  <si>
    <t>表現滿意技術員 (質檢拜訪表平均分數最高同事）</t>
  </si>
  <si>
    <t>刘秀航</t>
  </si>
  <si>
    <t>當月客訴數目比較（當月客訴數目 - 上月客訴數目 / 上月客訴數目）</t>
  </si>
  <si>
    <t>4%（1）</t>
  </si>
  <si>
    <t>&lt; -15% : 5
-10% ~ -14% : 4
-5% ~ -9% : 3
-1% ~ -4% : 2
5% ~ 0% : 1
&gt;=6% : 0</t>
  </si>
  <si>
    <t>客訴解決效率（高效客訴數目 = 2工作天內處理完成客訴數量）
（客訴解決效率 = 高效客訴解決數目/當月客訴數目）</t>
  </si>
  <si>
    <t>54%(0)</t>
  </si>
  <si>
    <r>
      <rPr>
        <sz val="12"/>
        <rFont val="Arial"/>
        <charset val="134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&lt;74% : 0</t>
    </r>
  </si>
  <si>
    <t>主任跟投訴技術員面談比例 
（主任/組長面談客訴技術員數目/客訴數目）</t>
  </si>
  <si>
    <r>
      <rPr>
        <sz val="12"/>
        <rFont val="Arial"/>
        <charset val="134"/>
      </rPr>
      <t xml:space="preserve">8% ~10%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6% ~ 7%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4% ~ 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&lt;3% : 0</t>
    </r>
  </si>
  <si>
    <t>高效回訪率 （高效回訪 = 客訴後7天內電話客戶回訪數目）
（高效回訪率=高效回訪/當月解決客訴數目）</t>
  </si>
  <si>
    <t>問題客戶需要主任組長跟進數目</t>
  </si>
  <si>
    <t>所有同事勞動合同進展 (超過一個月沒有簽署勞動合同同事數目（張））</t>
  </si>
  <si>
    <t>2（4）</t>
  </si>
  <si>
    <t>0 : 5
1 ~ 3 : 4
4 ~ 5 : 3
&gt;6 : 0</t>
  </si>
  <si>
    <t>銷售人員流失率 （工作滿一個月的）（離職銷售人員/當月所有銷售人員）</t>
  </si>
  <si>
    <t>0% ~ 10% : 5
11% ~ 20% : 3
21% ~ 30% : 1
&gt;31% : 0</t>
  </si>
  <si>
    <t>銷售區域空置率（公共區域/銷售劃分區域）</t>
  </si>
  <si>
    <t>30%（3）</t>
  </si>
  <si>
    <t>0% ~ 20%     :  5
21% ~ 60%   :  3
61%  ~ 100% :  1</t>
  </si>
  <si>
    <t>離職技術員（工作滿一個月的）人數% （當月離職技術人員/整體外勤技術人員）</t>
  </si>
  <si>
    <t>8%（3）</t>
  </si>
  <si>
    <t>0% ~ 5% : 5
6% ~ 10% : 3
11% ~ 15% : 1
&gt;16% : 0</t>
  </si>
  <si>
    <t>組長數目跟標準比例 （最多每10個技術員，就要有一個組長的設置) 
(技術員數目/10=標準組長數目， 比例 = 主管數目/標準主任長數目）</t>
  </si>
  <si>
    <t>&gt;=100% : 5
81% ~ 99% : 3
&lt;= 80% : 1</t>
  </si>
  <si>
    <t>主任數目跟標準比例 （最多每20個技術員，就要有一個主任的設置) 
(技術員數目/20=標準組長數目， 比例 = 組長數目/標準數目）</t>
  </si>
  <si>
    <t>&gt;=100% : 5
81% ~ 100% : 3
&lt;= 80% : 1</t>
  </si>
  <si>
    <t>新招技術員人數</t>
  </si>
  <si>
    <t>離職辦公室（工作滿一個月的）人數% （當月離職辦公室人員/整體辦公室人員）</t>
  </si>
  <si>
    <t>年度总分</t>
  </si>
  <si>
    <t>年度成绩 (100分满分）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</si>
</sst>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0.0000_ "/>
    <numFmt numFmtId="177" formatCode="0.00_ "/>
    <numFmt numFmtId="178" formatCode="_-* #,##0.00_-;\-* #,##0.00_-;_-* &quot;-&quot;??_-;_-@_-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</numFmts>
  <fonts count="44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12"/>
      <color indexed="8"/>
      <name val="新細明體"/>
      <charset val="134"/>
    </font>
    <font>
      <b/>
      <sz val="28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0"/>
      <color indexed="8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b/>
      <sz val="14"/>
      <color indexed="10"/>
      <name val="新細明體"/>
      <charset val="134"/>
    </font>
    <font>
      <sz val="12"/>
      <name val="Arial"/>
      <charset val="134"/>
    </font>
    <font>
      <sz val="12"/>
      <color indexed="8"/>
      <name val="新細明體"/>
      <charset val="136"/>
    </font>
    <font>
      <sz val="10"/>
      <name val="新細明體"/>
      <charset val="134"/>
    </font>
    <font>
      <b/>
      <sz val="10"/>
      <color indexed="12"/>
      <name val="新細明體"/>
      <charset val="136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8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9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b/>
      <sz val="10"/>
      <color indexed="12"/>
      <name val="宋体"/>
      <charset val="134"/>
    </font>
    <font>
      <sz val="12"/>
      <color indexed="8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7">
    <xf numFmtId="0" fontId="0" fillId="0" borderId="0">
      <alignment vertical="center"/>
    </xf>
    <xf numFmtId="179" fontId="16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5" fillId="21" borderId="9" applyNumberFormat="0" applyAlignment="0" applyProtection="0">
      <alignment vertical="center"/>
    </xf>
    <xf numFmtId="180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6" fillId="7" borderId="6" applyNumberFormat="0" applyFont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36" fillId="37" borderId="13" applyNumberFormat="0" applyAlignment="0" applyProtection="0">
      <alignment vertical="center"/>
    </xf>
    <xf numFmtId="0" fontId="37" fillId="37" borderId="9" applyNumberFormat="0" applyAlignment="0" applyProtection="0">
      <alignment vertical="center"/>
    </xf>
    <xf numFmtId="0" fontId="21" fillId="11" borderId="7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39" fillId="0" borderId="15" applyNumberFormat="0" applyFill="0" applyAlignment="0" applyProtection="0">
      <alignment vertical="center"/>
    </xf>
    <xf numFmtId="0" fontId="0" fillId="52" borderId="16" applyNumberFormat="0" applyFont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</cellStyleXfs>
  <cellXfs count="193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>
      <alignment vertical="center"/>
    </xf>
    <xf numFmtId="0" fontId="3" fillId="0" borderId="0" xfId="68" applyNumberFormat="1" applyFont="1" applyFill="1" applyBorder="1" applyAlignment="1">
      <alignment vertical="center" wrapText="1"/>
    </xf>
    <xf numFmtId="178" fontId="3" fillId="0" borderId="0" xfId="10" applyFont="1" applyFill="1">
      <alignment vertical="center"/>
    </xf>
    <xf numFmtId="0" fontId="3" fillId="0" borderId="0" xfId="68" applyFont="1" applyFill="1">
      <alignment vertical="center"/>
    </xf>
    <xf numFmtId="177" fontId="4" fillId="0" borderId="0" xfId="68" applyNumberFormat="1" applyFont="1">
      <alignment vertical="center"/>
    </xf>
    <xf numFmtId="0" fontId="0" fillId="0" borderId="0" xfId="68" applyFont="1">
      <alignment vertical="center"/>
    </xf>
    <xf numFmtId="0" fontId="5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0" fontId="5" fillId="0" borderId="1" xfId="68" applyFont="1" applyFill="1" applyBorder="1" applyAlignment="1">
      <alignment horizontal="center" vertical="center"/>
    </xf>
    <xf numFmtId="0" fontId="5" fillId="0" borderId="2" xfId="68" applyFont="1" applyFill="1" applyBorder="1" applyAlignment="1">
      <alignment horizontal="center" vertical="center"/>
    </xf>
    <xf numFmtId="177" fontId="4" fillId="0" borderId="1" xfId="68" applyNumberFormat="1" applyFont="1" applyBorder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center" vertical="center" wrapText="1"/>
    </xf>
    <xf numFmtId="178" fontId="4" fillId="0" borderId="1" xfId="10" applyFont="1" applyFill="1" applyBorder="1" applyAlignment="1">
      <alignment horizontal="center" vertical="center"/>
    </xf>
    <xf numFmtId="0" fontId="4" fillId="0" borderId="2" xfId="68" applyFont="1" applyFill="1" applyBorder="1" applyAlignment="1">
      <alignment horizontal="center" vertical="center"/>
    </xf>
    <xf numFmtId="177" fontId="4" fillId="0" borderId="1" xfId="68" applyNumberFormat="1" applyFont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right" vertical="center"/>
    </xf>
    <xf numFmtId="0" fontId="6" fillId="2" borderId="1" xfId="68" applyNumberFormat="1" applyFont="1" applyFill="1" applyBorder="1" applyAlignment="1">
      <alignment horizontal="center" vertical="center" wrapText="1"/>
    </xf>
    <xf numFmtId="178" fontId="7" fillId="0" borderId="2" xfId="10" applyFont="1" applyFill="1" applyBorder="1" applyAlignment="1">
      <alignment horizontal="center" vertical="center"/>
    </xf>
    <xf numFmtId="0" fontId="7" fillId="0" borderId="2" xfId="68" applyFont="1" applyFill="1" applyBorder="1" applyAlignment="1">
      <alignment horizontal="center" vertical="center"/>
    </xf>
    <xf numFmtId="177" fontId="7" fillId="0" borderId="1" xfId="68" applyNumberFormat="1" applyFont="1" applyBorder="1" applyAlignment="1">
      <alignment horizontal="center" vertical="center" wrapText="1"/>
    </xf>
    <xf numFmtId="176" fontId="6" fillId="2" borderId="2" xfId="10" applyNumberFormat="1" applyFont="1" applyFill="1" applyBorder="1" applyAlignment="1">
      <alignment horizontal="left" vertical="center"/>
    </xf>
    <xf numFmtId="0" fontId="6" fillId="0" borderId="1" xfId="68" applyNumberFormat="1" applyFont="1" applyFill="1" applyBorder="1" applyAlignment="1">
      <alignment horizontal="right" vertical="center" wrapText="1"/>
    </xf>
    <xf numFmtId="0" fontId="4" fillId="0" borderId="1" xfId="68" applyNumberFormat="1" applyFont="1" applyFill="1" applyBorder="1" applyAlignment="1">
      <alignment horizontal="right" vertical="center"/>
    </xf>
    <xf numFmtId="176" fontId="8" fillId="0" borderId="2" xfId="10" applyNumberFormat="1" applyFont="1" applyFill="1" applyBorder="1" applyAlignment="1">
      <alignment horizontal="left" vertical="center"/>
    </xf>
    <xf numFmtId="178" fontId="8" fillId="0" borderId="2" xfId="10" applyFont="1" applyFill="1" applyBorder="1" applyAlignment="1">
      <alignment horizontal="center" vertical="center"/>
    </xf>
    <xf numFmtId="0" fontId="8" fillId="0" borderId="2" xfId="68" applyFont="1" applyFill="1" applyBorder="1" applyAlignment="1">
      <alignment horizontal="center" vertical="center"/>
    </xf>
    <xf numFmtId="177" fontId="8" fillId="0" borderId="1" xfId="68" applyNumberFormat="1" applyFont="1" applyBorder="1" applyAlignment="1">
      <alignment horizontal="right" vertical="center" wrapText="1"/>
    </xf>
    <xf numFmtId="0" fontId="8" fillId="0" borderId="1" xfId="68" applyNumberFormat="1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center" vertical="center" wrapText="1"/>
    </xf>
    <xf numFmtId="178" fontId="8" fillId="0" borderId="2" xfId="10" applyFont="1" applyFill="1" applyBorder="1" applyAlignment="1">
      <alignment horizontal="right" vertical="center"/>
    </xf>
    <xf numFmtId="178" fontId="8" fillId="0" borderId="3" xfId="10" applyFont="1" applyFill="1" applyBorder="1" applyAlignment="1">
      <alignment horizontal="right" vertical="center"/>
    </xf>
    <xf numFmtId="0" fontId="9" fillId="0" borderId="1" xfId="68" applyNumberFormat="1" applyFont="1" applyFill="1" applyBorder="1" applyAlignment="1">
      <alignment horizontal="left" vertical="center" readingOrder="1"/>
    </xf>
    <xf numFmtId="0" fontId="4" fillId="0" borderId="1" xfId="68" applyNumberFormat="1" applyFont="1" applyFill="1" applyBorder="1" applyAlignment="1">
      <alignment horizontal="left" vertical="center" wrapText="1" readingOrder="1"/>
    </xf>
    <xf numFmtId="178" fontId="4" fillId="0" borderId="1" xfId="10" applyFont="1" applyFill="1" applyBorder="1" applyAlignment="1">
      <alignment horizontal="left" vertical="center" readingOrder="1"/>
    </xf>
    <xf numFmtId="0" fontId="4" fillId="0" borderId="2" xfId="68" applyFont="1" applyFill="1" applyBorder="1" applyAlignment="1">
      <alignment horizontal="left" vertical="center" readingOrder="1"/>
    </xf>
    <xf numFmtId="177" fontId="10" fillId="0" borderId="1" xfId="68" applyNumberFormat="1" applyFont="1" applyBorder="1">
      <alignment vertical="center"/>
    </xf>
    <xf numFmtId="0" fontId="0" fillId="2" borderId="4" xfId="68" applyNumberFormat="1" applyFont="1" applyFill="1" applyBorder="1" applyAlignment="1">
      <alignment horizontal="left" vertical="center" wrapText="1" readingOrder="1"/>
    </xf>
    <xf numFmtId="0" fontId="0" fillId="2" borderId="4" xfId="68" applyNumberFormat="1" applyFont="1" applyFill="1" applyBorder="1" applyAlignment="1">
      <alignment vertical="center" wrapText="1"/>
    </xf>
    <xf numFmtId="178" fontId="0" fillId="2" borderId="4" xfId="10" applyFont="1" applyFill="1" applyBorder="1" applyAlignment="1">
      <alignment vertical="center" wrapText="1"/>
    </xf>
    <xf numFmtId="0" fontId="1" fillId="2" borderId="4" xfId="68" applyFont="1" applyFill="1" applyBorder="1">
      <alignment vertical="center"/>
    </xf>
    <xf numFmtId="177" fontId="10" fillId="2" borderId="4" xfId="68" applyNumberFormat="1" applyFont="1" applyFill="1" applyBorder="1">
      <alignment vertical="center"/>
    </xf>
    <xf numFmtId="0" fontId="0" fillId="2" borderId="5" xfId="68" applyNumberFormat="1" applyFont="1" applyFill="1" applyBorder="1" applyAlignment="1">
      <alignment vertical="center" wrapText="1"/>
    </xf>
    <xf numFmtId="178" fontId="0" fillId="2" borderId="5" xfId="10" applyFont="1" applyFill="1" applyBorder="1" applyAlignment="1">
      <alignment vertical="center" wrapText="1"/>
    </xf>
    <xf numFmtId="177" fontId="10" fillId="2" borderId="5" xfId="68" applyNumberFormat="1" applyFont="1" applyFill="1" applyBorder="1">
      <alignment vertical="center"/>
    </xf>
    <xf numFmtId="0" fontId="0" fillId="2" borderId="5" xfId="68" applyNumberFormat="1" applyFont="1" applyFill="1" applyBorder="1" applyAlignment="1">
      <alignment horizontal="left" vertical="center" wrapText="1" readingOrder="1"/>
    </xf>
    <xf numFmtId="0" fontId="0" fillId="2" borderId="5" xfId="68" applyNumberFormat="1" applyFont="1" applyFill="1" applyBorder="1" applyAlignment="1">
      <alignment horizontal="left" vertical="center"/>
    </xf>
    <xf numFmtId="0" fontId="10" fillId="0" borderId="5" xfId="68" applyNumberFormat="1" applyFont="1" applyFill="1" applyBorder="1" applyAlignment="1">
      <alignment vertical="center" readingOrder="1"/>
    </xf>
    <xf numFmtId="0" fontId="0" fillId="0" borderId="5" xfId="68" applyNumberFormat="1" applyFont="1" applyFill="1" applyBorder="1" applyAlignment="1">
      <alignment vertical="center" wrapText="1" readingOrder="1"/>
    </xf>
    <xf numFmtId="178" fontId="0" fillId="0" borderId="5" xfId="10" applyFont="1" applyFill="1" applyBorder="1" applyAlignment="1">
      <alignment vertical="center" readingOrder="1"/>
    </xf>
    <xf numFmtId="0" fontId="0" fillId="0" borderId="5" xfId="68" applyFont="1" applyFill="1" applyBorder="1" applyAlignment="1">
      <alignment vertical="center" readingOrder="1"/>
    </xf>
    <xf numFmtId="177" fontId="10" fillId="0" borderId="5" xfId="68" applyNumberFormat="1" applyFont="1" applyBorder="1">
      <alignment vertical="center"/>
    </xf>
    <xf numFmtId="0" fontId="0" fillId="3" borderId="5" xfId="68" applyNumberFormat="1" applyFont="1" applyFill="1" applyBorder="1" applyAlignment="1">
      <alignment horizontal="left" vertical="center" wrapText="1" readingOrder="1"/>
    </xf>
    <xf numFmtId="0" fontId="0" fillId="3" borderId="5" xfId="68" applyNumberFormat="1" applyFont="1" applyFill="1" applyBorder="1" applyAlignment="1">
      <alignment vertical="center" wrapText="1"/>
    </xf>
    <xf numFmtId="178" fontId="0" fillId="3" borderId="5" xfId="10" applyFont="1" applyFill="1" applyBorder="1" applyAlignment="1">
      <alignment vertical="center" wrapText="1"/>
    </xf>
    <xf numFmtId="0" fontId="1" fillId="3" borderId="4" xfId="68" applyFont="1" applyFill="1" applyBorder="1">
      <alignment vertical="center"/>
    </xf>
    <xf numFmtId="177" fontId="10" fillId="3" borderId="5" xfId="68" applyNumberFormat="1" applyFont="1" applyFill="1" applyBorder="1">
      <alignment vertical="center"/>
    </xf>
    <xf numFmtId="178" fontId="0" fillId="3" borderId="5" xfId="10" applyFont="1" applyFill="1" applyBorder="1" applyAlignment="1">
      <alignment horizontal="left" vertical="center" wrapText="1" readingOrder="1"/>
    </xf>
    <xf numFmtId="0" fontId="0" fillId="3" borderId="5" xfId="68" applyFont="1" applyFill="1" applyBorder="1" applyAlignment="1">
      <alignment vertical="center" wrapText="1" readingOrder="1"/>
    </xf>
    <xf numFmtId="0" fontId="0" fillId="0" borderId="5" xfId="68" applyNumberFormat="1" applyFont="1" applyFill="1" applyBorder="1" applyAlignment="1">
      <alignment vertical="center" wrapText="1"/>
    </xf>
    <xf numFmtId="178" fontId="0" fillId="0" borderId="5" xfId="10" applyFont="1" applyFill="1" applyBorder="1">
      <alignment vertical="center"/>
    </xf>
    <xf numFmtId="0" fontId="0" fillId="0" borderId="5" xfId="68" applyFont="1" applyFill="1" applyBorder="1">
      <alignment vertical="center"/>
    </xf>
    <xf numFmtId="0" fontId="0" fillId="4" borderId="5" xfId="68" applyNumberFormat="1" applyFont="1" applyFill="1" applyBorder="1" applyAlignment="1">
      <alignment horizontal="left" vertical="center" wrapText="1" readingOrder="1"/>
    </xf>
    <xf numFmtId="178" fontId="0" fillId="4" borderId="5" xfId="10" applyFont="1" applyFill="1" applyBorder="1" applyAlignment="1">
      <alignment horizontal="left" vertical="center" wrapText="1" readingOrder="1"/>
    </xf>
    <xf numFmtId="0" fontId="1" fillId="4" borderId="4" xfId="68" applyFont="1" applyFill="1" applyBorder="1">
      <alignment vertical="center"/>
    </xf>
    <xf numFmtId="177" fontId="10" fillId="4" borderId="5" xfId="68" applyNumberFormat="1" applyFont="1" applyFill="1" applyBorder="1">
      <alignment vertical="center"/>
    </xf>
    <xf numFmtId="178" fontId="0" fillId="4" borderId="5" xfId="10" applyFont="1" applyFill="1" applyBorder="1" applyAlignment="1">
      <alignment vertical="center" wrapText="1"/>
    </xf>
    <xf numFmtId="0" fontId="0" fillId="4" borderId="5" xfId="68" applyNumberFormat="1" applyFont="1" applyFill="1" applyBorder="1" applyAlignment="1">
      <alignment vertical="center" wrapText="1"/>
    </xf>
    <xf numFmtId="178" fontId="0" fillId="0" borderId="5" xfId="10" applyFont="1" applyFill="1" applyBorder="1" applyAlignment="1">
      <alignment vertical="center" wrapText="1" readingOrder="1"/>
    </xf>
    <xf numFmtId="0" fontId="0" fillId="0" borderId="5" xfId="68" applyFont="1" applyFill="1" applyBorder="1" applyAlignment="1">
      <alignment horizontal="right" vertical="center" wrapText="1" readingOrder="1"/>
    </xf>
    <xf numFmtId="0" fontId="0" fillId="5" borderId="5" xfId="68" applyNumberFormat="1" applyFont="1" applyFill="1" applyBorder="1" applyAlignment="1">
      <alignment horizontal="left" vertical="center" wrapText="1" readingOrder="1"/>
    </xf>
    <xf numFmtId="178" fontId="0" fillId="5" borderId="5" xfId="10" applyFont="1" applyFill="1" applyBorder="1" applyAlignment="1">
      <alignment horizontal="left" vertical="center" wrapText="1" readingOrder="1"/>
    </xf>
    <xf numFmtId="0" fontId="1" fillId="5" borderId="4" xfId="68" applyFont="1" applyFill="1" applyBorder="1">
      <alignment vertical="center"/>
    </xf>
    <xf numFmtId="177" fontId="11" fillId="5" borderId="5" xfId="68" applyNumberFormat="1" applyFont="1" applyFill="1" applyBorder="1">
      <alignment vertical="center"/>
    </xf>
    <xf numFmtId="0" fontId="0" fillId="5" borderId="5" xfId="68" applyNumberFormat="1" applyFont="1" applyFill="1" applyBorder="1" applyAlignment="1">
      <alignment vertical="center" wrapText="1"/>
    </xf>
    <xf numFmtId="178" fontId="0" fillId="5" borderId="5" xfId="10" applyFont="1" applyFill="1" applyBorder="1" applyAlignment="1">
      <alignment vertical="center" wrapText="1"/>
    </xf>
    <xf numFmtId="177" fontId="10" fillId="5" borderId="5" xfId="68" applyNumberFormat="1" applyFont="1" applyFill="1" applyBorder="1">
      <alignment vertical="center"/>
    </xf>
    <xf numFmtId="0" fontId="0" fillId="5" borderId="5" xfId="68" applyFont="1" applyFill="1" applyBorder="1" applyAlignment="1">
      <alignment horizontal="right" vertical="center" wrapText="1" readingOrder="1"/>
    </xf>
    <xf numFmtId="0" fontId="0" fillId="6" borderId="5" xfId="68" applyNumberFormat="1" applyFont="1" applyFill="1" applyBorder="1" applyAlignment="1">
      <alignment vertical="center" readingOrder="1"/>
    </xf>
    <xf numFmtId="0" fontId="0" fillId="6" borderId="5" xfId="68" applyNumberFormat="1" applyFont="1" applyFill="1" applyBorder="1" applyAlignment="1">
      <alignment horizontal="left" vertical="center" wrapText="1" readingOrder="1"/>
    </xf>
    <xf numFmtId="178" fontId="0" fillId="6" borderId="5" xfId="10" applyFont="1" applyFill="1" applyBorder="1" applyAlignment="1">
      <alignment horizontal="left" vertical="center" wrapText="1" readingOrder="1"/>
    </xf>
    <xf numFmtId="0" fontId="1" fillId="6" borderId="4" xfId="68" applyFont="1" applyFill="1" applyBorder="1">
      <alignment vertical="center"/>
    </xf>
    <xf numFmtId="177" fontId="10" fillId="6" borderId="5" xfId="68" applyNumberFormat="1" applyFont="1" applyFill="1" applyBorder="1">
      <alignment vertical="center"/>
    </xf>
    <xf numFmtId="0" fontId="0" fillId="6" borderId="5" xfId="68" applyNumberFormat="1" applyFont="1" applyFill="1" applyBorder="1" applyAlignment="1">
      <alignment horizontal="left" vertical="center" readingOrder="1"/>
    </xf>
    <xf numFmtId="178" fontId="0" fillId="6" borderId="5" xfId="10" applyFont="1" applyFill="1" applyBorder="1" applyAlignment="1">
      <alignment vertical="center" wrapText="1"/>
    </xf>
    <xf numFmtId="0" fontId="0" fillId="6" borderId="5" xfId="68" applyNumberFormat="1" applyFont="1" applyFill="1" applyBorder="1" applyAlignment="1">
      <alignment vertical="center" wrapText="1"/>
    </xf>
    <xf numFmtId="0" fontId="3" fillId="6" borderId="5" xfId="68" applyNumberFormat="1" applyFont="1" applyFill="1" applyBorder="1" applyAlignment="1">
      <alignment horizontal="left" vertical="center" wrapText="1" readingOrder="1"/>
    </xf>
    <xf numFmtId="0" fontId="3" fillId="6" borderId="5" xfId="68" applyNumberFormat="1" applyFont="1" applyFill="1" applyBorder="1" applyAlignment="1">
      <alignment vertical="center" wrapText="1"/>
    </xf>
    <xf numFmtId="178" fontId="3" fillId="6" borderId="5" xfId="10" applyFont="1" applyFill="1" applyBorder="1" applyAlignment="1">
      <alignment vertical="center" wrapText="1"/>
    </xf>
    <xf numFmtId="0" fontId="0" fillId="0" borderId="0" xfId="68" applyNumberFormat="1" applyFont="1" applyFill="1" applyBorder="1" applyAlignment="1">
      <alignment vertical="center" wrapText="1"/>
    </xf>
    <xf numFmtId="178" fontId="0" fillId="0" borderId="0" xfId="10" applyFont="1" applyFill="1" applyBorder="1">
      <alignment vertical="center"/>
    </xf>
    <xf numFmtId="0" fontId="0" fillId="0" borderId="0" xfId="68" applyFont="1" applyFill="1" applyBorder="1">
      <alignment vertical="center"/>
    </xf>
    <xf numFmtId="177" fontId="4" fillId="0" borderId="0" xfId="68" applyNumberFormat="1" applyFont="1" applyBorder="1">
      <alignment vertical="center"/>
    </xf>
    <xf numFmtId="0" fontId="0" fillId="0" borderId="0" xfId="68" applyNumberFormat="1" applyFont="1" applyFill="1" applyAlignment="1">
      <alignment vertical="center" wrapText="1"/>
    </xf>
    <xf numFmtId="178" fontId="0" fillId="0" borderId="0" xfId="10" applyFont="1" applyFill="1">
      <alignment vertical="center"/>
    </xf>
    <xf numFmtId="0" fontId="0" fillId="0" borderId="0" xfId="68" applyFont="1" applyFill="1">
      <alignment vertical="center"/>
    </xf>
    <xf numFmtId="176" fontId="3" fillId="0" borderId="0" xfId="10" applyNumberFormat="1" applyFont="1" applyFill="1" applyBorder="1">
      <alignment vertical="center"/>
    </xf>
    <xf numFmtId="176" fontId="5" fillId="0" borderId="1" xfId="68" applyNumberFormat="1" applyFont="1" applyFill="1" applyBorder="1" applyAlignment="1">
      <alignment horizontal="center" vertical="center"/>
    </xf>
    <xf numFmtId="176" fontId="4" fillId="0" borderId="1" xfId="10" applyNumberFormat="1" applyFont="1" applyFill="1" applyBorder="1" applyAlignment="1">
      <alignment horizontal="center" vertical="center"/>
    </xf>
    <xf numFmtId="176" fontId="6" fillId="2" borderId="2" xfId="10" applyNumberFormat="1" applyFont="1" applyFill="1" applyBorder="1" applyAlignment="1">
      <alignment horizontal="center" vertical="center"/>
    </xf>
    <xf numFmtId="176" fontId="6" fillId="0" borderId="1" xfId="10" applyNumberFormat="1" applyFont="1" applyFill="1" applyBorder="1" applyAlignment="1">
      <alignment horizontal="left" vertical="center"/>
    </xf>
    <xf numFmtId="177" fontId="6" fillId="2" borderId="2" xfId="10" applyNumberFormat="1" applyFont="1" applyFill="1" applyBorder="1" applyAlignment="1">
      <alignment horizontal="center" vertical="center"/>
    </xf>
    <xf numFmtId="178" fontId="8" fillId="0" borderId="1" xfId="10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left" vertical="top"/>
    </xf>
    <xf numFmtId="176" fontId="4" fillId="0" borderId="1" xfId="10" applyNumberFormat="1" applyFont="1" applyFill="1" applyBorder="1" applyAlignment="1">
      <alignment horizontal="left" vertical="center" readingOrder="1"/>
    </xf>
    <xf numFmtId="0" fontId="3" fillId="2" borderId="4" xfId="0" applyFont="1" applyFill="1" applyBorder="1" applyAlignment="1">
      <alignment horizontal="center" vertical="center" wrapText="1"/>
    </xf>
    <xf numFmtId="176" fontId="0" fillId="2" borderId="4" xfId="10" applyNumberFormat="1" applyFont="1" applyFill="1" applyBorder="1">
      <alignment vertical="center"/>
    </xf>
    <xf numFmtId="178" fontId="12" fillId="2" borderId="4" xfId="1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 readingOrder="1"/>
    </xf>
    <xf numFmtId="178" fontId="12" fillId="2" borderId="5" xfId="10" applyFont="1" applyFill="1" applyBorder="1" applyAlignment="1">
      <alignment horizontal="left" vertical="center" wrapText="1"/>
    </xf>
    <xf numFmtId="176" fontId="0" fillId="0" borderId="5" xfId="10" applyNumberFormat="1" applyFont="1" applyFill="1" applyBorder="1" applyAlignment="1">
      <alignment vertical="center" readingOrder="1"/>
    </xf>
    <xf numFmtId="0" fontId="3" fillId="3" borderId="5" xfId="0" applyFont="1" applyFill="1" applyBorder="1" applyAlignment="1">
      <alignment horizontal="center" vertical="center" wrapText="1"/>
    </xf>
    <xf numFmtId="176" fontId="0" fillId="3" borderId="5" xfId="10" applyNumberFormat="1" applyFont="1" applyFill="1" applyBorder="1">
      <alignment vertical="center"/>
    </xf>
    <xf numFmtId="178" fontId="12" fillId="3" borderId="5" xfId="10" applyFont="1" applyFill="1" applyBorder="1" applyAlignment="1">
      <alignment horizontal="left" vertical="center" wrapText="1"/>
    </xf>
    <xf numFmtId="176" fontId="0" fillId="3" borderId="5" xfId="68" applyNumberFormat="1" applyFont="1" applyFill="1" applyBorder="1" applyAlignment="1">
      <alignment vertical="center" wrapText="1"/>
    </xf>
    <xf numFmtId="178" fontId="13" fillId="3" borderId="5" xfId="1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 readingOrder="1"/>
    </xf>
    <xf numFmtId="176" fontId="0" fillId="3" borderId="5" xfId="10" applyNumberFormat="1" applyFont="1" applyFill="1" applyBorder="1" applyAlignment="1">
      <alignment vertical="center" wrapText="1" readingOrder="1"/>
    </xf>
    <xf numFmtId="178" fontId="12" fillId="3" borderId="5" xfId="10" applyFont="1" applyFill="1" applyBorder="1" applyAlignment="1">
      <alignment horizontal="left" vertical="center" wrapText="1" readingOrder="1"/>
    </xf>
    <xf numFmtId="20" fontId="0" fillId="3" borderId="5" xfId="10" applyNumberFormat="1" applyFont="1" applyFill="1" applyBorder="1" applyAlignment="1">
      <alignment horizontal="right" vertical="center" wrapText="1" readingOrder="1"/>
    </xf>
    <xf numFmtId="176" fontId="0" fillId="0" borderId="5" xfId="10" applyNumberFormat="1" applyFont="1" applyFill="1" applyBorder="1">
      <alignment vertical="center"/>
    </xf>
    <xf numFmtId="0" fontId="3" fillId="4" borderId="5" xfId="0" applyFont="1" applyFill="1" applyBorder="1" applyAlignment="1">
      <alignment horizontal="center" vertical="center" wrapText="1" readingOrder="1"/>
    </xf>
    <xf numFmtId="176" fontId="0" fillId="4" borderId="5" xfId="10" applyNumberFormat="1" applyFont="1" applyFill="1" applyBorder="1" applyAlignment="1">
      <alignment horizontal="right" vertical="center" wrapText="1" readingOrder="1"/>
    </xf>
    <xf numFmtId="178" fontId="12" fillId="4" borderId="5" xfId="10" applyFont="1" applyFill="1" applyBorder="1" applyAlignment="1">
      <alignment horizontal="left" vertical="center" wrapText="1" readingOrder="1"/>
    </xf>
    <xf numFmtId="176" fontId="0" fillId="4" borderId="5" xfId="10" applyNumberFormat="1" applyFont="1" applyFill="1" applyBorder="1">
      <alignment vertical="center"/>
    </xf>
    <xf numFmtId="178" fontId="12" fillId="4" borderId="5" xfId="1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center" vertical="center" wrapText="1"/>
    </xf>
    <xf numFmtId="176" fontId="0" fillId="4" borderId="5" xfId="10" applyNumberFormat="1" applyFont="1" applyFill="1" applyBorder="1" applyAlignment="1">
      <alignment horizontal="right" vertical="center"/>
    </xf>
    <xf numFmtId="178" fontId="13" fillId="4" borderId="5" xfId="10" applyFont="1" applyFill="1" applyBorder="1" applyAlignment="1">
      <alignment horizontal="left" vertical="center" wrapText="1"/>
    </xf>
    <xf numFmtId="176" fontId="0" fillId="0" borderId="5" xfId="10" applyNumberFormat="1" applyFont="1" applyFill="1" applyBorder="1" applyAlignment="1">
      <alignment vertical="center" wrapText="1" readingOrder="1"/>
    </xf>
    <xf numFmtId="0" fontId="3" fillId="5" borderId="5" xfId="0" applyFont="1" applyFill="1" applyBorder="1" applyAlignment="1">
      <alignment horizontal="center" vertical="center" wrapText="1" readingOrder="1"/>
    </xf>
    <xf numFmtId="176" fontId="0" fillId="5" borderId="5" xfId="10" applyNumberFormat="1" applyFont="1" applyFill="1" applyBorder="1" applyAlignment="1">
      <alignment horizontal="right" vertical="center" wrapText="1" readingOrder="1"/>
    </xf>
    <xf numFmtId="178" fontId="12" fillId="5" borderId="5" xfId="10" applyFont="1" applyFill="1" applyBorder="1" applyAlignment="1">
      <alignment horizontal="left" vertical="center" wrapText="1" readingOrder="1"/>
    </xf>
    <xf numFmtId="0" fontId="0" fillId="5" borderId="5" xfId="68" applyNumberFormat="1" applyFont="1" applyFill="1" applyBorder="1" applyAlignment="1">
      <alignment horizontal="center" vertical="center" wrapText="1"/>
    </xf>
    <xf numFmtId="176" fontId="0" fillId="5" borderId="5" xfId="10" applyNumberFormat="1" applyFont="1" applyFill="1" applyBorder="1" applyAlignment="1">
      <alignment horizontal="right" vertical="center"/>
    </xf>
    <xf numFmtId="178" fontId="13" fillId="5" borderId="5" xfId="10" applyFont="1" applyFill="1" applyBorder="1" applyAlignment="1">
      <alignment horizontal="left" vertical="center" wrapText="1"/>
    </xf>
    <xf numFmtId="176" fontId="0" fillId="5" borderId="5" xfId="10" applyNumberFormat="1" applyFont="1" applyFill="1" applyBorder="1" applyAlignment="1">
      <alignment vertical="center" wrapText="1"/>
    </xf>
    <xf numFmtId="178" fontId="12" fillId="5" borderId="5" xfId="10" applyFont="1" applyFill="1" applyBorder="1" applyAlignment="1">
      <alignment horizontal="left" vertical="center" wrapText="1"/>
    </xf>
    <xf numFmtId="178" fontId="13" fillId="5" borderId="5" xfId="10" applyFont="1" applyFill="1" applyBorder="1" applyAlignment="1">
      <alignment horizontal="left" vertical="center" wrapText="1" readingOrder="1"/>
    </xf>
    <xf numFmtId="0" fontId="3" fillId="5" borderId="5" xfId="0" applyFont="1" applyFill="1" applyBorder="1" applyAlignment="1">
      <alignment horizontal="center" vertical="center" wrapText="1"/>
    </xf>
    <xf numFmtId="176" fontId="0" fillId="5" borderId="5" xfId="10" applyNumberFormat="1" applyFont="1" applyFill="1" applyBorder="1">
      <alignment vertical="center"/>
    </xf>
    <xf numFmtId="0" fontId="3" fillId="6" borderId="5" xfId="0" applyFont="1" applyFill="1" applyBorder="1" applyAlignment="1">
      <alignment horizontal="center" vertical="center" wrapText="1" readingOrder="1"/>
    </xf>
    <xf numFmtId="176" fontId="0" fillId="6" borderId="5" xfId="10" applyNumberFormat="1" applyFont="1" applyFill="1" applyBorder="1" applyAlignment="1">
      <alignment horizontal="right" vertical="center" wrapText="1" readingOrder="1"/>
    </xf>
    <xf numFmtId="178" fontId="12" fillId="6" borderId="5" xfId="10" applyFont="1" applyFill="1" applyBorder="1" applyAlignment="1">
      <alignment horizontal="left" vertical="center" wrapText="1" readingOrder="1"/>
    </xf>
    <xf numFmtId="176" fontId="0" fillId="6" borderId="5" xfId="10" applyNumberFormat="1" applyFont="1" applyFill="1" applyBorder="1" applyAlignment="1">
      <alignment horizontal="right" vertical="center" readingOrder="1"/>
    </xf>
    <xf numFmtId="178" fontId="12" fillId="6" borderId="5" xfId="1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center" vertical="center" wrapText="1"/>
    </xf>
    <xf numFmtId="176" fontId="0" fillId="6" borderId="5" xfId="10" applyNumberFormat="1" applyFont="1" applyFill="1" applyBorder="1" applyAlignment="1">
      <alignment horizontal="right" vertical="center"/>
    </xf>
    <xf numFmtId="178" fontId="13" fillId="6" borderId="5" xfId="10" applyFont="1" applyFill="1" applyBorder="1" applyAlignment="1">
      <alignment horizontal="left" vertical="center" wrapText="1"/>
    </xf>
    <xf numFmtId="176" fontId="3" fillId="6" borderId="5" xfId="10" applyNumberFormat="1" applyFont="1" applyFill="1" applyBorder="1" applyAlignment="1">
      <alignment horizontal="right" vertical="center"/>
    </xf>
    <xf numFmtId="176" fontId="0" fillId="0" borderId="0" xfId="10" applyNumberFormat="1" applyFont="1" applyFill="1" applyBorder="1">
      <alignment vertical="center"/>
    </xf>
    <xf numFmtId="176" fontId="0" fillId="0" borderId="0" xfId="10" applyNumberFormat="1" applyFont="1" applyFill="1">
      <alignment vertical="center"/>
    </xf>
    <xf numFmtId="0" fontId="4" fillId="0" borderId="0" xfId="68" applyFont="1">
      <alignment vertical="center"/>
    </xf>
    <xf numFmtId="0" fontId="4" fillId="0" borderId="1" xfId="68" applyNumberFormat="1" applyFont="1" applyBorder="1">
      <alignment vertical="center"/>
    </xf>
    <xf numFmtId="0" fontId="4" fillId="0" borderId="1" xfId="68" applyNumberFormat="1" applyFont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center" vertical="center" wrapText="1"/>
    </xf>
    <xf numFmtId="0" fontId="7" fillId="0" borderId="1" xfId="68" applyNumberFormat="1" applyFont="1" applyBorder="1" applyAlignment="1">
      <alignment horizontal="center" vertical="center" wrapText="1"/>
    </xf>
    <xf numFmtId="176" fontId="6" fillId="0" borderId="2" xfId="10" applyNumberFormat="1" applyFont="1" applyFill="1" applyBorder="1" applyAlignment="1">
      <alignment horizontal="left" vertical="center"/>
    </xf>
    <xf numFmtId="0" fontId="8" fillId="0" borderId="1" xfId="68" applyNumberFormat="1" applyFont="1" applyBorder="1" applyAlignment="1">
      <alignment horizontal="center" vertical="center" wrapText="1"/>
    </xf>
    <xf numFmtId="176" fontId="8" fillId="0" borderId="2" xfId="10" applyNumberFormat="1" applyFont="1" applyFill="1" applyBorder="1" applyAlignment="1">
      <alignment horizontal="right" vertical="center"/>
    </xf>
    <xf numFmtId="176" fontId="0" fillId="2" borderId="5" xfId="10" applyNumberFormat="1" applyFont="1" applyFill="1" applyBorder="1">
      <alignment vertical="center"/>
    </xf>
    <xf numFmtId="0" fontId="0" fillId="3" borderId="5" xfId="10" applyNumberFormat="1" applyFont="1" applyFill="1" applyBorder="1" applyAlignment="1">
      <alignment horizontal="right" vertical="center" wrapText="1" readingOrder="1"/>
    </xf>
    <xf numFmtId="0" fontId="0" fillId="4" borderId="5" xfId="68" applyFont="1" applyFill="1" applyBorder="1" applyAlignment="1">
      <alignment horizontal="right" vertical="center" wrapText="1" readingOrder="1"/>
    </xf>
    <xf numFmtId="0" fontId="0" fillId="5" borderId="5" xfId="68" applyFont="1" applyFill="1" applyBorder="1" applyAlignment="1">
      <alignment vertical="center" wrapText="1" readingOrder="1"/>
    </xf>
    <xf numFmtId="0" fontId="0" fillId="6" borderId="5" xfId="68" applyFont="1" applyFill="1" applyBorder="1" applyAlignment="1">
      <alignment horizontal="right" vertical="center" wrapText="1" readingOrder="1"/>
    </xf>
    <xf numFmtId="0" fontId="3" fillId="6" borderId="5" xfId="68" applyFont="1" applyFill="1" applyBorder="1" applyAlignment="1">
      <alignment horizontal="right" vertical="center" wrapText="1" readingOrder="1"/>
    </xf>
    <xf numFmtId="0" fontId="4" fillId="0" borderId="0" xfId="68" applyFont="1" applyBorder="1">
      <alignment vertical="center"/>
    </xf>
    <xf numFmtId="0" fontId="3" fillId="0" borderId="0" xfId="68" applyNumberFormat="1" applyFont="1" applyFill="1" applyBorder="1" applyAlignment="1">
      <alignment horizontal="center" vertical="center" wrapText="1"/>
    </xf>
    <xf numFmtId="176" fontId="8" fillId="0" borderId="2" xfId="10" applyNumberFormat="1" applyFont="1" applyFill="1" applyBorder="1" applyAlignment="1">
      <alignment horizontal="center" vertical="center"/>
    </xf>
    <xf numFmtId="0" fontId="0" fillId="2" borderId="4" xfId="68" applyNumberFormat="1" applyFont="1" applyFill="1" applyBorder="1" applyAlignment="1">
      <alignment horizontal="center" vertical="center" wrapText="1"/>
    </xf>
    <xf numFmtId="0" fontId="0" fillId="2" borderId="5" xfId="68" applyNumberFormat="1" applyFont="1" applyFill="1" applyBorder="1" applyAlignment="1">
      <alignment horizontal="center" vertical="center" wrapText="1"/>
    </xf>
    <xf numFmtId="0" fontId="0" fillId="0" borderId="5" xfId="68" applyNumberFormat="1" applyFont="1" applyFill="1" applyBorder="1" applyAlignment="1">
      <alignment horizontal="center" vertical="center" wrapText="1"/>
    </xf>
    <xf numFmtId="0" fontId="0" fillId="3" borderId="5" xfId="68" applyNumberFormat="1" applyFont="1" applyFill="1" applyBorder="1" applyAlignment="1">
      <alignment horizontal="center" vertical="center" wrapText="1"/>
    </xf>
    <xf numFmtId="0" fontId="0" fillId="4" borderId="5" xfId="68" applyNumberFormat="1" applyFont="1" applyFill="1" applyBorder="1" applyAlignment="1">
      <alignment horizontal="center" vertical="center" wrapText="1"/>
    </xf>
    <xf numFmtId="0" fontId="0" fillId="6" borderId="5" xfId="68" applyNumberFormat="1" applyFont="1" applyFill="1" applyBorder="1" applyAlignment="1">
      <alignment horizontal="center" vertical="center" wrapText="1"/>
    </xf>
    <xf numFmtId="0" fontId="3" fillId="6" borderId="5" xfId="68" applyNumberFormat="1" applyFont="1" applyFill="1" applyBorder="1" applyAlignment="1">
      <alignment horizontal="center" vertical="center" wrapText="1"/>
    </xf>
    <xf numFmtId="0" fontId="0" fillId="0" borderId="0" xfId="68" applyNumberFormat="1" applyFont="1" applyFill="1" applyBorder="1" applyAlignment="1">
      <alignment horizontal="center" vertical="center" wrapText="1"/>
    </xf>
    <xf numFmtId="0" fontId="0" fillId="0" borderId="0" xfId="68" applyNumberFormat="1" applyFont="1" applyFill="1" applyAlignment="1">
      <alignment horizontal="center" vertical="center" wrapText="1"/>
    </xf>
    <xf numFmtId="0" fontId="14" fillId="2" borderId="4" xfId="68" applyFont="1" applyFill="1" applyBorder="1">
      <alignment vertical="center"/>
    </xf>
    <xf numFmtId="0" fontId="3" fillId="3" borderId="5" xfId="68" applyFont="1" applyFill="1" applyBorder="1" applyAlignment="1">
      <alignment vertical="center" wrapText="1" readingOrder="1"/>
    </xf>
    <xf numFmtId="0" fontId="3" fillId="0" borderId="5" xfId="68" applyFont="1" applyFill="1" applyBorder="1">
      <alignment vertical="center"/>
    </xf>
    <xf numFmtId="0" fontId="3" fillId="4" borderId="5" xfId="68" applyFont="1" applyFill="1" applyBorder="1" applyAlignment="1">
      <alignment horizontal="right" vertical="center" wrapText="1" readingOrder="1"/>
    </xf>
    <xf numFmtId="0" fontId="2" fillId="0" borderId="5" xfId="68" applyFont="1" applyFill="1" applyBorder="1" applyAlignment="1">
      <alignment horizontal="right" vertical="center" wrapText="1" readingOrder="1"/>
    </xf>
    <xf numFmtId="0" fontId="3" fillId="5" borderId="5" xfId="68" applyFont="1" applyFill="1" applyBorder="1" applyAlignment="1">
      <alignment horizontal="right" vertical="center" wrapText="1" readingOrder="1"/>
    </xf>
    <xf numFmtId="0" fontId="3" fillId="5" borderId="5" xfId="68" applyFont="1" applyFill="1" applyBorder="1" applyAlignment="1">
      <alignment vertical="center" wrapText="1" readingOrder="1"/>
    </xf>
    <xf numFmtId="0" fontId="6" fillId="0" borderId="3" xfId="68" applyNumberFormat="1" applyFont="1" applyFill="1" applyBorder="1" applyAlignment="1">
      <alignment horizontal="right" vertical="center"/>
    </xf>
    <xf numFmtId="0" fontId="15" fillId="0" borderId="1" xfId="68" applyNumberFormat="1" applyFont="1" applyFill="1" applyBorder="1" applyAlignment="1">
      <alignment horizontal="center" vertical="center" wrapText="1"/>
    </xf>
    <xf numFmtId="0" fontId="6" fillId="0" borderId="3" xfId="68" applyNumberFormat="1" applyFont="1" applyFill="1" applyBorder="1" applyAlignment="1">
      <alignment horizontal="right" vertical="center" wrapText="1"/>
    </xf>
    <xf numFmtId="178" fontId="0" fillId="2" borderId="4" xfId="10" applyFont="1" applyFill="1" applyBorder="1" applyAlignment="1" quotePrefix="1">
      <alignment vertical="center" wrapText="1"/>
    </xf>
    <xf numFmtId="178" fontId="0" fillId="2" borderId="5" xfId="10" applyFont="1" applyFill="1" applyBorder="1" applyAlignment="1" quotePrefix="1">
      <alignment vertical="center" wrapText="1"/>
    </xf>
    <xf numFmtId="178" fontId="12" fillId="2" borderId="4" xfId="10" applyFont="1" applyFill="1" applyBorder="1" applyAlignment="1" quotePrefix="1">
      <alignment horizontal="left"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20% - 輔色4" xfId="7"/>
    <cellStyle name="差" xfId="8" builtinId="27"/>
    <cellStyle name="40% - 輔色2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强调文字颜色 2" xfId="41" builtinId="35"/>
    <cellStyle name="20% - 輔色3" xfId="42"/>
    <cellStyle name="40% - 輔色1" xfId="43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20% - 輔色5" xfId="48"/>
    <cellStyle name="40% - 輔色3" xfId="49"/>
    <cellStyle name="60% - 輔色1" xfId="50"/>
    <cellStyle name="强调文字颜色 5" xfId="51" builtinId="45"/>
    <cellStyle name="40% - 强调文字颜色 5" xfId="52" builtinId="47"/>
    <cellStyle name="合計" xfId="53"/>
    <cellStyle name="20% - 輔色6" xfId="54"/>
    <cellStyle name="40% - 輔色4" xfId="55"/>
    <cellStyle name="60% - 輔色2" xfId="56"/>
    <cellStyle name="60% - 强调文字颜色 5" xfId="57" builtinId="48"/>
    <cellStyle name="强调文字颜色 6" xfId="58" builtinId="49"/>
    <cellStyle name="40% - 輔色5" xfId="59"/>
    <cellStyle name="60% - 輔色3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104775</xdr:colOff>
      <xdr:row>0</xdr:row>
      <xdr:rowOff>76200</xdr:rowOff>
    </xdr:from>
    <xdr:to>
      <xdr:col>0</xdr:col>
      <xdr:colOff>676275</xdr:colOff>
      <xdr:row>0</xdr:row>
      <xdr:rowOff>563274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76200"/>
          <a:ext cx="571500" cy="48704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142875</xdr:colOff>
      <xdr:row>0</xdr:row>
      <xdr:rowOff>85725</xdr:rowOff>
    </xdr:from>
    <xdr:to>
      <xdr:col>0</xdr:col>
      <xdr:colOff>714375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0</xdr:row>
      <xdr:rowOff>95250</xdr:rowOff>
    </xdr:from>
    <xdr:to>
      <xdr:col>0</xdr:col>
      <xdr:colOff>723900</xdr:colOff>
      <xdr:row>0</xdr:row>
      <xdr:rowOff>582324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95250"/>
          <a:ext cx="571500" cy="48704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123265</xdr:colOff>
      <xdr:row>0</xdr:row>
      <xdr:rowOff>78441</xdr:rowOff>
    </xdr:from>
    <xdr:to>
      <xdr:col>0</xdr:col>
      <xdr:colOff>694765</xdr:colOff>
      <xdr:row>0</xdr:row>
      <xdr:rowOff>565515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190" y="78105"/>
          <a:ext cx="571500" cy="4870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95250</xdr:colOff>
      <xdr:row>0</xdr:row>
      <xdr:rowOff>76200</xdr:rowOff>
    </xdr:from>
    <xdr:to>
      <xdr:col>0</xdr:col>
      <xdr:colOff>666750</xdr:colOff>
      <xdr:row>0</xdr:row>
      <xdr:rowOff>563274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76200"/>
          <a:ext cx="571500" cy="4870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114300</xdr:colOff>
      <xdr:row>0</xdr:row>
      <xdr:rowOff>85725</xdr:rowOff>
    </xdr:from>
    <xdr:to>
      <xdr:col>0</xdr:col>
      <xdr:colOff>685800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4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0</xdr:row>
      <xdr:rowOff>104775</xdr:rowOff>
    </xdr:from>
    <xdr:to>
      <xdr:col>0</xdr:col>
      <xdr:colOff>723900</xdr:colOff>
      <xdr:row>0</xdr:row>
      <xdr:rowOff>591849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4775"/>
          <a:ext cx="571500" cy="48704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0</xdr:row>
      <xdr:rowOff>104775</xdr:rowOff>
    </xdr:from>
    <xdr:to>
      <xdr:col>0</xdr:col>
      <xdr:colOff>733425</xdr:colOff>
      <xdr:row>0</xdr:row>
      <xdr:rowOff>591849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4775"/>
          <a:ext cx="571500" cy="48704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171450</xdr:colOff>
      <xdr:row>0</xdr:row>
      <xdr:rowOff>95250</xdr:rowOff>
    </xdr:from>
    <xdr:to>
      <xdr:col>0</xdr:col>
      <xdr:colOff>742950</xdr:colOff>
      <xdr:row>0</xdr:row>
      <xdr:rowOff>582324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95250"/>
          <a:ext cx="571500" cy="487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comments" Target="../comments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topLeftCell="A89" workbookViewId="0">
      <selection activeCell="C93" sqref="C93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83333333333" style="100" customWidth="1"/>
    <col min="4" max="4" width="22.875" style="6" customWidth="1"/>
    <col min="5" max="5" width="8" style="7" customWidth="1"/>
    <col min="6" max="6" width="10.7583333333333" style="157" customWidth="1"/>
    <col min="7" max="16384" width="9" style="9"/>
  </cols>
  <sheetData>
    <row r="1" ht="52.5" customHeight="1" spans="1:6">
      <c r="A1" s="10" t="s">
        <v>0</v>
      </c>
      <c r="B1" s="11"/>
      <c r="C1" s="101"/>
      <c r="D1" s="12"/>
      <c r="E1" s="13"/>
      <c r="F1" s="158"/>
    </row>
    <row r="2" ht="33.75" spans="1:6">
      <c r="A2" s="15" t="s">
        <v>1</v>
      </c>
      <c r="B2" s="16"/>
      <c r="C2" s="102" t="s">
        <v>2</v>
      </c>
      <c r="D2" s="17" t="s">
        <v>3</v>
      </c>
      <c r="E2" s="18" t="s">
        <v>4</v>
      </c>
      <c r="F2" s="159" t="s">
        <v>5</v>
      </c>
    </row>
    <row r="3" s="1" customFormat="1" ht="15" spans="1:6">
      <c r="A3" s="20" t="s">
        <v>6</v>
      </c>
      <c r="B3" s="21"/>
      <c r="C3" s="160"/>
      <c r="D3" s="22"/>
      <c r="E3" s="23"/>
      <c r="F3" s="161"/>
    </row>
    <row r="4" s="1" customFormat="1" ht="15" spans="1:6">
      <c r="A4" s="20" t="s">
        <v>7</v>
      </c>
      <c r="B4" s="21"/>
      <c r="C4" s="160"/>
      <c r="D4" s="22"/>
      <c r="E4" s="23"/>
      <c r="F4" s="161"/>
    </row>
    <row r="5" s="1" customFormat="1" ht="15" spans="1:6">
      <c r="A5" s="20" t="s">
        <v>8</v>
      </c>
      <c r="B5" s="21"/>
      <c r="C5" s="160"/>
      <c r="D5" s="22"/>
      <c r="E5" s="23"/>
      <c r="F5" s="161"/>
    </row>
    <row r="6" s="1" customFormat="1" ht="15" spans="1:6">
      <c r="A6" s="20" t="s">
        <v>9</v>
      </c>
      <c r="B6" s="21"/>
      <c r="C6" s="160"/>
      <c r="D6" s="22"/>
      <c r="E6" s="23"/>
      <c r="F6" s="161"/>
    </row>
    <row r="7" s="1" customFormat="1" ht="15" spans="1:6">
      <c r="A7" s="20" t="s">
        <v>10</v>
      </c>
      <c r="B7" s="21"/>
      <c r="C7" s="160"/>
      <c r="D7" s="22"/>
      <c r="E7" s="23"/>
      <c r="F7" s="161"/>
    </row>
    <row r="8" s="1" customFormat="1" ht="15" spans="1:6">
      <c r="A8" s="20" t="s">
        <v>11</v>
      </c>
      <c r="B8" s="21"/>
      <c r="C8" s="160"/>
      <c r="D8" s="22"/>
      <c r="E8" s="23"/>
      <c r="F8" s="161"/>
    </row>
    <row r="9" s="1" customFormat="1" ht="15" spans="1:6">
      <c r="A9" s="20" t="s">
        <v>12</v>
      </c>
      <c r="B9" s="21"/>
      <c r="C9" s="160"/>
      <c r="D9" s="22"/>
      <c r="E9" s="23"/>
      <c r="F9" s="161"/>
    </row>
    <row r="10" s="1" customFormat="1" ht="15" spans="1:6">
      <c r="A10" s="20" t="s">
        <v>13</v>
      </c>
      <c r="B10" s="103"/>
      <c r="C10" s="162"/>
      <c r="D10" s="22"/>
      <c r="E10" s="23"/>
      <c r="F10" s="161"/>
    </row>
    <row r="11" s="1" customFormat="1" ht="15" spans="1:6">
      <c r="A11" s="20" t="s">
        <v>14</v>
      </c>
      <c r="B11" s="103"/>
      <c r="C11" s="162" t="s">
        <v>15</v>
      </c>
      <c r="D11" s="22"/>
      <c r="E11" s="23"/>
      <c r="F11" s="161"/>
    </row>
    <row r="12" s="1" customFormat="1" ht="15" spans="1:6">
      <c r="A12" s="20" t="s">
        <v>16</v>
      </c>
      <c r="B12" s="103"/>
      <c r="C12" s="162" t="s">
        <v>17</v>
      </c>
      <c r="D12" s="22"/>
      <c r="E12" s="23"/>
      <c r="F12" s="161"/>
    </row>
    <row r="13" s="1" customFormat="1" ht="15" spans="1:6">
      <c r="A13" s="20" t="s">
        <v>18</v>
      </c>
      <c r="B13" s="103"/>
      <c r="C13" s="162"/>
      <c r="D13" s="22"/>
      <c r="E13" s="23"/>
      <c r="F13" s="161"/>
    </row>
    <row r="14" s="1" customFormat="1" ht="15" spans="1:6">
      <c r="A14" s="20" t="s">
        <v>19</v>
      </c>
      <c r="B14" s="103"/>
      <c r="C14" s="162"/>
      <c r="D14" s="22"/>
      <c r="E14" s="23"/>
      <c r="F14" s="161"/>
    </row>
    <row r="15" s="1" customFormat="1" ht="15" spans="1:6">
      <c r="A15" s="20" t="s">
        <v>20</v>
      </c>
      <c r="B15" s="103"/>
      <c r="C15" s="162" t="s">
        <v>21</v>
      </c>
      <c r="D15" s="22"/>
      <c r="E15" s="23"/>
      <c r="F15" s="161"/>
    </row>
    <row r="16" s="1" customFormat="1" ht="15" spans="1:6">
      <c r="A16" s="20" t="s">
        <v>22</v>
      </c>
      <c r="B16" s="103"/>
      <c r="C16" s="162" t="s">
        <v>21</v>
      </c>
      <c r="D16" s="22"/>
      <c r="E16" s="23"/>
      <c r="F16" s="161"/>
    </row>
    <row r="17" s="1" customFormat="1" ht="15" spans="1:6">
      <c r="A17" s="20" t="s">
        <v>23</v>
      </c>
      <c r="B17" s="103"/>
      <c r="C17" s="162" t="s">
        <v>21</v>
      </c>
      <c r="D17" s="22"/>
      <c r="E17" s="23"/>
      <c r="F17" s="161"/>
    </row>
    <row r="18" s="1" customFormat="1" ht="15" spans="1:6">
      <c r="A18" s="20" t="s">
        <v>24</v>
      </c>
      <c r="B18" s="103"/>
      <c r="C18" s="162"/>
      <c r="D18" s="22"/>
      <c r="E18" s="23"/>
      <c r="F18" s="161"/>
    </row>
    <row r="19" s="1" customFormat="1" ht="15" spans="1:6">
      <c r="A19" s="20" t="s">
        <v>25</v>
      </c>
      <c r="B19" s="103"/>
      <c r="C19" s="162"/>
      <c r="D19" s="22"/>
      <c r="E19" s="23"/>
      <c r="F19" s="161"/>
    </row>
    <row r="20" s="1" customFormat="1" ht="15" spans="1:6">
      <c r="A20" s="20" t="s">
        <v>26</v>
      </c>
      <c r="B20" s="103"/>
      <c r="C20" s="162"/>
      <c r="D20" s="22"/>
      <c r="E20" s="23"/>
      <c r="F20" s="161"/>
    </row>
    <row r="21" s="1" customFormat="1" ht="15" spans="1:6">
      <c r="A21" s="20" t="s">
        <v>27</v>
      </c>
      <c r="B21" s="103"/>
      <c r="C21" s="162"/>
      <c r="D21" s="22"/>
      <c r="E21" s="23"/>
      <c r="F21" s="161"/>
    </row>
    <row r="22" s="1" customFormat="1" ht="15" spans="1:6">
      <c r="A22" s="20" t="s">
        <v>28</v>
      </c>
      <c r="B22" s="103"/>
      <c r="C22" s="162" t="s">
        <v>29</v>
      </c>
      <c r="D22" s="22"/>
      <c r="E22" s="23"/>
      <c r="F22" s="161"/>
    </row>
    <row r="23" s="1" customFormat="1" ht="15" spans="1:6">
      <c r="A23" s="20" t="s">
        <v>30</v>
      </c>
      <c r="B23" s="103"/>
      <c r="C23" s="162"/>
      <c r="D23" s="22"/>
      <c r="E23" s="23"/>
      <c r="F23" s="161"/>
    </row>
    <row r="24" s="1" customFormat="1" ht="15" spans="1:6">
      <c r="A24" s="20" t="s">
        <v>31</v>
      </c>
      <c r="B24" s="103"/>
      <c r="C24" s="162" t="s">
        <v>32</v>
      </c>
      <c r="D24" s="22"/>
      <c r="E24" s="23"/>
      <c r="F24" s="161"/>
    </row>
    <row r="25" s="1" customFormat="1" ht="15" spans="1:6">
      <c r="A25" s="20" t="s">
        <v>33</v>
      </c>
      <c r="B25" s="103"/>
      <c r="C25" s="162" t="s">
        <v>34</v>
      </c>
      <c r="D25" s="22"/>
      <c r="E25" s="23"/>
      <c r="F25" s="161"/>
    </row>
    <row r="26" s="1" customFormat="1" ht="15" spans="1:6">
      <c r="A26" s="20" t="s">
        <v>35</v>
      </c>
      <c r="B26" s="103"/>
      <c r="C26" s="162" t="s">
        <v>36</v>
      </c>
      <c r="D26" s="22"/>
      <c r="E26" s="23"/>
      <c r="F26" s="161"/>
    </row>
    <row r="27" s="1" customFormat="1" ht="15" spans="1:6">
      <c r="A27" s="20" t="s">
        <v>37</v>
      </c>
      <c r="B27" s="103"/>
      <c r="C27" s="162" t="s">
        <v>38</v>
      </c>
      <c r="D27" s="22"/>
      <c r="E27" s="23"/>
      <c r="F27" s="161"/>
    </row>
    <row r="28" s="1" customFormat="1" ht="15" spans="1:6">
      <c r="A28" s="20" t="s">
        <v>39</v>
      </c>
      <c r="B28" s="103"/>
      <c r="C28" s="162" t="s">
        <v>40</v>
      </c>
      <c r="D28" s="22"/>
      <c r="E28" s="23"/>
      <c r="F28" s="161"/>
    </row>
    <row r="29" s="1" customFormat="1" ht="15" spans="1:6">
      <c r="A29" s="20" t="s">
        <v>41</v>
      </c>
      <c r="B29" s="103"/>
      <c r="C29" s="162"/>
      <c r="D29" s="22"/>
      <c r="E29" s="23"/>
      <c r="F29" s="161"/>
    </row>
    <row r="30" s="1" customFormat="1" ht="15" spans="1:6">
      <c r="A30" s="20"/>
      <c r="B30" s="103"/>
      <c r="C30" s="162"/>
      <c r="D30" s="22"/>
      <c r="E30" s="23"/>
      <c r="F30" s="161"/>
    </row>
    <row r="31" s="1" customFormat="1" ht="15" spans="1:6">
      <c r="A31" s="20" t="s">
        <v>42</v>
      </c>
      <c r="B31" s="103"/>
      <c r="C31" s="162"/>
      <c r="D31" s="22"/>
      <c r="E31" s="23"/>
      <c r="F31" s="161"/>
    </row>
    <row r="32" s="1" customFormat="1" ht="15" spans="1:6">
      <c r="A32" s="20" t="s">
        <v>43</v>
      </c>
      <c r="B32" s="103"/>
      <c r="C32" s="162"/>
      <c r="D32" s="22"/>
      <c r="E32" s="23"/>
      <c r="F32" s="161"/>
    </row>
    <row r="33" s="1" customFormat="1" ht="15" spans="1:6">
      <c r="A33" s="20" t="s">
        <v>44</v>
      </c>
      <c r="B33" s="103"/>
      <c r="C33" s="162"/>
      <c r="D33" s="22"/>
      <c r="E33" s="23"/>
      <c r="F33" s="161"/>
    </row>
    <row r="34" s="1" customFormat="1" ht="15" spans="1:6">
      <c r="A34" s="20" t="s">
        <v>45</v>
      </c>
      <c r="B34" s="103"/>
      <c r="C34" s="162"/>
      <c r="D34" s="22"/>
      <c r="E34" s="23"/>
      <c r="F34" s="161"/>
    </row>
    <row r="35" s="1" customFormat="1" ht="15" spans="1:6">
      <c r="A35" s="20" t="s">
        <v>46</v>
      </c>
      <c r="B35" s="103"/>
      <c r="C35" s="162"/>
      <c r="D35" s="22"/>
      <c r="E35" s="23"/>
      <c r="F35" s="161"/>
    </row>
    <row r="36" s="1" customFormat="1" ht="15" spans="1:6">
      <c r="A36" s="20"/>
      <c r="B36" s="103"/>
      <c r="C36" s="162"/>
      <c r="D36" s="22"/>
      <c r="E36" s="23"/>
      <c r="F36" s="161"/>
    </row>
    <row r="37" s="1" customFormat="1" ht="15" spans="1:6">
      <c r="A37" s="20" t="s">
        <v>47</v>
      </c>
      <c r="B37" s="103"/>
      <c r="C37" s="162"/>
      <c r="D37" s="22"/>
      <c r="E37" s="23"/>
      <c r="F37" s="161"/>
    </row>
    <row r="38" s="1" customFormat="1" ht="15" spans="1:6">
      <c r="A38" s="20" t="s">
        <v>48</v>
      </c>
      <c r="B38" s="103"/>
      <c r="C38" s="162"/>
      <c r="D38" s="22"/>
      <c r="E38" s="23"/>
      <c r="F38" s="161"/>
    </row>
    <row r="39" s="1" customFormat="1" ht="15" spans="1:6">
      <c r="A39" s="20" t="s">
        <v>49</v>
      </c>
      <c r="B39" s="103"/>
      <c r="C39" s="162"/>
      <c r="D39" s="22"/>
      <c r="E39" s="23"/>
      <c r="F39" s="161"/>
    </row>
    <row r="40" s="1" customFormat="1" ht="15" spans="1:6">
      <c r="A40" s="20"/>
      <c r="B40" s="103"/>
      <c r="C40" s="162"/>
      <c r="D40" s="22"/>
      <c r="E40" s="23"/>
      <c r="F40" s="161"/>
    </row>
    <row r="41" s="1" customFormat="1" ht="15" spans="1:6">
      <c r="A41" s="20" t="s">
        <v>50</v>
      </c>
      <c r="B41" s="103"/>
      <c r="C41" s="162"/>
      <c r="D41" s="22"/>
      <c r="E41" s="23"/>
      <c r="F41" s="161"/>
    </row>
    <row r="42" s="1" customFormat="1" ht="15" spans="1:6">
      <c r="A42" s="20" t="s">
        <v>51</v>
      </c>
      <c r="B42" s="103"/>
      <c r="C42" s="162"/>
      <c r="D42" s="22"/>
      <c r="E42" s="23"/>
      <c r="F42" s="161"/>
    </row>
    <row r="43" s="1" customFormat="1" ht="15" spans="1:6">
      <c r="A43" s="20" t="s">
        <v>52</v>
      </c>
      <c r="B43" s="103"/>
      <c r="C43" s="162" t="s">
        <v>53</v>
      </c>
      <c r="D43" s="22"/>
      <c r="E43" s="23"/>
      <c r="F43" s="161"/>
    </row>
    <row r="44" s="1" customFormat="1" ht="15" spans="1:6">
      <c r="A44" s="20" t="s">
        <v>54</v>
      </c>
      <c r="B44" s="103"/>
      <c r="C44" s="162"/>
      <c r="D44" s="22"/>
      <c r="E44" s="23"/>
      <c r="F44" s="161"/>
    </row>
    <row r="45" s="1" customFormat="1" ht="15" spans="1:6">
      <c r="A45" s="20" t="s">
        <v>55</v>
      </c>
      <c r="B45" s="103"/>
      <c r="C45" s="162"/>
      <c r="D45" s="22"/>
      <c r="E45" s="23"/>
      <c r="F45" s="161"/>
    </row>
    <row r="46" s="1" customFormat="1" ht="15" spans="1:6">
      <c r="A46" s="20" t="s">
        <v>56</v>
      </c>
      <c r="B46" s="103"/>
      <c r="C46" s="162"/>
      <c r="D46" s="22"/>
      <c r="E46" s="23"/>
      <c r="F46" s="161"/>
    </row>
    <row r="47" s="1" customFormat="1" ht="15" spans="1:6">
      <c r="A47" s="20" t="s">
        <v>57</v>
      </c>
      <c r="B47" s="103"/>
      <c r="C47" s="162"/>
      <c r="D47" s="22"/>
      <c r="E47" s="23"/>
      <c r="F47" s="161"/>
    </row>
    <row r="48" s="1" customFormat="1" ht="15" spans="1:6">
      <c r="A48" s="20" t="s">
        <v>58</v>
      </c>
      <c r="B48" s="103"/>
      <c r="C48" s="162"/>
      <c r="D48" s="22"/>
      <c r="E48" s="23"/>
      <c r="F48" s="161"/>
    </row>
    <row r="49" s="1" customFormat="1" ht="15" spans="1:6">
      <c r="A49" s="20" t="s">
        <v>59</v>
      </c>
      <c r="B49" s="103"/>
      <c r="C49" s="162"/>
      <c r="D49" s="22"/>
      <c r="E49" s="23"/>
      <c r="F49" s="161"/>
    </row>
    <row r="50" s="1" customFormat="1" ht="15" spans="1:6">
      <c r="A50" s="20" t="s">
        <v>60</v>
      </c>
      <c r="B50" s="103"/>
      <c r="C50" s="162"/>
      <c r="D50" s="22"/>
      <c r="E50" s="23"/>
      <c r="F50" s="161"/>
    </row>
    <row r="51" s="1" customFormat="1" ht="15" spans="1:6">
      <c r="A51" s="20" t="s">
        <v>61</v>
      </c>
      <c r="B51" s="103"/>
      <c r="C51" s="162"/>
      <c r="D51" s="22"/>
      <c r="E51" s="23"/>
      <c r="F51" s="161"/>
    </row>
    <row r="52" s="1" customFormat="1" ht="15" spans="1:6">
      <c r="A52" s="20" t="s">
        <v>62</v>
      </c>
      <c r="B52" s="103"/>
      <c r="C52" s="162"/>
      <c r="D52" s="22"/>
      <c r="E52" s="23"/>
      <c r="F52" s="161"/>
    </row>
    <row r="53" s="1" customFormat="1" ht="15" spans="1:6">
      <c r="A53" s="20"/>
      <c r="B53" s="103"/>
      <c r="C53" s="162"/>
      <c r="D53" s="22"/>
      <c r="E53" s="23"/>
      <c r="F53" s="161"/>
    </row>
    <row r="54" s="1" customFormat="1" ht="15" spans="1:6">
      <c r="A54" s="20" t="s">
        <v>63</v>
      </c>
      <c r="B54" s="103"/>
      <c r="C54" s="162"/>
      <c r="D54" s="22"/>
      <c r="E54" s="23"/>
      <c r="F54" s="161"/>
    </row>
    <row r="55" s="1" customFormat="1" ht="15" spans="1:6">
      <c r="A55" s="20" t="s">
        <v>64</v>
      </c>
      <c r="B55" s="103"/>
      <c r="C55" s="162"/>
      <c r="D55" s="22"/>
      <c r="E55" s="23"/>
      <c r="F55" s="161"/>
    </row>
    <row r="56" s="1" customFormat="1" ht="15" spans="1:6">
      <c r="A56" s="20" t="s">
        <v>65</v>
      </c>
      <c r="B56" s="103"/>
      <c r="C56" s="162"/>
      <c r="D56" s="22"/>
      <c r="E56" s="23"/>
      <c r="F56" s="161"/>
    </row>
    <row r="57" s="1" customFormat="1" ht="15" spans="1:6">
      <c r="A57" s="20" t="s">
        <v>66</v>
      </c>
      <c r="B57" s="103"/>
      <c r="C57" s="162"/>
      <c r="D57" s="22"/>
      <c r="E57" s="23"/>
      <c r="F57" s="161"/>
    </row>
    <row r="58" s="1" customFormat="1" ht="15" spans="1:6">
      <c r="A58" s="20" t="s">
        <v>67</v>
      </c>
      <c r="B58" s="103"/>
      <c r="C58" s="162"/>
      <c r="D58" s="22"/>
      <c r="E58" s="23"/>
      <c r="F58" s="161"/>
    </row>
    <row r="59" s="1" customFormat="1" ht="15" spans="1:6">
      <c r="A59" s="20" t="s">
        <v>68</v>
      </c>
      <c r="B59" s="103"/>
      <c r="C59" s="162"/>
      <c r="D59" s="22"/>
      <c r="E59" s="23"/>
      <c r="F59" s="161"/>
    </row>
    <row r="60" s="1" customFormat="1" ht="29.25" spans="1:6">
      <c r="A60" s="26" t="s">
        <v>69</v>
      </c>
      <c r="B60" s="105"/>
      <c r="C60" s="162"/>
      <c r="D60" s="22"/>
      <c r="E60" s="23"/>
      <c r="F60" s="161"/>
    </row>
    <row r="61" s="1" customFormat="1" ht="15" spans="1:6">
      <c r="A61" s="20"/>
      <c r="B61" s="103"/>
      <c r="C61" s="162"/>
      <c r="D61" s="22"/>
      <c r="E61" s="23"/>
      <c r="F61" s="161"/>
    </row>
    <row r="62" s="1" customFormat="1" ht="15" spans="1:6">
      <c r="A62" s="20" t="s">
        <v>70</v>
      </c>
      <c r="B62" s="103"/>
      <c r="C62" s="162"/>
      <c r="D62" s="22"/>
      <c r="E62" s="23"/>
      <c r="F62" s="161"/>
    </row>
    <row r="63" s="1" customFormat="1" ht="15" spans="1:6">
      <c r="A63" s="20" t="s">
        <v>71</v>
      </c>
      <c r="B63" s="103"/>
      <c r="C63" s="162"/>
      <c r="D63" s="22"/>
      <c r="E63" s="23"/>
      <c r="F63" s="161"/>
    </row>
    <row r="64" s="1" customFormat="1" ht="15" spans="1:6">
      <c r="A64" s="20" t="s">
        <v>72</v>
      </c>
      <c r="B64" s="103"/>
      <c r="C64" s="162"/>
      <c r="D64" s="22"/>
      <c r="E64" s="23"/>
      <c r="F64" s="161"/>
    </row>
    <row r="65" s="1" customFormat="1" ht="15" spans="1:6">
      <c r="A65" s="20" t="s">
        <v>73</v>
      </c>
      <c r="B65" s="103"/>
      <c r="C65" s="162"/>
      <c r="D65" s="22"/>
      <c r="E65" s="23"/>
      <c r="F65" s="161"/>
    </row>
    <row r="66" s="1" customFormat="1" ht="15" spans="1:6">
      <c r="A66" s="20" t="s">
        <v>74</v>
      </c>
      <c r="B66" s="103"/>
      <c r="C66" s="162"/>
      <c r="D66" s="22"/>
      <c r="E66" s="23"/>
      <c r="F66" s="161"/>
    </row>
    <row r="67" s="1" customFormat="1" ht="15" spans="1:6">
      <c r="A67" s="20" t="s">
        <v>75</v>
      </c>
      <c r="B67" s="103"/>
      <c r="C67" s="162"/>
      <c r="D67" s="22"/>
      <c r="E67" s="23"/>
      <c r="F67" s="161"/>
    </row>
    <row r="68" s="1" customFormat="1" ht="15" spans="1:6">
      <c r="A68" s="20" t="s">
        <v>76</v>
      </c>
      <c r="B68" s="103"/>
      <c r="C68" s="162"/>
      <c r="D68" s="22"/>
      <c r="E68" s="23"/>
      <c r="F68" s="161"/>
    </row>
    <row r="69" s="1" customFormat="1" ht="15" spans="1:6">
      <c r="A69" s="20" t="s">
        <v>77</v>
      </c>
      <c r="B69" s="103"/>
      <c r="C69" s="162"/>
      <c r="D69" s="22"/>
      <c r="E69" s="23"/>
      <c r="F69" s="161"/>
    </row>
    <row r="70" s="1" customFormat="1" ht="15" spans="1:6">
      <c r="A70" s="20" t="s">
        <v>78</v>
      </c>
      <c r="B70" s="103"/>
      <c r="C70" s="162"/>
      <c r="D70" s="22"/>
      <c r="E70" s="23"/>
      <c r="F70" s="161"/>
    </row>
    <row r="71" s="1" customFormat="1" ht="15" spans="1:6">
      <c r="A71" s="20" t="s">
        <v>79</v>
      </c>
      <c r="B71" s="103"/>
      <c r="C71" s="162"/>
      <c r="D71" s="22"/>
      <c r="E71" s="23"/>
      <c r="F71" s="161"/>
    </row>
    <row r="72" s="1" customFormat="1" ht="15" spans="1:6">
      <c r="A72" s="20" t="s">
        <v>80</v>
      </c>
      <c r="B72" s="103"/>
      <c r="C72" s="162"/>
      <c r="D72" s="22"/>
      <c r="E72" s="23"/>
      <c r="F72" s="161"/>
    </row>
    <row r="73" ht="21.75" spans="1:6">
      <c r="A73" s="27"/>
      <c r="B73" s="28"/>
      <c r="C73" s="28"/>
      <c r="D73" s="29"/>
      <c r="E73" s="30"/>
      <c r="F73" s="163"/>
    </row>
    <row r="74" ht="21.75" spans="1:6">
      <c r="A74" s="32"/>
      <c r="B74" s="33"/>
      <c r="C74" s="164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37"/>
      <c r="C75" s="108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42" t="s">
        <v>84</v>
      </c>
      <c r="C76" s="110">
        <f>(B8-B7)/ABS(IF(B7=0,1,B7))</f>
        <v>0</v>
      </c>
      <c r="D76" s="193" t="s">
        <v>85</v>
      </c>
      <c r="E76" s="44">
        <f>IF(C76&gt;0.2,5,IF(C76&gt;0.1,4,IF(C76&gt;0,3,IF(C76&gt;-0.1,2,IF(C76&gt;-0.2,1,0)))))</f>
        <v>2</v>
      </c>
      <c r="F76" s="45"/>
    </row>
    <row r="77" s="2" customFormat="1" ht="82.5" spans="1:6">
      <c r="A77" s="41"/>
      <c r="B77" s="42" t="s">
        <v>86</v>
      </c>
      <c r="C77" s="110">
        <f>(B8-B9)/ABS(IF(B9=0,1,B9))</f>
        <v>0</v>
      </c>
      <c r="D77" s="193" t="s">
        <v>85</v>
      </c>
      <c r="E77" s="44">
        <f>IF(C77&gt;0.2,5,IF(C77&gt;0.1,4,IF(C77&gt;0,3,IF(C77&gt;-0.1,2,IF(C77&gt;-0.2,1,0)))))</f>
        <v>2</v>
      </c>
      <c r="F77" s="45"/>
    </row>
    <row r="78" s="2" customFormat="1" ht="82.5" spans="1:6">
      <c r="A78" s="41"/>
      <c r="B78" s="46" t="s">
        <v>87</v>
      </c>
      <c r="C78" s="165">
        <f>(B32-B31)/ABS(IF(B31=0,1,B31))</f>
        <v>0</v>
      </c>
      <c r="D78" s="194" t="s">
        <v>88</v>
      </c>
      <c r="E78" s="44">
        <f>IF(C78&gt;0.4,5,IF(C78&gt;0.2,4,IF(C78&gt;0,3,IF(C78&gt;-0.2,2,IF(C78&gt;-0.4,1,0)))))</f>
        <v>2</v>
      </c>
      <c r="F78" s="48"/>
    </row>
    <row r="79" s="2" customFormat="1" ht="82.5" spans="1:6">
      <c r="A79" s="41"/>
      <c r="B79" s="46" t="s">
        <v>89</v>
      </c>
      <c r="C79" s="165">
        <f>(B32-B35)/ABS(IF(B35=0,1,B35))</f>
        <v>0</v>
      </c>
      <c r="D79" s="194" t="s">
        <v>88</v>
      </c>
      <c r="E79" s="44">
        <f>IF(C79&gt;0.4,5,IF(C79&gt;0.2,4,IF(C79&gt;0,3,IF(C79&gt;-0.2,2,IF(C79&gt;-0.4,1,0)))))</f>
        <v>2</v>
      </c>
      <c r="F79" s="48"/>
    </row>
    <row r="80" s="2" customFormat="1" ht="82.5" spans="1:6">
      <c r="A80" s="41"/>
      <c r="B80" s="46" t="s">
        <v>90</v>
      </c>
      <c r="C80" s="165">
        <f>(B11-B10)/ABS(IF(B10=0,1,B10))</f>
        <v>0</v>
      </c>
      <c r="D80" s="194" t="s">
        <v>91</v>
      </c>
      <c r="E80" s="44">
        <f>IF(C80&gt;3,5,IF(C80&gt;1,4,IF(C80&gt;0,3,IF(C80&gt;-1,2,IF(C80&gt;-2,1,0)))))</f>
        <v>2</v>
      </c>
      <c r="F80" s="48"/>
    </row>
    <row r="81" s="2" customFormat="1" ht="82.5" spans="1:6">
      <c r="A81" s="41"/>
      <c r="B81" s="46" t="s">
        <v>92</v>
      </c>
      <c r="C81" s="165">
        <f>(B11-B12)/ABS(IF(B12=0,1,B12))</f>
        <v>0</v>
      </c>
      <c r="D81" s="194" t="s">
        <v>91</v>
      </c>
      <c r="E81" s="44">
        <f>IF(C81&gt;3,5,IF(C81&gt;1,4,IF(C81&gt;0,3,IF(C81&gt;-1,2,IF(C81&gt;-2,1,0)))))</f>
        <v>2</v>
      </c>
      <c r="F81" s="48"/>
    </row>
    <row r="82" s="2" customFormat="1" ht="82.5" spans="1:6">
      <c r="A82" s="41"/>
      <c r="B82" s="46" t="s">
        <v>93</v>
      </c>
      <c r="C82" s="165">
        <f>(B16-B15)/ABS(IF(B15=0,1,B15))</f>
        <v>0</v>
      </c>
      <c r="D82" s="193" t="s">
        <v>85</v>
      </c>
      <c r="E82" s="44">
        <f>IF(C82&gt;0.2,5,IF(C82&gt;0.1,4,IF(C82&gt;0,3,IF(C82&gt;-0.1,2,IF(C82&gt;-0.2,1,0)))))</f>
        <v>2</v>
      </c>
      <c r="F82" s="48"/>
    </row>
    <row r="83" s="2" customFormat="1" ht="82.5" spans="1:6">
      <c r="A83" s="41"/>
      <c r="B83" s="46" t="s">
        <v>94</v>
      </c>
      <c r="C83" s="165">
        <f>(B16-B17)/ABS(IF(B17=0,1,B17))</f>
        <v>0</v>
      </c>
      <c r="D83" s="193" t="s">
        <v>85</v>
      </c>
      <c r="E83" s="44">
        <f>IF(C83&gt;0.2,5,IF(C83&gt;0.1,4,IF(C83&gt;0,3,IF(C83&gt;-0.1,2,IF(C83&gt;-0.2,1,0)))))</f>
        <v>2</v>
      </c>
      <c r="F83" s="48"/>
    </row>
    <row r="84" s="2" customFormat="1" ht="115.5" spans="1:6">
      <c r="A84" s="49" t="s">
        <v>95</v>
      </c>
      <c r="B84" s="49" t="s">
        <v>96</v>
      </c>
      <c r="C84" s="165">
        <f>(B13/IF(B14=0,1,B14))</f>
        <v>0</v>
      </c>
      <c r="D84" s="47" t="s">
        <v>97</v>
      </c>
      <c r="E84" s="44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49" t="s">
        <v>98</v>
      </c>
      <c r="C85" s="165">
        <f>(B5/IF(B6=0,1,B6))</f>
        <v>0</v>
      </c>
      <c r="D85" s="47" t="s">
        <v>97</v>
      </c>
      <c r="E85" s="44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99</v>
      </c>
      <c r="B86" s="46" t="s">
        <v>100</v>
      </c>
      <c r="C86" s="165">
        <f>(B19/IF(B4=0,1,B4))</f>
        <v>0</v>
      </c>
      <c r="D86" s="47" t="s">
        <v>101</v>
      </c>
      <c r="E86" s="44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102</v>
      </c>
      <c r="B87" s="52"/>
      <c r="C87" s="115"/>
      <c r="D87" s="53"/>
      <c r="E87" s="54"/>
      <c r="F87" s="55">
        <f>SUM(E88:E94)/25*20</f>
        <v>8</v>
      </c>
    </row>
    <row r="88" s="2" customFormat="1" ht="99" spans="1:6">
      <c r="A88" s="56" t="s">
        <v>103</v>
      </c>
      <c r="B88" s="57" t="s">
        <v>104</v>
      </c>
      <c r="C88" s="117">
        <f>(B20-30000)/30000</f>
        <v>-1</v>
      </c>
      <c r="D88" s="58" t="s">
        <v>105</v>
      </c>
      <c r="E88" s="62">
        <f>IF(C88&gt;0.2,5,IF(C88&gt;0,4,IF(C88&gt;-0.1,3,IF(C88&gt;-0.2,2,IF(C88&gt;-0.3,1,0)))))</f>
        <v>0</v>
      </c>
      <c r="F88" s="60"/>
    </row>
    <row r="89" s="2" customFormat="1" ht="49.5" spans="1:6">
      <c r="A89" s="56"/>
      <c r="B89" s="57" t="s">
        <v>106</v>
      </c>
      <c r="C89" s="117">
        <f>(B21-30000)/30000</f>
        <v>-1</v>
      </c>
      <c r="D89" s="58" t="s">
        <v>107</v>
      </c>
      <c r="E89" s="62">
        <f>IF(C89&gt;0.7,5,IF(C89&gt;0.3,4,IF(C89&gt;0.1,3,)))</f>
        <v>0</v>
      </c>
      <c r="F89" s="60"/>
    </row>
    <row r="90" s="2" customFormat="1" ht="19.5" spans="1:6">
      <c r="A90" s="56"/>
      <c r="B90" s="57" t="s">
        <v>108</v>
      </c>
      <c r="C90" s="119">
        <f>B21</f>
        <v>0</v>
      </c>
      <c r="D90" s="58" t="s">
        <v>109</v>
      </c>
      <c r="E90" s="62" t="s">
        <v>110</v>
      </c>
      <c r="F90" s="60"/>
    </row>
    <row r="91" s="2" customFormat="1" ht="99" spans="1:6">
      <c r="A91" s="56" t="s">
        <v>111</v>
      </c>
      <c r="B91" s="57" t="s">
        <v>112</v>
      </c>
      <c r="C91" s="117">
        <f>B25/IF(B5=0,1,B5)</f>
        <v>0</v>
      </c>
      <c r="D91" s="58" t="s">
        <v>113</v>
      </c>
      <c r="E91" s="62">
        <f>IF(C91&gt;0.3,0,IF(C91&gt;0.25,1,IF(C91&gt;0.2,2,IF(C91&gt;0.15,3,IF(C91&gt;0.1,4,5)))))</f>
        <v>5</v>
      </c>
      <c r="F91" s="60"/>
    </row>
    <row r="92" s="2" customFormat="1" ht="99" spans="1:6">
      <c r="A92" s="56"/>
      <c r="B92" s="57" t="s">
        <v>114</v>
      </c>
      <c r="C92" s="117">
        <f>B26/IF(B6=0,1,B6)</f>
        <v>0</v>
      </c>
      <c r="D92" s="58" t="s">
        <v>115</v>
      </c>
      <c r="E92" s="62">
        <f>IF(C92&gt;0.25,0,IF(C92&gt;0.2,1,IF(C92&gt;0.15,2,IF(C92&gt;0.1,3,IF(C92&gt;0.05,4,5)))))</f>
        <v>5</v>
      </c>
      <c r="F92" s="60"/>
    </row>
    <row r="93" s="2" customFormat="1" ht="66" spans="1:6">
      <c r="A93" s="56" t="s">
        <v>116</v>
      </c>
      <c r="B93" s="56" t="s">
        <v>117</v>
      </c>
      <c r="C93" s="122">
        <f>B37/IF(B66=0,1,B66)</f>
        <v>0</v>
      </c>
      <c r="D93" s="61" t="s">
        <v>118</v>
      </c>
      <c r="E93" s="62">
        <f>IF(C93&gt;0.2,5,IF(C93&gt;0.1,3,IF(C93&gt;0.05,1,0)))</f>
        <v>0</v>
      </c>
      <c r="F93" s="60"/>
    </row>
    <row r="94" s="2" customFormat="1" ht="33" spans="1:6">
      <c r="A94" s="56"/>
      <c r="B94" s="56" t="s">
        <v>119</v>
      </c>
      <c r="C94" s="166" t="s">
        <v>120</v>
      </c>
      <c r="D94" s="58" t="s">
        <v>109</v>
      </c>
      <c r="E94" s="62" t="s">
        <v>110</v>
      </c>
      <c r="F94" s="60"/>
    </row>
    <row r="95" s="2" customFormat="1" ht="24.95" customHeight="1" spans="1:6">
      <c r="A95" s="51" t="s">
        <v>121</v>
      </c>
      <c r="B95" s="63"/>
      <c r="C95" s="125"/>
      <c r="D95" s="64"/>
      <c r="E95" s="65"/>
      <c r="F95" s="55">
        <f>SUM(E96:E100)/20*25</f>
        <v>6.25</v>
      </c>
    </row>
    <row r="96" s="2" customFormat="1" ht="99" spans="1:6">
      <c r="A96" s="66" t="s">
        <v>122</v>
      </c>
      <c r="B96" s="66" t="s">
        <v>123</v>
      </c>
      <c r="C96" s="127">
        <f>(B5+B6-B25-B26-B27)/IF((B5+B6)=0,1,B5+B6)</f>
        <v>0</v>
      </c>
      <c r="D96" s="67" t="s">
        <v>124</v>
      </c>
      <c r="E96" s="167">
        <f>IF(C96&gt;0.55,5,IF(C96&gt;0.5,4,IF(C96&gt;0.45,3,IF(C96&gt;0.4,2,IF(C96&gt;0.35,1,0)))))</f>
        <v>0</v>
      </c>
      <c r="F96" s="69"/>
    </row>
    <row r="97" s="2" customFormat="1" ht="99" spans="1:6">
      <c r="A97" s="66"/>
      <c r="B97" s="66" t="s">
        <v>125</v>
      </c>
      <c r="C97" s="127">
        <f>B28/IF(B4=0,1,B4)</f>
        <v>0</v>
      </c>
      <c r="D97" s="67" t="s">
        <v>126</v>
      </c>
      <c r="E97" s="167">
        <f>IF(C97&gt;0.35,1,IF(C97&gt;0.3,2,IF(C97&gt;0.28,3,IF(C97&gt;0.25,3,IF(C97&gt;0.2,5,0)))))</f>
        <v>0</v>
      </c>
      <c r="F97" s="69"/>
    </row>
    <row r="98" s="2" customFormat="1" ht="82.5" spans="1:6">
      <c r="A98" s="66" t="s">
        <v>127</v>
      </c>
      <c r="B98" s="66" t="s">
        <v>128</v>
      </c>
      <c r="C98" s="129">
        <f>B23/IF(B3=0,1,B3)</f>
        <v>0</v>
      </c>
      <c r="D98" s="70" t="s">
        <v>129</v>
      </c>
      <c r="E98" s="167">
        <f>IF(C98&gt;1,5,IF(C98&gt;0.95,4,IF(C98&gt;0.9,3,IF(C98&gt;0.85,2,IF(C98&gt;0.8,1,0)))))</f>
        <v>0</v>
      </c>
      <c r="F98" s="69"/>
    </row>
    <row r="99" s="2" customFormat="1" ht="19.5" spans="1:6">
      <c r="A99" s="66"/>
      <c r="B99" s="71" t="s">
        <v>130</v>
      </c>
      <c r="C99" s="132">
        <f>B29</f>
        <v>0</v>
      </c>
      <c r="D99" s="70" t="s">
        <v>109</v>
      </c>
      <c r="E99" s="167" t="s">
        <v>110</v>
      </c>
      <c r="F99" s="69"/>
    </row>
    <row r="100" s="2" customFormat="1" ht="82.5" spans="1:6">
      <c r="A100" s="66" t="s">
        <v>131</v>
      </c>
      <c r="B100" s="71" t="s">
        <v>132</v>
      </c>
      <c r="C100" s="127">
        <f>B22/IF(B4=0,1,B4)</f>
        <v>0</v>
      </c>
      <c r="D100" s="67" t="s">
        <v>133</v>
      </c>
      <c r="E100" s="167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134</v>
      </c>
      <c r="B101" s="52"/>
      <c r="C101" s="134"/>
      <c r="D101" s="72"/>
      <c r="E101" s="73"/>
      <c r="F101" s="55">
        <f>SUM(E102:E115)/55*15</f>
        <v>0.818181818181818</v>
      </c>
    </row>
    <row r="102" s="3" customFormat="1" ht="99" spans="1:6">
      <c r="A102" s="74" t="s">
        <v>135</v>
      </c>
      <c r="B102" s="74" t="s">
        <v>136</v>
      </c>
      <c r="C102" s="136">
        <f>B52/IF(B32=0,1,B32)</f>
        <v>0</v>
      </c>
      <c r="D102" s="75" t="s">
        <v>137</v>
      </c>
      <c r="E102" s="81">
        <f>IF(C102&gt;0.95,5,IF(C102&gt;0.9,4,IF(C102&gt;0.85,3,IF(C102&gt;0.8,2,IF(C102&gt;=0.75,1,0)))))</f>
        <v>0</v>
      </c>
      <c r="F102" s="77"/>
    </row>
    <row r="103" s="3" customFormat="1" ht="99" spans="1:6">
      <c r="A103" s="74" t="s">
        <v>138</v>
      </c>
      <c r="B103" s="74" t="s">
        <v>139</v>
      </c>
      <c r="C103" s="136">
        <f>B57/IF(B56=0,1,B56)</f>
        <v>0</v>
      </c>
      <c r="D103" s="75" t="s">
        <v>137</v>
      </c>
      <c r="E103" s="81">
        <f>IF(C103&gt;0.95,5,IF(C103&gt;0.9,4,IF(C103&gt;0.85,3,IF(C103&gt;0.8,2,IF(C103&gt;=0.75,1,0)))))</f>
        <v>0</v>
      </c>
      <c r="F103" s="77"/>
    </row>
    <row r="104" s="3" customFormat="1" ht="99" spans="1:6">
      <c r="A104" s="74"/>
      <c r="B104" s="74" t="s">
        <v>140</v>
      </c>
      <c r="C104" s="136">
        <f>B59/IF(B58=0,1,B58)</f>
        <v>0</v>
      </c>
      <c r="D104" s="75" t="s">
        <v>137</v>
      </c>
      <c r="E104" s="81">
        <f>IF(C104&gt;0.95,5,IF(C104&gt;0.9,4,IF(C104&gt;0.85,3,IF(C104&gt;0.8,2,IF(C104&gt;=0.75,1,0)))))</f>
        <v>0</v>
      </c>
      <c r="F104" s="77"/>
    </row>
    <row r="105" s="3" customFormat="1" ht="33" spans="1:6">
      <c r="A105" s="74"/>
      <c r="B105" s="78" t="s">
        <v>141</v>
      </c>
      <c r="C105" s="139" t="s">
        <v>120</v>
      </c>
      <c r="D105" s="79" t="s">
        <v>109</v>
      </c>
      <c r="E105" s="81" t="s">
        <v>110</v>
      </c>
      <c r="F105" s="77"/>
    </row>
    <row r="106" s="3" customFormat="1" ht="99" spans="1:6">
      <c r="A106" s="74" t="s">
        <v>142</v>
      </c>
      <c r="B106" s="74" t="s">
        <v>143</v>
      </c>
      <c r="C106" s="141">
        <f>B60/100</f>
        <v>0</v>
      </c>
      <c r="D106" s="79" t="s">
        <v>144</v>
      </c>
      <c r="E106" s="81">
        <f>IF(C106&gt;1.08,0,IF(C106&gt;1.04,1,IF(C106&gt;1,3,IF(C106&gt;0.96,5,IF(C106&gt;0.92,3,IF(C106&gt;0.88,1,0))))))</f>
        <v>0</v>
      </c>
      <c r="F106" s="77"/>
    </row>
    <row r="107" s="3" customFormat="1" ht="99" spans="1:6">
      <c r="A107" s="74"/>
      <c r="B107" s="74" t="s">
        <v>145</v>
      </c>
      <c r="C107" s="141">
        <f>B51/IF(B33=0,1,B33)</f>
        <v>0</v>
      </c>
      <c r="D107" s="75" t="s">
        <v>146</v>
      </c>
      <c r="E107" s="81">
        <f>IF(C107&gt;0.95,5,IF(C107&gt;0.9,4,IF(C107&gt;0.85,3,IF(C107&gt;0.8,2,IF(C107&gt;=0.75,1,0)))))</f>
        <v>0</v>
      </c>
      <c r="F107" s="77"/>
    </row>
    <row r="108" s="2" customFormat="1" ht="99" spans="1:6">
      <c r="A108" s="74" t="s">
        <v>147</v>
      </c>
      <c r="B108" s="74" t="s">
        <v>148</v>
      </c>
      <c r="C108" s="136">
        <f>B48/(IF(B18=0,1,B18)/(1500*12))</f>
        <v>0</v>
      </c>
      <c r="D108" s="75" t="s">
        <v>149</v>
      </c>
      <c r="E108" s="81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74" t="s">
        <v>150</v>
      </c>
      <c r="C109" s="136">
        <f>B49/IF(B48=0,1,B48)</f>
        <v>0</v>
      </c>
      <c r="D109" s="75" t="s">
        <v>151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74" t="s">
        <v>152</v>
      </c>
      <c r="C110" s="136">
        <f>B50</f>
        <v>0</v>
      </c>
      <c r="D110" s="75" t="s">
        <v>109</v>
      </c>
      <c r="E110" s="81" t="s">
        <v>110</v>
      </c>
      <c r="F110" s="80"/>
    </row>
    <row r="111" s="2" customFormat="1" ht="99" spans="1:6">
      <c r="A111" s="74" t="s">
        <v>153</v>
      </c>
      <c r="B111" s="74" t="s">
        <v>154</v>
      </c>
      <c r="C111" s="136">
        <f>(B42-B41)/ABS(IF(B41=0,1,B41))</f>
        <v>0</v>
      </c>
      <c r="D111" s="75" t="s">
        <v>155</v>
      </c>
      <c r="E111" s="81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74" t="s">
        <v>156</v>
      </c>
      <c r="C112" s="136">
        <f>B44/IF(B42=0,1,B42)</f>
        <v>0</v>
      </c>
      <c r="D112" s="75" t="s">
        <v>137</v>
      </c>
      <c r="E112" s="81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78" t="s">
        <v>157</v>
      </c>
      <c r="C113" s="145">
        <f>B46/IF(B42=0,1,B42)</f>
        <v>0</v>
      </c>
      <c r="D113" s="75" t="s">
        <v>158</v>
      </c>
      <c r="E113" s="168">
        <f>IF(C113&gt;0.15,5,IF(C113&gt;0.1,3,IF(C113&gt;0.05,1,0)))</f>
        <v>0</v>
      </c>
      <c r="F113" s="80"/>
    </row>
    <row r="114" s="2" customFormat="1" ht="99" spans="1:6">
      <c r="A114" s="74"/>
      <c r="B114" s="74" t="s">
        <v>159</v>
      </c>
      <c r="C114" s="136">
        <f>B45/IF(B42=0,1,B42)</f>
        <v>0</v>
      </c>
      <c r="D114" s="75" t="s">
        <v>137</v>
      </c>
      <c r="E114" s="81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78" t="s">
        <v>57</v>
      </c>
      <c r="C115" s="145">
        <f>B47</f>
        <v>0</v>
      </c>
      <c r="D115" s="79" t="s">
        <v>109</v>
      </c>
      <c r="E115" s="81" t="s">
        <v>110</v>
      </c>
      <c r="F115" s="80"/>
    </row>
    <row r="116" s="2" customFormat="1" ht="24.95" customHeight="1" spans="1:6">
      <c r="A116" s="51" t="s">
        <v>160</v>
      </c>
      <c r="B116" s="52"/>
      <c r="C116" s="134"/>
      <c r="D116" s="72"/>
      <c r="E116" s="73"/>
      <c r="F116" s="55">
        <f>SUM(E117:E124)/35*10</f>
        <v>7.71428571428571</v>
      </c>
    </row>
    <row r="117" s="2" customFormat="1" ht="66" spans="1:6">
      <c r="A117" s="82" t="s">
        <v>135</v>
      </c>
      <c r="B117" s="83" t="s">
        <v>161</v>
      </c>
      <c r="C117" s="147">
        <f>B62</f>
        <v>0</v>
      </c>
      <c r="D117" s="84" t="s">
        <v>162</v>
      </c>
      <c r="E117" s="169">
        <f>IF(C117&gt;5,0,IF(C117&gt;3,3,IF(C117&gt;1,4,5)))</f>
        <v>5</v>
      </c>
      <c r="F117" s="86"/>
    </row>
    <row r="118" s="2" customFormat="1" ht="66" spans="1:6">
      <c r="A118" s="87" t="s">
        <v>163</v>
      </c>
      <c r="B118" s="83" t="s">
        <v>164</v>
      </c>
      <c r="C118" s="149">
        <f>B63/IF(B69=0,1,B69)</f>
        <v>0</v>
      </c>
      <c r="D118" s="88" t="s">
        <v>165</v>
      </c>
      <c r="E118" s="169">
        <f>IF(C118&gt;0.3,0,IF(C118&gt;0.2,1,IF(C118&gt;0.1,3,5)))</f>
        <v>5</v>
      </c>
      <c r="F118" s="86"/>
    </row>
    <row r="119" s="2" customFormat="1" ht="49.5" spans="1:6">
      <c r="A119" s="87"/>
      <c r="B119" s="83" t="s">
        <v>166</v>
      </c>
      <c r="C119" s="149">
        <f>B72/IF(B71=0,1,B71)</f>
        <v>0</v>
      </c>
      <c r="D119" s="84" t="s">
        <v>167</v>
      </c>
      <c r="E119" s="169">
        <f>IF(C119&gt;0.6,1,IF(C119&gt;0.2,3,5))</f>
        <v>5</v>
      </c>
      <c r="F119" s="86"/>
    </row>
    <row r="120" s="2" customFormat="1" ht="66" spans="1:6">
      <c r="A120" s="83" t="s">
        <v>168</v>
      </c>
      <c r="B120" s="89" t="s">
        <v>169</v>
      </c>
      <c r="C120" s="152">
        <f>B64/IF(B66=0,1,B66)</f>
        <v>0</v>
      </c>
      <c r="D120" s="88" t="s">
        <v>170</v>
      </c>
      <c r="E120" s="169">
        <f>IF(C120&gt;0.15,0,IF(C120&gt;0.1,1,IF(C120&gt;0.05,3,5)))</f>
        <v>5</v>
      </c>
      <c r="F120" s="86"/>
    </row>
    <row r="121" s="2" customFormat="1" ht="66" spans="1:6">
      <c r="A121" s="83"/>
      <c r="B121" s="89" t="s">
        <v>171</v>
      </c>
      <c r="C121" s="152">
        <f>B67/(IF(B66=0,1,B66)/6)</f>
        <v>0</v>
      </c>
      <c r="D121" s="88" t="s">
        <v>172</v>
      </c>
      <c r="E121" s="169">
        <f>IF(C121&gt;1,5,IF(C121&gt;0.8,3,1))</f>
        <v>1</v>
      </c>
      <c r="F121" s="86"/>
    </row>
    <row r="122" s="2" customFormat="1" ht="66" spans="1:6">
      <c r="A122" s="83"/>
      <c r="B122" s="89" t="s">
        <v>173</v>
      </c>
      <c r="C122" s="147">
        <f>B68/(IF(B66=0,1,B66)/30)</f>
        <v>0</v>
      </c>
      <c r="D122" s="88" t="s">
        <v>172</v>
      </c>
      <c r="E122" s="169">
        <f>IF(C122&gt;1,5,IF(C122&gt;0.8,3,1))</f>
        <v>1</v>
      </c>
      <c r="F122" s="86"/>
    </row>
    <row r="123" s="2" customFormat="1" ht="19.5" hidden="1" spans="1:6">
      <c r="A123" s="83"/>
      <c r="B123" s="89" t="s">
        <v>174</v>
      </c>
      <c r="C123" s="147"/>
      <c r="D123" s="88" t="s">
        <v>109</v>
      </c>
      <c r="E123" s="169" t="s">
        <v>110</v>
      </c>
      <c r="F123" s="86"/>
    </row>
    <row r="124" s="2" customFormat="1" ht="66" spans="1:6">
      <c r="A124" s="90" t="s">
        <v>175</v>
      </c>
      <c r="B124" s="91" t="s">
        <v>176</v>
      </c>
      <c r="C124" s="154">
        <f>B65/IF(B70=0,1,B70)</f>
        <v>0</v>
      </c>
      <c r="D124" s="92" t="s">
        <v>165</v>
      </c>
      <c r="E124" s="170">
        <f>IF(C124&gt;0.3,0,IF(C124&gt;0.2,1,IF(C124&gt;0.1,3,5)))</f>
        <v>5</v>
      </c>
      <c r="F124" s="86"/>
    </row>
    <row r="125" s="2" customFormat="1" spans="1:6">
      <c r="A125" s="4"/>
      <c r="B125" s="93"/>
      <c r="C125" s="155"/>
      <c r="D125" s="94"/>
      <c r="E125" s="95"/>
      <c r="F125" s="171"/>
    </row>
    <row r="126" s="2" customFormat="1" spans="1:6">
      <c r="A126" s="4"/>
      <c r="B126" s="93"/>
      <c r="C126" s="155"/>
      <c r="D126" s="94"/>
      <c r="E126" s="95"/>
      <c r="F126" s="171"/>
    </row>
    <row r="127" s="2" customFormat="1" spans="1:6">
      <c r="A127" s="4"/>
      <c r="B127" s="93"/>
      <c r="C127" s="155"/>
      <c r="D127" s="94"/>
      <c r="E127" s="95"/>
      <c r="F127" s="171"/>
    </row>
    <row r="128" s="2" customFormat="1" spans="1:6">
      <c r="A128" s="4"/>
      <c r="B128" s="93"/>
      <c r="C128" s="155"/>
      <c r="D128" s="94"/>
      <c r="E128" s="95"/>
      <c r="F128" s="171"/>
    </row>
    <row r="129" s="2" customFormat="1" spans="1:6">
      <c r="A129" s="4"/>
      <c r="B129" s="93"/>
      <c r="C129" s="155"/>
      <c r="D129" s="94"/>
      <c r="E129" s="95"/>
      <c r="F129" s="171"/>
    </row>
    <row r="130" s="2" customFormat="1" spans="1:6">
      <c r="A130" s="4"/>
      <c r="B130" s="93"/>
      <c r="C130" s="155"/>
      <c r="D130" s="94"/>
      <c r="E130" s="95"/>
      <c r="F130" s="171"/>
    </row>
    <row r="131" s="2" customFormat="1" spans="1:6">
      <c r="A131" s="4"/>
      <c r="B131" s="93"/>
      <c r="C131" s="155"/>
      <c r="D131" s="94"/>
      <c r="E131" s="95"/>
      <c r="F131" s="171"/>
    </row>
    <row r="132" s="2" customFormat="1" spans="1:6">
      <c r="A132" s="4"/>
      <c r="B132" s="93"/>
      <c r="C132" s="155"/>
      <c r="D132" s="94"/>
      <c r="E132" s="95"/>
      <c r="F132" s="171"/>
    </row>
    <row r="133" s="2" customFormat="1" spans="1:6">
      <c r="A133" s="4"/>
      <c r="B133" s="93"/>
      <c r="C133" s="155"/>
      <c r="D133" s="94"/>
      <c r="E133" s="95"/>
      <c r="F133" s="171"/>
    </row>
    <row r="134" s="2" customFormat="1" spans="1:6">
      <c r="A134" s="4"/>
      <c r="B134" s="93"/>
      <c r="C134" s="155"/>
      <c r="D134" s="94"/>
      <c r="E134" s="95"/>
      <c r="F134" s="171"/>
    </row>
    <row r="135" s="2" customFormat="1" spans="1:6">
      <c r="A135" s="4"/>
      <c r="B135" s="93"/>
      <c r="C135" s="155"/>
      <c r="D135" s="94"/>
      <c r="E135" s="95"/>
      <c r="F135" s="171"/>
    </row>
    <row r="136" s="2" customFormat="1" spans="1:6">
      <c r="A136" s="4"/>
      <c r="B136" s="93"/>
      <c r="C136" s="155"/>
      <c r="D136" s="94"/>
      <c r="E136" s="95"/>
      <c r="F136" s="171"/>
    </row>
    <row r="137" s="2" customFormat="1" spans="1:6">
      <c r="A137" s="4"/>
      <c r="B137" s="93"/>
      <c r="C137" s="155"/>
      <c r="D137" s="94"/>
      <c r="E137" s="95"/>
      <c r="F137" s="171"/>
    </row>
    <row r="138" s="2" customFormat="1" spans="1:6">
      <c r="A138" s="4"/>
      <c r="B138" s="93"/>
      <c r="C138" s="155"/>
      <c r="D138" s="94"/>
      <c r="E138" s="95"/>
      <c r="F138" s="171"/>
    </row>
    <row r="139" s="2" customFormat="1" spans="1:6">
      <c r="A139" s="4"/>
      <c r="B139" s="93"/>
      <c r="C139" s="155"/>
      <c r="D139" s="94"/>
      <c r="E139" s="95"/>
      <c r="F139" s="171"/>
    </row>
    <row r="140" s="2" customFormat="1" spans="1:6">
      <c r="A140" s="4"/>
      <c r="B140" s="93"/>
      <c r="C140" s="155"/>
      <c r="D140" s="94"/>
      <c r="E140" s="95"/>
      <c r="F140" s="171"/>
    </row>
    <row r="141" s="2" customFormat="1" spans="1:6">
      <c r="A141" s="4"/>
      <c r="B141" s="93"/>
      <c r="C141" s="155"/>
      <c r="D141" s="94"/>
      <c r="E141" s="95"/>
      <c r="F141" s="171"/>
    </row>
    <row r="142" s="2" customFormat="1" spans="1:6">
      <c r="A142" s="4"/>
      <c r="B142" s="93"/>
      <c r="C142" s="155"/>
      <c r="D142" s="94"/>
      <c r="E142" s="95"/>
      <c r="F142" s="171"/>
    </row>
    <row r="143" s="2" customFormat="1" spans="1:6">
      <c r="A143" s="4"/>
      <c r="B143" s="93"/>
      <c r="C143" s="155"/>
      <c r="D143" s="94"/>
      <c r="E143" s="95"/>
      <c r="F143" s="171"/>
    </row>
    <row r="144" s="2" customFormat="1" spans="1:6">
      <c r="A144" s="4"/>
      <c r="B144" s="93"/>
      <c r="C144" s="155"/>
      <c r="D144" s="94"/>
      <c r="E144" s="95"/>
      <c r="F144" s="171"/>
    </row>
    <row r="145" s="2" customFormat="1" spans="1:6">
      <c r="A145" s="4"/>
      <c r="B145" s="93"/>
      <c r="C145" s="155"/>
      <c r="D145" s="94"/>
      <c r="E145" s="95"/>
      <c r="F145" s="171"/>
    </row>
    <row r="146" s="2" customFormat="1" spans="1:6">
      <c r="A146" s="4"/>
      <c r="B146" s="93"/>
      <c r="C146" s="155"/>
      <c r="D146" s="94"/>
      <c r="E146" s="95"/>
      <c r="F146" s="171"/>
    </row>
    <row r="147" s="2" customFormat="1" spans="1:6">
      <c r="A147" s="4"/>
      <c r="B147" s="93"/>
      <c r="C147" s="155"/>
      <c r="D147" s="94"/>
      <c r="E147" s="95"/>
      <c r="F147" s="171"/>
    </row>
    <row r="148" s="2" customFormat="1" spans="1:6">
      <c r="A148" s="4"/>
      <c r="B148" s="93"/>
      <c r="C148" s="155"/>
      <c r="D148" s="94"/>
      <c r="E148" s="95"/>
      <c r="F148" s="171"/>
    </row>
    <row r="149" s="2" customFormat="1" spans="1:6">
      <c r="A149" s="4"/>
      <c r="B149" s="93"/>
      <c r="C149" s="155"/>
      <c r="D149" s="94"/>
      <c r="E149" s="95"/>
      <c r="F149" s="171"/>
    </row>
    <row r="150" s="2" customFormat="1" spans="1:6">
      <c r="A150" s="4"/>
      <c r="B150" s="93"/>
      <c r="C150" s="155"/>
      <c r="D150" s="94"/>
      <c r="E150" s="95"/>
      <c r="F150" s="171"/>
    </row>
    <row r="151" s="2" customFormat="1" spans="1:6">
      <c r="A151" s="4"/>
      <c r="B151" s="93"/>
      <c r="C151" s="155"/>
      <c r="D151" s="94"/>
      <c r="E151" s="95"/>
      <c r="F151" s="171"/>
    </row>
    <row r="152" s="2" customFormat="1" spans="1:6">
      <c r="A152" s="4"/>
      <c r="B152" s="93"/>
      <c r="C152" s="155"/>
      <c r="D152" s="94"/>
      <c r="E152" s="95"/>
      <c r="F152" s="171"/>
    </row>
    <row r="153" s="2" customFormat="1" spans="1:6">
      <c r="A153" s="4"/>
      <c r="B153" s="93"/>
      <c r="C153" s="155"/>
      <c r="D153" s="94"/>
      <c r="E153" s="95"/>
      <c r="F153" s="171"/>
    </row>
    <row r="154" s="2" customFormat="1" spans="1:6">
      <c r="A154" s="4"/>
      <c r="B154" s="93"/>
      <c r="C154" s="155"/>
      <c r="D154" s="94"/>
      <c r="E154" s="95"/>
      <c r="F154" s="171"/>
    </row>
    <row r="155" s="2" customFormat="1" spans="1:6">
      <c r="A155" s="4"/>
      <c r="B155" s="93"/>
      <c r="C155" s="155"/>
      <c r="D155" s="94"/>
      <c r="E155" s="95"/>
      <c r="F155" s="171"/>
    </row>
    <row r="156" s="2" customFormat="1" spans="1:6">
      <c r="A156" s="4"/>
      <c r="B156" s="93"/>
      <c r="C156" s="155"/>
      <c r="D156" s="94"/>
      <c r="E156" s="95"/>
      <c r="F156" s="171"/>
    </row>
    <row r="157" s="2" customFormat="1" spans="1:6">
      <c r="A157" s="4"/>
      <c r="B157" s="93"/>
      <c r="C157" s="155"/>
      <c r="D157" s="94"/>
      <c r="E157" s="95"/>
      <c r="F157" s="171"/>
    </row>
    <row r="158" spans="2:5">
      <c r="B158" s="97"/>
      <c r="C158" s="156"/>
      <c r="D158" s="98"/>
      <c r="E158" s="99"/>
    </row>
    <row r="159" spans="2:5">
      <c r="B159" s="97"/>
      <c r="C159" s="156"/>
      <c r="D159" s="98"/>
      <c r="E159" s="99"/>
    </row>
    <row r="160" spans="2:5">
      <c r="B160" s="97"/>
      <c r="C160" s="156"/>
      <c r="D160" s="98"/>
      <c r="E160" s="99"/>
    </row>
    <row r="161" spans="2:5">
      <c r="B161" s="97"/>
      <c r="C161" s="156"/>
      <c r="D161" s="98"/>
      <c r="E161" s="99"/>
    </row>
    <row r="162" spans="2:5">
      <c r="B162" s="97"/>
      <c r="C162" s="156"/>
      <c r="D162" s="98"/>
      <c r="E162" s="99"/>
    </row>
    <row r="163" spans="2:5">
      <c r="B163" s="97"/>
      <c r="C163" s="156"/>
      <c r="D163" s="98"/>
      <c r="E163" s="99"/>
    </row>
    <row r="164" spans="2:5">
      <c r="B164" s="97"/>
      <c r="C164" s="156"/>
      <c r="D164" s="98"/>
      <c r="E164" s="99"/>
    </row>
    <row r="165" spans="2:5">
      <c r="B165" s="97"/>
      <c r="C165" s="156"/>
      <c r="D165" s="98"/>
      <c r="E165" s="99"/>
    </row>
    <row r="166" spans="2:5">
      <c r="B166" s="97"/>
      <c r="C166" s="156"/>
      <c r="D166" s="98"/>
      <c r="E166" s="99"/>
    </row>
    <row r="167" spans="2:5">
      <c r="B167" s="97"/>
      <c r="C167" s="156"/>
      <c r="D167" s="98"/>
      <c r="E167" s="99"/>
    </row>
    <row r="168" spans="2:5">
      <c r="B168" s="97"/>
      <c r="C168" s="156"/>
      <c r="D168" s="98"/>
      <c r="E168" s="99"/>
    </row>
    <row r="169" spans="2:5">
      <c r="B169" s="97"/>
      <c r="C169" s="156"/>
      <c r="D169" s="98"/>
      <c r="E169" s="99"/>
    </row>
    <row r="170" spans="2:5">
      <c r="B170" s="97"/>
      <c r="C170" s="156"/>
      <c r="D170" s="98"/>
      <c r="E170" s="99"/>
    </row>
    <row r="171" spans="2:5">
      <c r="B171" s="97"/>
      <c r="C171" s="156"/>
      <c r="D171" s="98"/>
      <c r="E171" s="99"/>
    </row>
    <row r="172" spans="2:5">
      <c r="B172" s="97"/>
      <c r="C172" s="156"/>
      <c r="D172" s="98"/>
      <c r="E172" s="99"/>
    </row>
    <row r="173" spans="2:5">
      <c r="B173" s="97"/>
      <c r="C173" s="156"/>
      <c r="D173" s="98"/>
      <c r="E173" s="99"/>
    </row>
    <row r="174" spans="2:5">
      <c r="B174" s="97"/>
      <c r="C174" s="156"/>
      <c r="D174" s="98"/>
      <c r="E174" s="99"/>
    </row>
    <row r="175" spans="2:5">
      <c r="B175" s="97"/>
      <c r="C175" s="156"/>
      <c r="D175" s="98"/>
      <c r="E175" s="99"/>
    </row>
    <row r="176" spans="2:5">
      <c r="B176" s="97"/>
      <c r="C176" s="156"/>
      <c r="D176" s="98"/>
      <c r="E176" s="99"/>
    </row>
    <row r="177" spans="2:5">
      <c r="B177" s="97"/>
      <c r="C177" s="156"/>
      <c r="D177" s="98"/>
      <c r="E177" s="99"/>
    </row>
    <row r="178" spans="2:5">
      <c r="B178" s="97"/>
      <c r="C178" s="156"/>
      <c r="D178" s="98"/>
      <c r="E178" s="99"/>
    </row>
    <row r="179" spans="2:5">
      <c r="B179" s="97"/>
      <c r="C179" s="156"/>
      <c r="D179" s="98"/>
      <c r="E179" s="99"/>
    </row>
    <row r="180" spans="2:5">
      <c r="B180" s="97"/>
      <c r="C180" s="156"/>
      <c r="D180" s="98"/>
      <c r="E180" s="99"/>
    </row>
    <row r="181" spans="2:5">
      <c r="B181" s="97"/>
      <c r="C181" s="156"/>
      <c r="D181" s="98"/>
      <c r="E181" s="99"/>
    </row>
    <row r="182" spans="2:5">
      <c r="B182" s="97"/>
      <c r="C182" s="156"/>
      <c r="D182" s="98"/>
      <c r="E182" s="99"/>
    </row>
    <row r="183" spans="2:5">
      <c r="B183" s="97"/>
      <c r="C183" s="156"/>
      <c r="D183" s="98"/>
      <c r="E183" s="99"/>
    </row>
    <row r="184" spans="2:5">
      <c r="B184" s="97"/>
      <c r="C184" s="156"/>
      <c r="D184" s="98"/>
      <c r="E184" s="99"/>
    </row>
    <row r="185" spans="2:5">
      <c r="B185" s="97"/>
      <c r="C185" s="156"/>
      <c r="D185" s="98"/>
      <c r="E185" s="99"/>
    </row>
    <row r="186" spans="2:5">
      <c r="B186" s="97"/>
      <c r="C186" s="156"/>
      <c r="D186" s="98"/>
      <c r="E186" s="99"/>
    </row>
    <row r="187" spans="2:5">
      <c r="B187" s="97"/>
      <c r="C187" s="156"/>
      <c r="D187" s="98"/>
      <c r="E187" s="99"/>
    </row>
    <row r="188" spans="2:5">
      <c r="B188" s="97"/>
      <c r="C188" s="156"/>
      <c r="D188" s="98"/>
      <c r="E188" s="99"/>
    </row>
    <row r="189" spans="2:5">
      <c r="B189" s="97"/>
      <c r="C189" s="156"/>
      <c r="D189" s="98"/>
      <c r="E189" s="99"/>
    </row>
    <row r="190" spans="2:5">
      <c r="B190" s="97"/>
      <c r="C190" s="156"/>
      <c r="D190" s="98"/>
      <c r="E190" s="99"/>
    </row>
    <row r="191" spans="2:5">
      <c r="B191" s="97"/>
      <c r="C191" s="156"/>
      <c r="D191" s="98"/>
      <c r="E191" s="99"/>
    </row>
    <row r="192" spans="2:5">
      <c r="B192" s="97"/>
      <c r="C192" s="156"/>
      <c r="D192" s="98"/>
      <c r="E192" s="99"/>
    </row>
    <row r="193" spans="2:5">
      <c r="B193" s="97"/>
      <c r="C193" s="156"/>
      <c r="D193" s="98"/>
      <c r="E193" s="99"/>
    </row>
    <row r="194" spans="2:5">
      <c r="B194" s="97"/>
      <c r="C194" s="156"/>
      <c r="D194" s="98"/>
      <c r="E194" s="99"/>
    </row>
    <row r="195" spans="2:5">
      <c r="B195" s="97"/>
      <c r="C195" s="156"/>
      <c r="D195" s="98"/>
      <c r="E195" s="99"/>
    </row>
    <row r="196" spans="2:5">
      <c r="B196" s="97"/>
      <c r="C196" s="156"/>
      <c r="D196" s="98"/>
      <c r="E196" s="99"/>
    </row>
    <row r="197" spans="2:5">
      <c r="B197" s="97"/>
      <c r="C197" s="156"/>
      <c r="D197" s="98"/>
      <c r="E197" s="99"/>
    </row>
    <row r="198" spans="2:5">
      <c r="B198" s="97"/>
      <c r="C198" s="156"/>
      <c r="D198" s="98"/>
      <c r="E198" s="99"/>
    </row>
    <row r="199" spans="2:5">
      <c r="B199" s="97"/>
      <c r="C199" s="156"/>
      <c r="D199" s="98"/>
      <c r="E199" s="99"/>
    </row>
    <row r="200" spans="2:5">
      <c r="B200" s="97"/>
      <c r="C200" s="156"/>
      <c r="D200" s="98"/>
      <c r="E200" s="99"/>
    </row>
    <row r="201" spans="2:5">
      <c r="B201" s="97"/>
      <c r="C201" s="156"/>
      <c r="D201" s="98"/>
      <c r="E201" s="99"/>
    </row>
    <row r="202" spans="2:5">
      <c r="B202" s="97"/>
      <c r="C202" s="156"/>
      <c r="D202" s="98"/>
      <c r="E202" s="99"/>
    </row>
    <row r="203" spans="2:5">
      <c r="B203" s="97"/>
      <c r="C203" s="156"/>
      <c r="D203" s="98"/>
      <c r="E203" s="99"/>
    </row>
    <row r="204" spans="2:5">
      <c r="B204" s="97"/>
      <c r="C204" s="156"/>
      <c r="D204" s="98"/>
      <c r="E204" s="99"/>
    </row>
    <row r="205" spans="2:5">
      <c r="B205" s="97"/>
      <c r="C205" s="156"/>
      <c r="D205" s="98"/>
      <c r="E205" s="99"/>
    </row>
    <row r="206" spans="2:5">
      <c r="B206" s="97"/>
      <c r="C206" s="156"/>
      <c r="D206" s="98"/>
      <c r="E206" s="99"/>
    </row>
    <row r="207" spans="2:5">
      <c r="B207" s="97"/>
      <c r="C207" s="156"/>
      <c r="D207" s="98"/>
      <c r="E207" s="99"/>
    </row>
    <row r="208" spans="2:5">
      <c r="B208" s="97"/>
      <c r="C208" s="156"/>
      <c r="D208" s="98"/>
      <c r="E208" s="99"/>
    </row>
    <row r="209" spans="2:5">
      <c r="B209" s="97"/>
      <c r="C209" s="156"/>
      <c r="D209" s="98"/>
      <c r="E209" s="99"/>
    </row>
    <row r="210" spans="2:5">
      <c r="B210" s="97"/>
      <c r="C210" s="156"/>
      <c r="D210" s="98"/>
      <c r="E210" s="99"/>
    </row>
    <row r="211" spans="2:5">
      <c r="B211" s="97"/>
      <c r="C211" s="156"/>
      <c r="D211" s="98"/>
      <c r="E211" s="99"/>
    </row>
    <row r="212" spans="2:5">
      <c r="B212" s="97"/>
      <c r="C212" s="156"/>
      <c r="D212" s="98"/>
      <c r="E212" s="99"/>
    </row>
    <row r="213" spans="2:5">
      <c r="B213" s="97"/>
      <c r="C213" s="156"/>
      <c r="D213" s="98"/>
      <c r="E213" s="99"/>
    </row>
    <row r="214" spans="2:5">
      <c r="B214" s="97"/>
      <c r="C214" s="156"/>
      <c r="D214" s="98"/>
      <c r="E214" s="99"/>
    </row>
    <row r="215" spans="2:5">
      <c r="B215" s="97"/>
      <c r="C215" s="156"/>
      <c r="D215" s="98"/>
      <c r="E215" s="99"/>
    </row>
    <row r="216" spans="2:5">
      <c r="B216" s="97"/>
      <c r="C216" s="156"/>
      <c r="D216" s="98"/>
      <c r="E216" s="99"/>
    </row>
    <row r="217" spans="2:5">
      <c r="B217" s="97"/>
      <c r="C217" s="156"/>
      <c r="D217" s="98"/>
      <c r="E217" s="99"/>
    </row>
    <row r="218" spans="2:5">
      <c r="B218" s="97"/>
      <c r="C218" s="156"/>
      <c r="D218" s="98"/>
      <c r="E218" s="99"/>
    </row>
    <row r="219" spans="2:5">
      <c r="B219" s="97"/>
      <c r="C219" s="156"/>
      <c r="D219" s="98"/>
      <c r="E219" s="99"/>
    </row>
    <row r="220" spans="2:5">
      <c r="B220" s="97"/>
      <c r="C220" s="156"/>
      <c r="D220" s="98"/>
      <c r="E220" s="99"/>
    </row>
    <row r="221" spans="2:5">
      <c r="B221" s="97"/>
      <c r="C221" s="156"/>
      <c r="D221" s="98"/>
      <c r="E221" s="99"/>
    </row>
    <row r="222" spans="2:5">
      <c r="B222" s="97"/>
      <c r="C222" s="156"/>
      <c r="D222" s="98"/>
      <c r="E222" s="99"/>
    </row>
    <row r="223" spans="2:5">
      <c r="B223" s="97"/>
      <c r="C223" s="156"/>
      <c r="D223" s="98"/>
      <c r="E223" s="99"/>
    </row>
    <row r="224" spans="2:5">
      <c r="B224" s="97"/>
      <c r="C224" s="156"/>
      <c r="D224" s="98"/>
      <c r="E224" s="99"/>
    </row>
    <row r="225" spans="2:5">
      <c r="B225" s="97"/>
      <c r="C225" s="156"/>
      <c r="D225" s="98"/>
      <c r="E225" s="99"/>
    </row>
    <row r="226" spans="2:5">
      <c r="B226" s="97"/>
      <c r="C226" s="156"/>
      <c r="D226" s="98"/>
      <c r="E226" s="99"/>
    </row>
    <row r="227" spans="2:5">
      <c r="B227" s="97"/>
      <c r="C227" s="156"/>
      <c r="D227" s="98"/>
      <c r="E227" s="99"/>
    </row>
    <row r="228" spans="2:5">
      <c r="B228" s="97"/>
      <c r="C228" s="156"/>
      <c r="D228" s="98"/>
      <c r="E228" s="99"/>
    </row>
    <row r="229" spans="2:5">
      <c r="B229" s="97"/>
      <c r="C229" s="156"/>
      <c r="D229" s="98"/>
      <c r="E229" s="99"/>
    </row>
    <row r="230" spans="2:5">
      <c r="B230" s="97"/>
      <c r="C230" s="156"/>
      <c r="D230" s="98"/>
      <c r="E230" s="99"/>
    </row>
    <row r="231" spans="2:5">
      <c r="B231" s="97"/>
      <c r="C231" s="156"/>
      <c r="D231" s="98"/>
      <c r="E231" s="99"/>
    </row>
    <row r="232" spans="2:5">
      <c r="B232" s="97"/>
      <c r="C232" s="156"/>
      <c r="D232" s="98"/>
      <c r="E232" s="99"/>
    </row>
    <row r="233" spans="2:5">
      <c r="B233" s="97"/>
      <c r="C233" s="156"/>
      <c r="D233" s="98"/>
      <c r="E233" s="99"/>
    </row>
    <row r="234" spans="2:5">
      <c r="B234" s="97"/>
      <c r="C234" s="156"/>
      <c r="D234" s="98"/>
      <c r="E234" s="99"/>
    </row>
    <row r="235" spans="2:5">
      <c r="B235" s="97"/>
      <c r="C235" s="156"/>
      <c r="D235" s="98"/>
      <c r="E235" s="99"/>
    </row>
    <row r="236" spans="2:5">
      <c r="B236" s="97"/>
      <c r="C236" s="156"/>
      <c r="D236" s="98"/>
      <c r="E236" s="99"/>
    </row>
    <row r="237" spans="2:5">
      <c r="B237" s="97"/>
      <c r="C237" s="156"/>
      <c r="D237" s="98"/>
      <c r="E237" s="99"/>
    </row>
    <row r="238" spans="2:5">
      <c r="B238" s="97"/>
      <c r="C238" s="156"/>
      <c r="D238" s="98"/>
      <c r="E238" s="99"/>
    </row>
    <row r="239" spans="2:5">
      <c r="B239" s="97"/>
      <c r="C239" s="156"/>
      <c r="D239" s="98"/>
      <c r="E239" s="99"/>
    </row>
    <row r="240" spans="2:5">
      <c r="B240" s="97"/>
      <c r="C240" s="156"/>
      <c r="D240" s="98"/>
      <c r="E240" s="99"/>
    </row>
    <row r="241" spans="2:5">
      <c r="B241" s="97"/>
      <c r="C241" s="156"/>
      <c r="D241" s="98"/>
      <c r="E241" s="99"/>
    </row>
    <row r="242" spans="2:5">
      <c r="B242" s="97"/>
      <c r="C242" s="156"/>
      <c r="D242" s="98"/>
      <c r="E242" s="99"/>
    </row>
    <row r="243" spans="2:5">
      <c r="B243" s="97"/>
      <c r="C243" s="156"/>
      <c r="D243" s="98"/>
      <c r="E243" s="99"/>
    </row>
    <row r="244" spans="2:5">
      <c r="B244" s="97"/>
      <c r="C244" s="156"/>
      <c r="D244" s="98"/>
      <c r="E244" s="99"/>
    </row>
    <row r="245" spans="2:5">
      <c r="B245" s="97"/>
      <c r="C245" s="156"/>
      <c r="D245" s="98"/>
      <c r="E245" s="99"/>
    </row>
    <row r="246" spans="2:5">
      <c r="B246" s="97"/>
      <c r="C246" s="156"/>
      <c r="D246" s="98"/>
      <c r="E246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topLeftCell="A22" workbookViewId="0">
      <selection activeCell="A34" sqref="A34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83333333333" style="100" customWidth="1"/>
    <col min="4" max="4" width="22.875" style="6" customWidth="1"/>
    <col min="5" max="5" width="8" style="7" customWidth="1"/>
    <col min="6" max="6" width="10.7583333333333" style="157" customWidth="1"/>
    <col min="7" max="16384" width="9" style="9"/>
  </cols>
  <sheetData>
    <row r="1" ht="52.5" customHeight="1" spans="1:6">
      <c r="A1" s="10" t="s">
        <v>0</v>
      </c>
      <c r="B1" s="11"/>
      <c r="C1" s="101"/>
      <c r="D1" s="12"/>
      <c r="E1" s="13"/>
      <c r="F1" s="158"/>
    </row>
    <row r="2" ht="33.75" spans="1:6">
      <c r="A2" s="15" t="s">
        <v>1</v>
      </c>
      <c r="B2" s="16"/>
      <c r="C2" s="102" t="s">
        <v>2</v>
      </c>
      <c r="D2" s="17" t="s">
        <v>3</v>
      </c>
      <c r="E2" s="18" t="s">
        <v>4</v>
      </c>
      <c r="F2" s="159" t="s">
        <v>5</v>
      </c>
    </row>
    <row r="3" s="1" customFormat="1" ht="15" spans="1:6">
      <c r="A3" s="20" t="s">
        <v>6</v>
      </c>
      <c r="B3" s="21"/>
      <c r="C3" s="160"/>
      <c r="D3" s="22"/>
      <c r="E3" s="23"/>
      <c r="F3" s="161"/>
    </row>
    <row r="4" s="1" customFormat="1" ht="15" spans="1:6">
      <c r="A4" s="20" t="s">
        <v>7</v>
      </c>
      <c r="B4" s="21"/>
      <c r="C4" s="160"/>
      <c r="D4" s="22"/>
      <c r="E4" s="23"/>
      <c r="F4" s="161"/>
    </row>
    <row r="5" s="1" customFormat="1" ht="15" spans="1:6">
      <c r="A5" s="20" t="s">
        <v>8</v>
      </c>
      <c r="B5" s="21"/>
      <c r="C5" s="160"/>
      <c r="D5" s="22"/>
      <c r="E5" s="23"/>
      <c r="F5" s="161"/>
    </row>
    <row r="6" s="1" customFormat="1" ht="15" spans="1:6">
      <c r="A6" s="20" t="s">
        <v>9</v>
      </c>
      <c r="B6" s="21"/>
      <c r="C6" s="160"/>
      <c r="D6" s="22"/>
      <c r="E6" s="23"/>
      <c r="F6" s="161"/>
    </row>
    <row r="7" s="1" customFormat="1" ht="15" spans="1:6">
      <c r="A7" s="20" t="s">
        <v>10</v>
      </c>
      <c r="B7" s="21"/>
      <c r="C7" s="160"/>
      <c r="D7" s="22"/>
      <c r="E7" s="23"/>
      <c r="F7" s="161"/>
    </row>
    <row r="8" s="1" customFormat="1" ht="15" spans="1:6">
      <c r="A8" s="20" t="s">
        <v>11</v>
      </c>
      <c r="B8" s="21"/>
      <c r="C8" s="160"/>
      <c r="D8" s="22"/>
      <c r="E8" s="23"/>
      <c r="F8" s="161"/>
    </row>
    <row r="9" s="1" customFormat="1" ht="15" spans="1:6">
      <c r="A9" s="20" t="s">
        <v>12</v>
      </c>
      <c r="B9" s="21"/>
      <c r="C9" s="160"/>
      <c r="D9" s="22"/>
      <c r="E9" s="23"/>
      <c r="F9" s="161"/>
    </row>
    <row r="10" s="1" customFormat="1" ht="15" spans="1:6">
      <c r="A10" s="20" t="s">
        <v>13</v>
      </c>
      <c r="B10" s="103"/>
      <c r="C10" s="162"/>
      <c r="D10" s="22"/>
      <c r="E10" s="23"/>
      <c r="F10" s="161"/>
    </row>
    <row r="11" s="1" customFormat="1" ht="15" spans="1:6">
      <c r="A11" s="20" t="s">
        <v>14</v>
      </c>
      <c r="B11" s="103"/>
      <c r="C11" s="162" t="s">
        <v>15</v>
      </c>
      <c r="D11" s="22"/>
      <c r="E11" s="23"/>
      <c r="F11" s="161"/>
    </row>
    <row r="12" s="1" customFormat="1" ht="15" spans="1:6">
      <c r="A12" s="20" t="s">
        <v>16</v>
      </c>
      <c r="B12" s="103"/>
      <c r="C12" s="162" t="s">
        <v>17</v>
      </c>
      <c r="D12" s="22"/>
      <c r="E12" s="23"/>
      <c r="F12" s="161"/>
    </row>
    <row r="13" s="1" customFormat="1" ht="15" spans="1:6">
      <c r="A13" s="20" t="s">
        <v>18</v>
      </c>
      <c r="B13" s="103"/>
      <c r="C13" s="162"/>
      <c r="D13" s="22"/>
      <c r="E13" s="23"/>
      <c r="F13" s="161"/>
    </row>
    <row r="14" s="1" customFormat="1" ht="15" spans="1:6">
      <c r="A14" s="20" t="s">
        <v>19</v>
      </c>
      <c r="B14" s="103"/>
      <c r="C14" s="162"/>
      <c r="D14" s="22"/>
      <c r="E14" s="23"/>
      <c r="F14" s="161"/>
    </row>
    <row r="15" s="1" customFormat="1" ht="15" spans="1:6">
      <c r="A15" s="20" t="s">
        <v>20</v>
      </c>
      <c r="B15" s="103"/>
      <c r="C15" s="162" t="s">
        <v>21</v>
      </c>
      <c r="D15" s="22"/>
      <c r="E15" s="23"/>
      <c r="F15" s="161"/>
    </row>
    <row r="16" s="1" customFormat="1" ht="15" spans="1:6">
      <c r="A16" s="20" t="s">
        <v>22</v>
      </c>
      <c r="B16" s="103"/>
      <c r="C16" s="162" t="s">
        <v>21</v>
      </c>
      <c r="D16" s="22"/>
      <c r="E16" s="23"/>
      <c r="F16" s="161"/>
    </row>
    <row r="17" s="1" customFormat="1" ht="15" spans="1:6">
      <c r="A17" s="20" t="s">
        <v>23</v>
      </c>
      <c r="B17" s="103"/>
      <c r="C17" s="162" t="s">
        <v>21</v>
      </c>
      <c r="D17" s="22"/>
      <c r="E17" s="23"/>
      <c r="F17" s="161"/>
    </row>
    <row r="18" s="1" customFormat="1" ht="15" spans="1:6">
      <c r="A18" s="20" t="s">
        <v>24</v>
      </c>
      <c r="B18" s="103"/>
      <c r="C18" s="162"/>
      <c r="D18" s="22"/>
      <c r="E18" s="23"/>
      <c r="F18" s="161"/>
    </row>
    <row r="19" s="1" customFormat="1" ht="15" spans="1:6">
      <c r="A19" s="20" t="s">
        <v>25</v>
      </c>
      <c r="B19" s="103"/>
      <c r="C19" s="162"/>
      <c r="D19" s="22"/>
      <c r="E19" s="23"/>
      <c r="F19" s="161"/>
    </row>
    <row r="20" s="1" customFormat="1" ht="15" spans="1:6">
      <c r="A20" s="20" t="s">
        <v>26</v>
      </c>
      <c r="B20" s="103"/>
      <c r="C20" s="162"/>
      <c r="D20" s="22"/>
      <c r="E20" s="23"/>
      <c r="F20" s="161"/>
    </row>
    <row r="21" s="1" customFormat="1" ht="15" spans="1:6">
      <c r="A21" s="20" t="s">
        <v>27</v>
      </c>
      <c r="B21" s="103"/>
      <c r="C21" s="162"/>
      <c r="D21" s="22"/>
      <c r="E21" s="23"/>
      <c r="F21" s="161"/>
    </row>
    <row r="22" s="1" customFormat="1" ht="15" spans="1:6">
      <c r="A22" s="20" t="s">
        <v>28</v>
      </c>
      <c r="B22" s="103"/>
      <c r="C22" s="162" t="s">
        <v>29</v>
      </c>
      <c r="D22" s="22"/>
      <c r="E22" s="23"/>
      <c r="F22" s="161"/>
    </row>
    <row r="23" s="1" customFormat="1" ht="15" spans="1:6">
      <c r="A23" s="20" t="s">
        <v>30</v>
      </c>
      <c r="B23" s="103"/>
      <c r="C23" s="162"/>
      <c r="D23" s="22"/>
      <c r="E23" s="23"/>
      <c r="F23" s="161"/>
    </row>
    <row r="24" s="1" customFormat="1" ht="15" spans="1:6">
      <c r="A24" s="20" t="s">
        <v>31</v>
      </c>
      <c r="B24" s="103"/>
      <c r="C24" s="162" t="s">
        <v>32</v>
      </c>
      <c r="D24" s="22"/>
      <c r="E24" s="23"/>
      <c r="F24" s="161"/>
    </row>
    <row r="25" s="1" customFormat="1" ht="15" spans="1:6">
      <c r="A25" s="20" t="s">
        <v>33</v>
      </c>
      <c r="B25" s="103"/>
      <c r="C25" s="162" t="s">
        <v>34</v>
      </c>
      <c r="D25" s="22"/>
      <c r="E25" s="23"/>
      <c r="F25" s="161"/>
    </row>
    <row r="26" s="1" customFormat="1" ht="15" spans="1:6">
      <c r="A26" s="20" t="s">
        <v>35</v>
      </c>
      <c r="B26" s="103"/>
      <c r="C26" s="162" t="s">
        <v>36</v>
      </c>
      <c r="D26" s="22"/>
      <c r="E26" s="23"/>
      <c r="F26" s="161"/>
    </row>
    <row r="27" s="1" customFormat="1" ht="15" spans="1:6">
      <c r="A27" s="20" t="s">
        <v>37</v>
      </c>
      <c r="B27" s="103"/>
      <c r="C27" s="162" t="s">
        <v>38</v>
      </c>
      <c r="D27" s="22"/>
      <c r="E27" s="23"/>
      <c r="F27" s="161"/>
    </row>
    <row r="28" s="1" customFormat="1" ht="15" spans="1:6">
      <c r="A28" s="20" t="s">
        <v>39</v>
      </c>
      <c r="B28" s="103"/>
      <c r="C28" s="162" t="s">
        <v>40</v>
      </c>
      <c r="D28" s="22"/>
      <c r="E28" s="23"/>
      <c r="F28" s="161"/>
    </row>
    <row r="29" s="1" customFormat="1" ht="15" spans="1:6">
      <c r="A29" s="20" t="s">
        <v>41</v>
      </c>
      <c r="B29" s="103"/>
      <c r="C29" s="162"/>
      <c r="D29" s="22"/>
      <c r="E29" s="23"/>
      <c r="F29" s="161"/>
    </row>
    <row r="30" s="1" customFormat="1" ht="15" spans="1:6">
      <c r="A30" s="20"/>
      <c r="B30" s="103"/>
      <c r="C30" s="162"/>
      <c r="D30" s="22"/>
      <c r="E30" s="23"/>
      <c r="F30" s="161"/>
    </row>
    <row r="31" s="1" customFormat="1" ht="15" spans="1:6">
      <c r="A31" s="20" t="s">
        <v>42</v>
      </c>
      <c r="B31" s="103"/>
      <c r="C31" s="162"/>
      <c r="D31" s="22"/>
      <c r="E31" s="23"/>
      <c r="F31" s="161"/>
    </row>
    <row r="32" s="1" customFormat="1" ht="15" spans="1:6">
      <c r="A32" s="20" t="s">
        <v>43</v>
      </c>
      <c r="B32" s="103"/>
      <c r="C32" s="162"/>
      <c r="D32" s="22"/>
      <c r="E32" s="23"/>
      <c r="F32" s="161"/>
    </row>
    <row r="33" s="1" customFormat="1" ht="15" spans="1:6">
      <c r="A33" s="20" t="s">
        <v>44</v>
      </c>
      <c r="B33" s="103"/>
      <c r="C33" s="162"/>
      <c r="D33" s="22"/>
      <c r="E33" s="23"/>
      <c r="F33" s="161"/>
    </row>
    <row r="34" s="1" customFormat="1" ht="15" spans="1:6">
      <c r="A34" s="20" t="s">
        <v>45</v>
      </c>
      <c r="B34" s="103"/>
      <c r="C34" s="162"/>
      <c r="D34" s="22"/>
      <c r="E34" s="23"/>
      <c r="F34" s="161"/>
    </row>
    <row r="35" s="1" customFormat="1" ht="15" spans="1:6">
      <c r="A35" s="20" t="s">
        <v>46</v>
      </c>
      <c r="B35" s="103"/>
      <c r="C35" s="162"/>
      <c r="D35" s="22"/>
      <c r="E35" s="23"/>
      <c r="F35" s="161"/>
    </row>
    <row r="36" s="1" customFormat="1" ht="15" spans="1:6">
      <c r="A36" s="20"/>
      <c r="B36" s="103"/>
      <c r="C36" s="162"/>
      <c r="D36" s="22"/>
      <c r="E36" s="23"/>
      <c r="F36" s="161"/>
    </row>
    <row r="37" s="1" customFormat="1" ht="15" spans="1:6">
      <c r="A37" s="20" t="s">
        <v>47</v>
      </c>
      <c r="B37" s="103"/>
      <c r="C37" s="162"/>
      <c r="D37" s="22"/>
      <c r="E37" s="23"/>
      <c r="F37" s="161"/>
    </row>
    <row r="38" s="1" customFormat="1" ht="15" spans="1:6">
      <c r="A38" s="20" t="s">
        <v>48</v>
      </c>
      <c r="B38" s="103"/>
      <c r="C38" s="162"/>
      <c r="D38" s="22"/>
      <c r="E38" s="23"/>
      <c r="F38" s="161"/>
    </row>
    <row r="39" s="1" customFormat="1" ht="15" spans="1:6">
      <c r="A39" s="20" t="s">
        <v>49</v>
      </c>
      <c r="B39" s="103"/>
      <c r="C39" s="162"/>
      <c r="D39" s="22"/>
      <c r="E39" s="23"/>
      <c r="F39" s="161"/>
    </row>
    <row r="40" s="1" customFormat="1" ht="15" spans="1:6">
      <c r="A40" s="20"/>
      <c r="B40" s="103"/>
      <c r="C40" s="162"/>
      <c r="D40" s="22"/>
      <c r="E40" s="23"/>
      <c r="F40" s="161"/>
    </row>
    <row r="41" s="1" customFormat="1" ht="15" spans="1:6">
      <c r="A41" s="20" t="s">
        <v>50</v>
      </c>
      <c r="B41" s="103"/>
      <c r="C41" s="162"/>
      <c r="D41" s="22"/>
      <c r="E41" s="23"/>
      <c r="F41" s="161"/>
    </row>
    <row r="42" s="1" customFormat="1" ht="15" spans="1:6">
      <c r="A42" s="20" t="s">
        <v>51</v>
      </c>
      <c r="B42" s="103"/>
      <c r="C42" s="162"/>
      <c r="D42" s="22"/>
      <c r="E42" s="23"/>
      <c r="F42" s="161"/>
    </row>
    <row r="43" s="1" customFormat="1" ht="15" spans="1:6">
      <c r="A43" s="20" t="s">
        <v>52</v>
      </c>
      <c r="B43" s="103"/>
      <c r="C43" s="162" t="s">
        <v>53</v>
      </c>
      <c r="D43" s="22"/>
      <c r="E43" s="23"/>
      <c r="F43" s="161"/>
    </row>
    <row r="44" s="1" customFormat="1" ht="15" spans="1:6">
      <c r="A44" s="20" t="s">
        <v>54</v>
      </c>
      <c r="B44" s="103"/>
      <c r="C44" s="162"/>
      <c r="D44" s="22"/>
      <c r="E44" s="23"/>
      <c r="F44" s="161"/>
    </row>
    <row r="45" s="1" customFormat="1" ht="15" spans="1:6">
      <c r="A45" s="20" t="s">
        <v>55</v>
      </c>
      <c r="B45" s="103"/>
      <c r="C45" s="162"/>
      <c r="D45" s="22"/>
      <c r="E45" s="23"/>
      <c r="F45" s="161"/>
    </row>
    <row r="46" s="1" customFormat="1" ht="15" spans="1:6">
      <c r="A46" s="20" t="s">
        <v>56</v>
      </c>
      <c r="B46" s="103"/>
      <c r="C46" s="162"/>
      <c r="D46" s="22"/>
      <c r="E46" s="23"/>
      <c r="F46" s="161"/>
    </row>
    <row r="47" s="1" customFormat="1" ht="15" spans="1:6">
      <c r="A47" s="20" t="s">
        <v>57</v>
      </c>
      <c r="B47" s="103"/>
      <c r="C47" s="162"/>
      <c r="D47" s="22"/>
      <c r="E47" s="23"/>
      <c r="F47" s="161"/>
    </row>
    <row r="48" s="1" customFormat="1" ht="15" spans="1:6">
      <c r="A48" s="20" t="s">
        <v>58</v>
      </c>
      <c r="B48" s="103"/>
      <c r="C48" s="162"/>
      <c r="D48" s="22"/>
      <c r="E48" s="23"/>
      <c r="F48" s="161"/>
    </row>
    <row r="49" s="1" customFormat="1" ht="15" spans="1:6">
      <c r="A49" s="20" t="s">
        <v>59</v>
      </c>
      <c r="B49" s="103"/>
      <c r="C49" s="162"/>
      <c r="D49" s="22"/>
      <c r="E49" s="23"/>
      <c r="F49" s="161"/>
    </row>
    <row r="50" s="1" customFormat="1" ht="15" spans="1:6">
      <c r="A50" s="20" t="s">
        <v>60</v>
      </c>
      <c r="B50" s="103"/>
      <c r="C50" s="162"/>
      <c r="D50" s="22"/>
      <c r="E50" s="23"/>
      <c r="F50" s="161"/>
    </row>
    <row r="51" s="1" customFormat="1" ht="15" spans="1:6">
      <c r="A51" s="20" t="s">
        <v>61</v>
      </c>
      <c r="B51" s="103"/>
      <c r="C51" s="162"/>
      <c r="D51" s="22"/>
      <c r="E51" s="23"/>
      <c r="F51" s="161"/>
    </row>
    <row r="52" s="1" customFormat="1" ht="15" spans="1:6">
      <c r="A52" s="20" t="s">
        <v>62</v>
      </c>
      <c r="B52" s="103"/>
      <c r="C52" s="162"/>
      <c r="D52" s="22"/>
      <c r="E52" s="23"/>
      <c r="F52" s="161"/>
    </row>
    <row r="53" s="1" customFormat="1" ht="15" spans="1:6">
      <c r="A53" s="20"/>
      <c r="B53" s="103"/>
      <c r="C53" s="162"/>
      <c r="D53" s="22"/>
      <c r="E53" s="23"/>
      <c r="F53" s="161"/>
    </row>
    <row r="54" s="1" customFormat="1" ht="15" spans="1:6">
      <c r="A54" s="20" t="s">
        <v>63</v>
      </c>
      <c r="B54" s="103"/>
      <c r="C54" s="162"/>
      <c r="D54" s="22"/>
      <c r="E54" s="23"/>
      <c r="F54" s="161"/>
    </row>
    <row r="55" s="1" customFormat="1" ht="15" spans="1:6">
      <c r="A55" s="20" t="s">
        <v>64</v>
      </c>
      <c r="B55" s="103"/>
      <c r="C55" s="162"/>
      <c r="D55" s="22"/>
      <c r="E55" s="23"/>
      <c r="F55" s="161"/>
    </row>
    <row r="56" s="1" customFormat="1" ht="15" spans="1:6">
      <c r="A56" s="20" t="s">
        <v>65</v>
      </c>
      <c r="B56" s="103"/>
      <c r="C56" s="162"/>
      <c r="D56" s="22"/>
      <c r="E56" s="23"/>
      <c r="F56" s="161"/>
    </row>
    <row r="57" s="1" customFormat="1" ht="15" spans="1:6">
      <c r="A57" s="20" t="s">
        <v>66</v>
      </c>
      <c r="B57" s="103"/>
      <c r="C57" s="162"/>
      <c r="D57" s="22"/>
      <c r="E57" s="23"/>
      <c r="F57" s="161"/>
    </row>
    <row r="58" s="1" customFormat="1" ht="15" spans="1:6">
      <c r="A58" s="20" t="s">
        <v>67</v>
      </c>
      <c r="B58" s="103"/>
      <c r="C58" s="162"/>
      <c r="D58" s="22"/>
      <c r="E58" s="23"/>
      <c r="F58" s="161"/>
    </row>
    <row r="59" s="1" customFormat="1" ht="15" spans="1:6">
      <c r="A59" s="20" t="s">
        <v>68</v>
      </c>
      <c r="B59" s="103"/>
      <c r="C59" s="162"/>
      <c r="D59" s="22"/>
      <c r="E59" s="23"/>
      <c r="F59" s="161"/>
    </row>
    <row r="60" s="1" customFormat="1" ht="29.25" spans="1:6">
      <c r="A60" s="26" t="s">
        <v>69</v>
      </c>
      <c r="B60" s="105"/>
      <c r="C60" s="162"/>
      <c r="D60" s="22"/>
      <c r="E60" s="23"/>
      <c r="F60" s="161"/>
    </row>
    <row r="61" s="1" customFormat="1" ht="15" spans="1:6">
      <c r="A61" s="20"/>
      <c r="B61" s="103"/>
      <c r="C61" s="162"/>
      <c r="D61" s="22"/>
      <c r="E61" s="23"/>
      <c r="F61" s="161"/>
    </row>
    <row r="62" s="1" customFormat="1" ht="15" spans="1:6">
      <c r="A62" s="20" t="s">
        <v>70</v>
      </c>
      <c r="B62" s="103"/>
      <c r="C62" s="162"/>
      <c r="D62" s="22"/>
      <c r="E62" s="23"/>
      <c r="F62" s="161"/>
    </row>
    <row r="63" s="1" customFormat="1" ht="15" spans="1:6">
      <c r="A63" s="20" t="s">
        <v>71</v>
      </c>
      <c r="B63" s="103"/>
      <c r="C63" s="162"/>
      <c r="D63" s="22"/>
      <c r="E63" s="23"/>
      <c r="F63" s="161"/>
    </row>
    <row r="64" s="1" customFormat="1" ht="15" spans="1:6">
      <c r="A64" s="20" t="s">
        <v>72</v>
      </c>
      <c r="B64" s="103"/>
      <c r="C64" s="162"/>
      <c r="D64" s="22"/>
      <c r="E64" s="23"/>
      <c r="F64" s="161"/>
    </row>
    <row r="65" s="1" customFormat="1" ht="15" spans="1:6">
      <c r="A65" s="20" t="s">
        <v>73</v>
      </c>
      <c r="B65" s="103"/>
      <c r="C65" s="162"/>
      <c r="D65" s="22"/>
      <c r="E65" s="23"/>
      <c r="F65" s="161"/>
    </row>
    <row r="66" s="1" customFormat="1" ht="15" spans="1:6">
      <c r="A66" s="20" t="s">
        <v>74</v>
      </c>
      <c r="B66" s="103"/>
      <c r="C66" s="162"/>
      <c r="D66" s="22"/>
      <c r="E66" s="23"/>
      <c r="F66" s="161"/>
    </row>
    <row r="67" s="1" customFormat="1" ht="15" spans="1:6">
      <c r="A67" s="20" t="s">
        <v>75</v>
      </c>
      <c r="B67" s="103"/>
      <c r="C67" s="162"/>
      <c r="D67" s="22"/>
      <c r="E67" s="23"/>
      <c r="F67" s="161"/>
    </row>
    <row r="68" s="1" customFormat="1" ht="15" spans="1:6">
      <c r="A68" s="20" t="s">
        <v>76</v>
      </c>
      <c r="B68" s="103"/>
      <c r="C68" s="162"/>
      <c r="D68" s="22"/>
      <c r="E68" s="23"/>
      <c r="F68" s="161"/>
    </row>
    <row r="69" s="1" customFormat="1" ht="15" spans="1:6">
      <c r="A69" s="20" t="s">
        <v>77</v>
      </c>
      <c r="B69" s="103"/>
      <c r="C69" s="162"/>
      <c r="D69" s="22"/>
      <c r="E69" s="23"/>
      <c r="F69" s="161"/>
    </row>
    <row r="70" s="1" customFormat="1" ht="15" spans="1:6">
      <c r="A70" s="20" t="s">
        <v>78</v>
      </c>
      <c r="B70" s="103"/>
      <c r="C70" s="162"/>
      <c r="D70" s="22"/>
      <c r="E70" s="23"/>
      <c r="F70" s="161"/>
    </row>
    <row r="71" s="1" customFormat="1" ht="15" spans="1:6">
      <c r="A71" s="20" t="s">
        <v>79</v>
      </c>
      <c r="B71" s="103"/>
      <c r="C71" s="162"/>
      <c r="D71" s="22"/>
      <c r="E71" s="23"/>
      <c r="F71" s="161"/>
    </row>
    <row r="72" s="1" customFormat="1" ht="15" spans="1:6">
      <c r="A72" s="20" t="s">
        <v>80</v>
      </c>
      <c r="B72" s="103"/>
      <c r="C72" s="162"/>
      <c r="D72" s="22"/>
      <c r="E72" s="23"/>
      <c r="F72" s="161"/>
    </row>
    <row r="73" ht="21.75" spans="1:6">
      <c r="A73" s="27"/>
      <c r="B73" s="28"/>
      <c r="C73" s="28"/>
      <c r="D73" s="29"/>
      <c r="E73" s="30"/>
      <c r="F73" s="163"/>
    </row>
    <row r="74" ht="21.75" spans="1:6">
      <c r="A74" s="32"/>
      <c r="B74" s="33"/>
      <c r="C74" s="164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37"/>
      <c r="C75" s="108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42" t="s">
        <v>84</v>
      </c>
      <c r="C76" s="110">
        <f>(B8-B7)/ABS(IF(B7=0,1,B7))</f>
        <v>0</v>
      </c>
      <c r="D76" s="193" t="s">
        <v>85</v>
      </c>
      <c r="E76" s="44">
        <f>IF(C76&gt;0.2,5,IF(C76&gt;0.1,4,IF(C76&gt;0,3,IF(C76&gt;-0.1,2,IF(C76&gt;-0.2,1,0)))))</f>
        <v>2</v>
      </c>
      <c r="F76" s="45"/>
    </row>
    <row r="77" s="2" customFormat="1" ht="82.5" spans="1:6">
      <c r="A77" s="41"/>
      <c r="B77" s="42" t="s">
        <v>86</v>
      </c>
      <c r="C77" s="110">
        <f>(B8-B9)/ABS(IF(B9=0,1,B9))</f>
        <v>0</v>
      </c>
      <c r="D77" s="193" t="s">
        <v>85</v>
      </c>
      <c r="E77" s="44">
        <f>IF(C77&gt;0.2,5,IF(C77&gt;0.1,4,IF(C77&gt;0,3,IF(C77&gt;-0.1,2,IF(C77&gt;-0.2,1,0)))))</f>
        <v>2</v>
      </c>
      <c r="F77" s="45"/>
    </row>
    <row r="78" s="2" customFormat="1" ht="82.5" spans="1:6">
      <c r="A78" s="41"/>
      <c r="B78" s="46" t="s">
        <v>87</v>
      </c>
      <c r="C78" s="165">
        <f>(B32-B31)/ABS(IF(B31=0,1,B31))</f>
        <v>0</v>
      </c>
      <c r="D78" s="194" t="s">
        <v>88</v>
      </c>
      <c r="E78" s="44">
        <f>IF(C78&gt;0.4,5,IF(C78&gt;0.2,4,IF(C78&gt;0,3,IF(C78&gt;-0.2,2,IF(C78&gt;-0.4,1,0)))))</f>
        <v>2</v>
      </c>
      <c r="F78" s="48"/>
    </row>
    <row r="79" s="2" customFormat="1" ht="82.5" spans="1:6">
      <c r="A79" s="41"/>
      <c r="B79" s="46" t="s">
        <v>89</v>
      </c>
      <c r="C79" s="165">
        <f>(B32-B35)/ABS(IF(B35=0,1,B35))</f>
        <v>0</v>
      </c>
      <c r="D79" s="194" t="s">
        <v>88</v>
      </c>
      <c r="E79" s="44">
        <f>IF(C79&gt;0.4,5,IF(C79&gt;0.2,4,IF(C79&gt;0,3,IF(C79&gt;-0.2,2,IF(C79&gt;-0.4,1,0)))))</f>
        <v>2</v>
      </c>
      <c r="F79" s="48"/>
    </row>
    <row r="80" s="2" customFormat="1" ht="82.5" spans="1:6">
      <c r="A80" s="41"/>
      <c r="B80" s="46" t="s">
        <v>90</v>
      </c>
      <c r="C80" s="165">
        <f>(B11-B10)/ABS(IF(B10=0,1,B10))</f>
        <v>0</v>
      </c>
      <c r="D80" s="194" t="s">
        <v>91</v>
      </c>
      <c r="E80" s="44">
        <f>IF(C80&gt;3,5,IF(C80&gt;1,4,IF(C80&gt;0,3,IF(C80&gt;-1,2,IF(C80&gt;-2,1,0)))))</f>
        <v>2</v>
      </c>
      <c r="F80" s="48"/>
    </row>
    <row r="81" s="2" customFormat="1" ht="82.5" spans="1:6">
      <c r="A81" s="41"/>
      <c r="B81" s="46" t="s">
        <v>92</v>
      </c>
      <c r="C81" s="165">
        <f>(B11-B12)/ABS(IF(B12=0,1,B12))</f>
        <v>0</v>
      </c>
      <c r="D81" s="194" t="s">
        <v>91</v>
      </c>
      <c r="E81" s="44">
        <f>IF(C81&gt;3,5,IF(C81&gt;1,4,IF(C81&gt;0,3,IF(C81&gt;-1,2,IF(C81&gt;-2,1,0)))))</f>
        <v>2</v>
      </c>
      <c r="F81" s="48"/>
    </row>
    <row r="82" s="2" customFormat="1" ht="82.5" spans="1:6">
      <c r="A82" s="41"/>
      <c r="B82" s="46" t="s">
        <v>93</v>
      </c>
      <c r="C82" s="165">
        <f>(B16-B15)/ABS(IF(B15=0,1,B15))</f>
        <v>0</v>
      </c>
      <c r="D82" s="193" t="s">
        <v>85</v>
      </c>
      <c r="E82" s="44">
        <f>IF(C82&gt;0.2,5,IF(C82&gt;0.1,4,IF(C82&gt;0,3,IF(C82&gt;-0.1,2,IF(C82&gt;-0.2,1,0)))))</f>
        <v>2</v>
      </c>
      <c r="F82" s="48"/>
    </row>
    <row r="83" s="2" customFormat="1" ht="82.5" spans="1:6">
      <c r="A83" s="41"/>
      <c r="B83" s="46" t="s">
        <v>94</v>
      </c>
      <c r="C83" s="165">
        <f>(B16-B17)/ABS(IF(B17=0,1,B17))</f>
        <v>0</v>
      </c>
      <c r="D83" s="193" t="s">
        <v>85</v>
      </c>
      <c r="E83" s="44">
        <f>IF(C83&gt;0.2,5,IF(C83&gt;0.1,4,IF(C83&gt;0,3,IF(C83&gt;-0.1,2,IF(C83&gt;-0.2,1,0)))))</f>
        <v>2</v>
      </c>
      <c r="F83" s="48"/>
    </row>
    <row r="84" s="2" customFormat="1" ht="115.5" spans="1:6">
      <c r="A84" s="49" t="s">
        <v>95</v>
      </c>
      <c r="B84" s="49" t="s">
        <v>96</v>
      </c>
      <c r="C84" s="165">
        <f>(B13/IF(B14=0,1,B14))</f>
        <v>0</v>
      </c>
      <c r="D84" s="47" t="s">
        <v>97</v>
      </c>
      <c r="E84" s="44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49" t="s">
        <v>98</v>
      </c>
      <c r="C85" s="165">
        <f>(B5/IF(B6=0,1,B6))</f>
        <v>0</v>
      </c>
      <c r="D85" s="47" t="s">
        <v>97</v>
      </c>
      <c r="E85" s="44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99</v>
      </c>
      <c r="B86" s="46" t="s">
        <v>100</v>
      </c>
      <c r="C86" s="165">
        <f>(B19/IF(B4=0,1,B4))</f>
        <v>0</v>
      </c>
      <c r="D86" s="47" t="s">
        <v>101</v>
      </c>
      <c r="E86" s="44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102</v>
      </c>
      <c r="B87" s="52"/>
      <c r="C87" s="115"/>
      <c r="D87" s="53"/>
      <c r="E87" s="54"/>
      <c r="F87" s="55">
        <f>SUM(E88:E94)/25*20</f>
        <v>8</v>
      </c>
    </row>
    <row r="88" s="2" customFormat="1" ht="99" spans="1:6">
      <c r="A88" s="56" t="s">
        <v>103</v>
      </c>
      <c r="B88" s="57" t="s">
        <v>104</v>
      </c>
      <c r="C88" s="117">
        <f>(B20-30000)/30000</f>
        <v>-1</v>
      </c>
      <c r="D88" s="58" t="s">
        <v>105</v>
      </c>
      <c r="E88" s="62">
        <f>IF(C88&gt;0.2,5,IF(C88&gt;0,4,IF(C88&gt;-0.1,3,IF(C88&gt;-0.2,2,IF(C88&gt;-0.3,1,0)))))</f>
        <v>0</v>
      </c>
      <c r="F88" s="60"/>
    </row>
    <row r="89" s="2" customFormat="1" ht="49.5" spans="1:6">
      <c r="A89" s="56"/>
      <c r="B89" s="57" t="s">
        <v>106</v>
      </c>
      <c r="C89" s="117">
        <f>(B21-30000)/30000</f>
        <v>-1</v>
      </c>
      <c r="D89" s="58" t="s">
        <v>107</v>
      </c>
      <c r="E89" s="62">
        <f>IF(C89&gt;0.7,5,IF(C89&gt;0.3,4,IF(C89&gt;0.1,3,)))</f>
        <v>0</v>
      </c>
      <c r="F89" s="60"/>
    </row>
    <row r="90" s="2" customFormat="1" ht="19.5" spans="1:6">
      <c r="A90" s="56"/>
      <c r="B90" s="57" t="s">
        <v>108</v>
      </c>
      <c r="C90" s="119">
        <f>B21</f>
        <v>0</v>
      </c>
      <c r="D90" s="58" t="s">
        <v>109</v>
      </c>
      <c r="E90" s="62" t="s">
        <v>110</v>
      </c>
      <c r="F90" s="60"/>
    </row>
    <row r="91" s="2" customFormat="1" ht="99" spans="1:6">
      <c r="A91" s="56" t="s">
        <v>111</v>
      </c>
      <c r="B91" s="57" t="s">
        <v>112</v>
      </c>
      <c r="C91" s="117">
        <f>B25/IF(B5=0,1,B5)</f>
        <v>0</v>
      </c>
      <c r="D91" s="58" t="s">
        <v>113</v>
      </c>
      <c r="E91" s="62">
        <f>IF(C91&gt;0.3,0,IF(C91&gt;0.25,1,IF(C91&gt;0.2,2,IF(C91&gt;0.15,3,IF(C91&gt;0.1,4,5)))))</f>
        <v>5</v>
      </c>
      <c r="F91" s="60"/>
    </row>
    <row r="92" s="2" customFormat="1" ht="99" spans="1:6">
      <c r="A92" s="56"/>
      <c r="B92" s="57" t="s">
        <v>114</v>
      </c>
      <c r="C92" s="117">
        <f>B26/IF(B6=0,1,B6)</f>
        <v>0</v>
      </c>
      <c r="D92" s="58" t="s">
        <v>115</v>
      </c>
      <c r="E92" s="62">
        <f>IF(C92&gt;0.25,0,IF(C92&gt;0.2,1,IF(C92&gt;0.15,2,IF(C92&gt;0.1,3,IF(C92&gt;0.05,4,5)))))</f>
        <v>5</v>
      </c>
      <c r="F92" s="60"/>
    </row>
    <row r="93" s="2" customFormat="1" ht="66" spans="1:6">
      <c r="A93" s="56" t="s">
        <v>116</v>
      </c>
      <c r="B93" s="56" t="s">
        <v>117</v>
      </c>
      <c r="C93" s="122">
        <f>B37/IF(B66=0,1,B66)</f>
        <v>0</v>
      </c>
      <c r="D93" s="61" t="s">
        <v>118</v>
      </c>
      <c r="E93" s="62">
        <f>IF(C93&gt;0.2,5,IF(C93&gt;0.1,3,IF(C93&gt;0.05,1,0)))</f>
        <v>0</v>
      </c>
      <c r="F93" s="60"/>
    </row>
    <row r="94" s="2" customFormat="1" ht="33" spans="1:6">
      <c r="A94" s="56"/>
      <c r="B94" s="56" t="s">
        <v>119</v>
      </c>
      <c r="C94" s="166" t="s">
        <v>120</v>
      </c>
      <c r="D94" s="58" t="s">
        <v>109</v>
      </c>
      <c r="E94" s="62" t="s">
        <v>110</v>
      </c>
      <c r="F94" s="60"/>
    </row>
    <row r="95" s="2" customFormat="1" ht="24.95" customHeight="1" spans="1:6">
      <c r="A95" s="51" t="s">
        <v>121</v>
      </c>
      <c r="B95" s="63"/>
      <c r="C95" s="125"/>
      <c r="D95" s="64"/>
      <c r="E95" s="65"/>
      <c r="F95" s="55">
        <f>SUM(E96:E100)/20*25</f>
        <v>6.25</v>
      </c>
    </row>
    <row r="96" s="2" customFormat="1" ht="99" spans="1:6">
      <c r="A96" s="66" t="s">
        <v>122</v>
      </c>
      <c r="B96" s="66" t="s">
        <v>123</v>
      </c>
      <c r="C96" s="127">
        <f>(B5+B6-B25-B26-B27)/IF((B5+B6)=0,1,B5+B6)</f>
        <v>0</v>
      </c>
      <c r="D96" s="67" t="s">
        <v>124</v>
      </c>
      <c r="E96" s="167">
        <f>IF(C96&gt;0.55,5,IF(C96&gt;0.5,4,IF(C96&gt;0.45,3,IF(C96&gt;0.4,2,IF(C96&gt;0.35,1,0)))))</f>
        <v>0</v>
      </c>
      <c r="F96" s="69"/>
    </row>
    <row r="97" s="2" customFormat="1" ht="99" spans="1:6">
      <c r="A97" s="66"/>
      <c r="B97" s="66" t="s">
        <v>125</v>
      </c>
      <c r="C97" s="127">
        <f>B28/IF(B4=0,1,B4)</f>
        <v>0</v>
      </c>
      <c r="D97" s="67" t="s">
        <v>126</v>
      </c>
      <c r="E97" s="167">
        <f>IF(C97&gt;0.35,1,IF(C97&gt;0.3,2,IF(C97&gt;0.28,3,IF(C97&gt;0.25,3,IF(C97&gt;0.2,5,0)))))</f>
        <v>0</v>
      </c>
      <c r="F97" s="69"/>
    </row>
    <row r="98" s="2" customFormat="1" ht="82.5" spans="1:6">
      <c r="A98" s="66" t="s">
        <v>127</v>
      </c>
      <c r="B98" s="66" t="s">
        <v>128</v>
      </c>
      <c r="C98" s="129">
        <f>B23/IF(B3=0,1,B3)</f>
        <v>0</v>
      </c>
      <c r="D98" s="70" t="s">
        <v>129</v>
      </c>
      <c r="E98" s="167">
        <f>IF(C98&gt;1,5,IF(C98&gt;0.95,4,IF(C98&gt;0.9,3,IF(C98&gt;0.85,2,IF(C98&gt;0.8,1,0)))))</f>
        <v>0</v>
      </c>
      <c r="F98" s="69"/>
    </row>
    <row r="99" s="2" customFormat="1" ht="19.5" spans="1:6">
      <c r="A99" s="66"/>
      <c r="B99" s="71" t="s">
        <v>130</v>
      </c>
      <c r="C99" s="132">
        <f>B29</f>
        <v>0</v>
      </c>
      <c r="D99" s="70" t="s">
        <v>109</v>
      </c>
      <c r="E99" s="167" t="s">
        <v>110</v>
      </c>
      <c r="F99" s="69"/>
    </row>
    <row r="100" s="2" customFormat="1" ht="82.5" spans="1:6">
      <c r="A100" s="66" t="s">
        <v>131</v>
      </c>
      <c r="B100" s="71" t="s">
        <v>132</v>
      </c>
      <c r="C100" s="127">
        <f>B22/IF(B4=0,1,B4)</f>
        <v>0</v>
      </c>
      <c r="D100" s="67" t="s">
        <v>133</v>
      </c>
      <c r="E100" s="167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134</v>
      </c>
      <c r="B101" s="52"/>
      <c r="C101" s="134"/>
      <c r="D101" s="72"/>
      <c r="E101" s="73"/>
      <c r="F101" s="55">
        <f>SUM(E102:E115)/55*15</f>
        <v>0.818181818181818</v>
      </c>
    </row>
    <row r="102" s="3" customFormat="1" ht="99" spans="1:6">
      <c r="A102" s="74" t="s">
        <v>135</v>
      </c>
      <c r="B102" s="74" t="s">
        <v>136</v>
      </c>
      <c r="C102" s="136">
        <f>B52/IF(B32=0,1,B32)</f>
        <v>0</v>
      </c>
      <c r="D102" s="75" t="s">
        <v>137</v>
      </c>
      <c r="E102" s="81">
        <f>IF(C102&gt;0.95,5,IF(C102&gt;0.9,4,IF(C102&gt;0.85,3,IF(C102&gt;0.8,2,IF(C102&gt;=0.75,1,0)))))</f>
        <v>0</v>
      </c>
      <c r="F102" s="77"/>
    </row>
    <row r="103" s="3" customFormat="1" ht="99" spans="1:6">
      <c r="A103" s="74" t="s">
        <v>138</v>
      </c>
      <c r="B103" s="74" t="s">
        <v>139</v>
      </c>
      <c r="C103" s="136">
        <f>B57/IF(B56=0,1,B56)</f>
        <v>0</v>
      </c>
      <c r="D103" s="75" t="s">
        <v>137</v>
      </c>
      <c r="E103" s="81">
        <f>IF(C103&gt;0.95,5,IF(C103&gt;0.9,4,IF(C103&gt;0.85,3,IF(C103&gt;0.8,2,IF(C103&gt;=0.75,1,0)))))</f>
        <v>0</v>
      </c>
      <c r="F103" s="77"/>
    </row>
    <row r="104" s="3" customFormat="1" ht="99" spans="1:6">
      <c r="A104" s="74"/>
      <c r="B104" s="74" t="s">
        <v>140</v>
      </c>
      <c r="C104" s="136">
        <f>B59/IF(B58=0,1,B58)</f>
        <v>0</v>
      </c>
      <c r="D104" s="75" t="s">
        <v>137</v>
      </c>
      <c r="E104" s="81">
        <f>IF(C104&gt;0.95,5,IF(C104&gt;0.9,4,IF(C104&gt;0.85,3,IF(C104&gt;0.8,2,IF(C104&gt;=0.75,1,0)))))</f>
        <v>0</v>
      </c>
      <c r="F104" s="77"/>
    </row>
    <row r="105" s="3" customFormat="1" ht="33" spans="1:6">
      <c r="A105" s="74"/>
      <c r="B105" s="78" t="s">
        <v>141</v>
      </c>
      <c r="C105" s="139" t="s">
        <v>120</v>
      </c>
      <c r="D105" s="79" t="s">
        <v>109</v>
      </c>
      <c r="E105" s="81" t="s">
        <v>110</v>
      </c>
      <c r="F105" s="77"/>
    </row>
    <row r="106" s="3" customFormat="1" ht="99" spans="1:6">
      <c r="A106" s="74" t="s">
        <v>142</v>
      </c>
      <c r="B106" s="74" t="s">
        <v>143</v>
      </c>
      <c r="C106" s="141">
        <f>B60/100</f>
        <v>0</v>
      </c>
      <c r="D106" s="79" t="s">
        <v>144</v>
      </c>
      <c r="E106" s="81">
        <f>IF(C106&gt;1.08,0,IF(C106&gt;1.04,1,IF(C106&gt;1,3,IF(C106&gt;0.96,5,IF(C106&gt;0.92,3,IF(C106&gt;0.88,1,0))))))</f>
        <v>0</v>
      </c>
      <c r="F106" s="77"/>
    </row>
    <row r="107" s="3" customFormat="1" ht="99" spans="1:6">
      <c r="A107" s="74"/>
      <c r="B107" s="74" t="s">
        <v>145</v>
      </c>
      <c r="C107" s="141">
        <f>B51/IF(B33=0,1,B33)</f>
        <v>0</v>
      </c>
      <c r="D107" s="75" t="s">
        <v>146</v>
      </c>
      <c r="E107" s="81">
        <f>IF(C107&gt;0.95,5,IF(C107&gt;0.9,4,IF(C107&gt;0.85,3,IF(C107&gt;0.8,2,IF(C107&gt;=0.75,1,0)))))</f>
        <v>0</v>
      </c>
      <c r="F107" s="77"/>
    </row>
    <row r="108" s="2" customFormat="1" ht="99" spans="1:6">
      <c r="A108" s="74" t="s">
        <v>147</v>
      </c>
      <c r="B108" s="74" t="s">
        <v>148</v>
      </c>
      <c r="C108" s="136">
        <f>B48/(IF(B18=0,1,B18)/(1500*12))</f>
        <v>0</v>
      </c>
      <c r="D108" s="75" t="s">
        <v>149</v>
      </c>
      <c r="E108" s="81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74" t="s">
        <v>150</v>
      </c>
      <c r="C109" s="136">
        <f>B49/IF(B48=0,1,B48)</f>
        <v>0</v>
      </c>
      <c r="D109" s="75" t="s">
        <v>151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74" t="s">
        <v>152</v>
      </c>
      <c r="C110" s="136">
        <f>B50</f>
        <v>0</v>
      </c>
      <c r="D110" s="75" t="s">
        <v>109</v>
      </c>
      <c r="E110" s="81" t="s">
        <v>110</v>
      </c>
      <c r="F110" s="80"/>
    </row>
    <row r="111" s="2" customFormat="1" ht="99" spans="1:6">
      <c r="A111" s="74" t="s">
        <v>153</v>
      </c>
      <c r="B111" s="74" t="s">
        <v>154</v>
      </c>
      <c r="C111" s="136">
        <f>(B42-B41)/ABS(IF(B41=0,1,B41))</f>
        <v>0</v>
      </c>
      <c r="D111" s="75" t="s">
        <v>155</v>
      </c>
      <c r="E111" s="81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74" t="s">
        <v>156</v>
      </c>
      <c r="C112" s="136">
        <f>B44/IF(B42=0,1,B42)</f>
        <v>0</v>
      </c>
      <c r="D112" s="75" t="s">
        <v>137</v>
      </c>
      <c r="E112" s="81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78" t="s">
        <v>157</v>
      </c>
      <c r="C113" s="145">
        <f>B46/IF(B42=0,1,B42)</f>
        <v>0</v>
      </c>
      <c r="D113" s="75" t="s">
        <v>158</v>
      </c>
      <c r="E113" s="168">
        <f>IF(C113&gt;0.15,5,IF(C113&gt;0.1,3,IF(C113&gt;0.05,1,0)))</f>
        <v>0</v>
      </c>
      <c r="F113" s="80"/>
    </row>
    <row r="114" s="2" customFormat="1" ht="99" spans="1:6">
      <c r="A114" s="74"/>
      <c r="B114" s="74" t="s">
        <v>159</v>
      </c>
      <c r="C114" s="136">
        <f>B45/IF(B42=0,1,B42)</f>
        <v>0</v>
      </c>
      <c r="D114" s="75" t="s">
        <v>137</v>
      </c>
      <c r="E114" s="81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78" t="s">
        <v>57</v>
      </c>
      <c r="C115" s="145">
        <f>B47</f>
        <v>0</v>
      </c>
      <c r="D115" s="79" t="s">
        <v>109</v>
      </c>
      <c r="E115" s="81" t="s">
        <v>110</v>
      </c>
      <c r="F115" s="80"/>
    </row>
    <row r="116" s="2" customFormat="1" ht="24.95" customHeight="1" spans="1:6">
      <c r="A116" s="51" t="s">
        <v>160</v>
      </c>
      <c r="B116" s="52"/>
      <c r="C116" s="134"/>
      <c r="D116" s="72"/>
      <c r="E116" s="73"/>
      <c r="F116" s="55">
        <f>SUM(E117:E124)/35*10</f>
        <v>7.71428571428571</v>
      </c>
    </row>
    <row r="117" s="2" customFormat="1" ht="66" spans="1:6">
      <c r="A117" s="82" t="s">
        <v>135</v>
      </c>
      <c r="B117" s="83" t="s">
        <v>161</v>
      </c>
      <c r="C117" s="147">
        <f>B62</f>
        <v>0</v>
      </c>
      <c r="D117" s="84" t="s">
        <v>162</v>
      </c>
      <c r="E117" s="169">
        <f>IF(C117&gt;5,0,IF(C117&gt;3,3,IF(C117&gt;1,4,5)))</f>
        <v>5</v>
      </c>
      <c r="F117" s="86"/>
    </row>
    <row r="118" s="2" customFormat="1" ht="66" spans="1:6">
      <c r="A118" s="87" t="s">
        <v>163</v>
      </c>
      <c r="B118" s="83" t="s">
        <v>164</v>
      </c>
      <c r="C118" s="149">
        <f>B63/IF(B69=0,1,B69)</f>
        <v>0</v>
      </c>
      <c r="D118" s="88" t="s">
        <v>165</v>
      </c>
      <c r="E118" s="169">
        <f>IF(C118&gt;0.3,0,IF(C118&gt;0.2,1,IF(C118&gt;0.1,3,5)))</f>
        <v>5</v>
      </c>
      <c r="F118" s="86"/>
    </row>
    <row r="119" s="2" customFormat="1" ht="49.5" spans="1:6">
      <c r="A119" s="87"/>
      <c r="B119" s="83" t="s">
        <v>166</v>
      </c>
      <c r="C119" s="149">
        <f>B72/IF(B71=0,1,B71)</f>
        <v>0</v>
      </c>
      <c r="D119" s="84" t="s">
        <v>167</v>
      </c>
      <c r="E119" s="169">
        <f>IF(C119&gt;0.6,1,IF(C119&gt;0.2,3,5))</f>
        <v>5</v>
      </c>
      <c r="F119" s="86"/>
    </row>
    <row r="120" s="2" customFormat="1" ht="66" spans="1:6">
      <c r="A120" s="83" t="s">
        <v>168</v>
      </c>
      <c r="B120" s="89" t="s">
        <v>169</v>
      </c>
      <c r="C120" s="152">
        <f>B64/IF(B66=0,1,B66)</f>
        <v>0</v>
      </c>
      <c r="D120" s="88" t="s">
        <v>170</v>
      </c>
      <c r="E120" s="169">
        <f>IF(C120&gt;0.15,0,IF(C120&gt;0.1,1,IF(C120&gt;0.05,3,5)))</f>
        <v>5</v>
      </c>
      <c r="F120" s="86"/>
    </row>
    <row r="121" s="2" customFormat="1" ht="66" spans="1:6">
      <c r="A121" s="83"/>
      <c r="B121" s="89" t="s">
        <v>171</v>
      </c>
      <c r="C121" s="152">
        <f>B67/(IF(B66=0,1,B66)/6)</f>
        <v>0</v>
      </c>
      <c r="D121" s="88" t="s">
        <v>172</v>
      </c>
      <c r="E121" s="169">
        <f>IF(C121&gt;1,5,IF(C121&gt;0.8,3,1))</f>
        <v>1</v>
      </c>
      <c r="F121" s="86"/>
    </row>
    <row r="122" s="2" customFormat="1" ht="66" spans="1:6">
      <c r="A122" s="83"/>
      <c r="B122" s="89" t="s">
        <v>173</v>
      </c>
      <c r="C122" s="147">
        <f>B68/(IF(B66=0,1,B66)/30)</f>
        <v>0</v>
      </c>
      <c r="D122" s="88" t="s">
        <v>172</v>
      </c>
      <c r="E122" s="169">
        <f>IF(C122&gt;1,5,IF(C122&gt;0.8,3,1))</f>
        <v>1</v>
      </c>
      <c r="F122" s="86"/>
    </row>
    <row r="123" s="2" customFormat="1" ht="19.5" hidden="1" spans="1:6">
      <c r="A123" s="83"/>
      <c r="B123" s="89" t="s">
        <v>174</v>
      </c>
      <c r="C123" s="147"/>
      <c r="D123" s="88" t="s">
        <v>109</v>
      </c>
      <c r="E123" s="169" t="s">
        <v>110</v>
      </c>
      <c r="F123" s="86"/>
    </row>
    <row r="124" s="2" customFormat="1" ht="66" spans="1:6">
      <c r="A124" s="90" t="s">
        <v>175</v>
      </c>
      <c r="B124" s="91" t="s">
        <v>176</v>
      </c>
      <c r="C124" s="154">
        <f>B65/IF(B70=0,1,B70)</f>
        <v>0</v>
      </c>
      <c r="D124" s="92" t="s">
        <v>165</v>
      </c>
      <c r="E124" s="170">
        <f>IF(C124&gt;0.3,0,IF(C124&gt;0.2,1,IF(C124&gt;0.1,3,5)))</f>
        <v>5</v>
      </c>
      <c r="F124" s="86"/>
    </row>
    <row r="125" s="2" customFormat="1" spans="1:6">
      <c r="A125" s="4"/>
      <c r="B125" s="93"/>
      <c r="C125" s="155"/>
      <c r="D125" s="94"/>
      <c r="E125" s="95"/>
      <c r="F125" s="171"/>
    </row>
    <row r="126" s="2" customFormat="1" spans="1:6">
      <c r="A126" s="4"/>
      <c r="B126" s="93"/>
      <c r="C126" s="155"/>
      <c r="D126" s="94"/>
      <c r="E126" s="95"/>
      <c r="F126" s="171"/>
    </row>
    <row r="127" s="2" customFormat="1" spans="1:6">
      <c r="A127" s="4"/>
      <c r="B127" s="93"/>
      <c r="C127" s="155"/>
      <c r="D127" s="94"/>
      <c r="E127" s="95"/>
      <c r="F127" s="171"/>
    </row>
    <row r="128" s="2" customFormat="1" spans="1:6">
      <c r="A128" s="4"/>
      <c r="B128" s="93"/>
      <c r="C128" s="155"/>
      <c r="D128" s="94"/>
      <c r="E128" s="95"/>
      <c r="F128" s="171"/>
    </row>
    <row r="129" s="2" customFormat="1" spans="1:6">
      <c r="A129" s="4"/>
      <c r="B129" s="93"/>
      <c r="C129" s="155"/>
      <c r="D129" s="94"/>
      <c r="E129" s="95"/>
      <c r="F129" s="171"/>
    </row>
    <row r="130" s="2" customFormat="1" spans="1:6">
      <c r="A130" s="4"/>
      <c r="B130" s="93"/>
      <c r="C130" s="155"/>
      <c r="D130" s="94"/>
      <c r="E130" s="95"/>
      <c r="F130" s="171"/>
    </row>
    <row r="131" s="2" customFormat="1" spans="1:6">
      <c r="A131" s="4"/>
      <c r="B131" s="93"/>
      <c r="C131" s="155"/>
      <c r="D131" s="94"/>
      <c r="E131" s="95"/>
      <c r="F131" s="171"/>
    </row>
    <row r="132" s="2" customFormat="1" spans="1:6">
      <c r="A132" s="4"/>
      <c r="B132" s="93"/>
      <c r="C132" s="155"/>
      <c r="D132" s="94"/>
      <c r="E132" s="95"/>
      <c r="F132" s="171"/>
    </row>
    <row r="133" s="2" customFormat="1" spans="1:6">
      <c r="A133" s="4"/>
      <c r="B133" s="93"/>
      <c r="C133" s="155"/>
      <c r="D133" s="94"/>
      <c r="E133" s="95"/>
      <c r="F133" s="171"/>
    </row>
    <row r="134" s="2" customFormat="1" spans="1:6">
      <c r="A134" s="4"/>
      <c r="B134" s="93"/>
      <c r="C134" s="155"/>
      <c r="D134" s="94"/>
      <c r="E134" s="95"/>
      <c r="F134" s="171"/>
    </row>
    <row r="135" s="2" customFormat="1" spans="1:6">
      <c r="A135" s="4"/>
      <c r="B135" s="93"/>
      <c r="C135" s="155"/>
      <c r="D135" s="94"/>
      <c r="E135" s="95"/>
      <c r="F135" s="171"/>
    </row>
    <row r="136" s="2" customFormat="1" spans="1:6">
      <c r="A136" s="4"/>
      <c r="B136" s="93"/>
      <c r="C136" s="155"/>
      <c r="D136" s="94"/>
      <c r="E136" s="95"/>
      <c r="F136" s="171"/>
    </row>
    <row r="137" s="2" customFormat="1" spans="1:6">
      <c r="A137" s="4"/>
      <c r="B137" s="93"/>
      <c r="C137" s="155"/>
      <c r="D137" s="94"/>
      <c r="E137" s="95"/>
      <c r="F137" s="171"/>
    </row>
    <row r="138" s="2" customFormat="1" spans="1:6">
      <c r="A138" s="4"/>
      <c r="B138" s="93"/>
      <c r="C138" s="155"/>
      <c r="D138" s="94"/>
      <c r="E138" s="95"/>
      <c r="F138" s="171"/>
    </row>
    <row r="139" s="2" customFormat="1" spans="1:6">
      <c r="A139" s="4"/>
      <c r="B139" s="93"/>
      <c r="C139" s="155"/>
      <c r="D139" s="94"/>
      <c r="E139" s="95"/>
      <c r="F139" s="171"/>
    </row>
    <row r="140" s="2" customFormat="1" spans="1:6">
      <c r="A140" s="4"/>
      <c r="B140" s="93"/>
      <c r="C140" s="155"/>
      <c r="D140" s="94"/>
      <c r="E140" s="95"/>
      <c r="F140" s="171"/>
    </row>
    <row r="141" s="2" customFormat="1" spans="1:6">
      <c r="A141" s="4"/>
      <c r="B141" s="93"/>
      <c r="C141" s="155"/>
      <c r="D141" s="94"/>
      <c r="E141" s="95"/>
      <c r="F141" s="171"/>
    </row>
    <row r="142" s="2" customFormat="1" spans="1:6">
      <c r="A142" s="4"/>
      <c r="B142" s="93"/>
      <c r="C142" s="155"/>
      <c r="D142" s="94"/>
      <c r="E142" s="95"/>
      <c r="F142" s="171"/>
    </row>
    <row r="143" s="2" customFormat="1" spans="1:6">
      <c r="A143" s="4"/>
      <c r="B143" s="93"/>
      <c r="C143" s="155"/>
      <c r="D143" s="94"/>
      <c r="E143" s="95"/>
      <c r="F143" s="171"/>
    </row>
    <row r="144" s="2" customFormat="1" spans="1:6">
      <c r="A144" s="4"/>
      <c r="B144" s="93"/>
      <c r="C144" s="155"/>
      <c r="D144" s="94"/>
      <c r="E144" s="95"/>
      <c r="F144" s="171"/>
    </row>
    <row r="145" s="2" customFormat="1" spans="1:6">
      <c r="A145" s="4"/>
      <c r="B145" s="93"/>
      <c r="C145" s="155"/>
      <c r="D145" s="94"/>
      <c r="E145" s="95"/>
      <c r="F145" s="171"/>
    </row>
    <row r="146" s="2" customFormat="1" spans="1:6">
      <c r="A146" s="4"/>
      <c r="B146" s="93"/>
      <c r="C146" s="155"/>
      <c r="D146" s="94"/>
      <c r="E146" s="95"/>
      <c r="F146" s="171"/>
    </row>
    <row r="147" s="2" customFormat="1" spans="1:6">
      <c r="A147" s="4"/>
      <c r="B147" s="93"/>
      <c r="C147" s="155"/>
      <c r="D147" s="94"/>
      <c r="E147" s="95"/>
      <c r="F147" s="171"/>
    </row>
    <row r="148" s="2" customFormat="1" spans="1:6">
      <c r="A148" s="4"/>
      <c r="B148" s="93"/>
      <c r="C148" s="155"/>
      <c r="D148" s="94"/>
      <c r="E148" s="95"/>
      <c r="F148" s="171"/>
    </row>
    <row r="149" s="2" customFormat="1" spans="1:6">
      <c r="A149" s="4"/>
      <c r="B149" s="93"/>
      <c r="C149" s="155"/>
      <c r="D149" s="94"/>
      <c r="E149" s="95"/>
      <c r="F149" s="171"/>
    </row>
    <row r="150" s="2" customFormat="1" spans="1:6">
      <c r="A150" s="4"/>
      <c r="B150" s="93"/>
      <c r="C150" s="155"/>
      <c r="D150" s="94"/>
      <c r="E150" s="95"/>
      <c r="F150" s="171"/>
    </row>
    <row r="151" s="2" customFormat="1" spans="1:6">
      <c r="A151" s="4"/>
      <c r="B151" s="93"/>
      <c r="C151" s="155"/>
      <c r="D151" s="94"/>
      <c r="E151" s="95"/>
      <c r="F151" s="171"/>
    </row>
    <row r="152" s="2" customFormat="1" spans="1:6">
      <c r="A152" s="4"/>
      <c r="B152" s="93"/>
      <c r="C152" s="155"/>
      <c r="D152" s="94"/>
      <c r="E152" s="95"/>
      <c r="F152" s="171"/>
    </row>
    <row r="153" s="2" customFormat="1" spans="1:6">
      <c r="A153" s="4"/>
      <c r="B153" s="93"/>
      <c r="C153" s="155"/>
      <c r="D153" s="94"/>
      <c r="E153" s="95"/>
      <c r="F153" s="171"/>
    </row>
    <row r="154" s="2" customFormat="1" spans="1:6">
      <c r="A154" s="4"/>
      <c r="B154" s="93"/>
      <c r="C154" s="155"/>
      <c r="D154" s="94"/>
      <c r="E154" s="95"/>
      <c r="F154" s="171"/>
    </row>
    <row r="155" s="2" customFormat="1" spans="1:6">
      <c r="A155" s="4"/>
      <c r="B155" s="93"/>
      <c r="C155" s="155"/>
      <c r="D155" s="94"/>
      <c r="E155" s="95"/>
      <c r="F155" s="171"/>
    </row>
    <row r="156" s="2" customFormat="1" spans="1:6">
      <c r="A156" s="4"/>
      <c r="B156" s="93"/>
      <c r="C156" s="155"/>
      <c r="D156" s="94"/>
      <c r="E156" s="95"/>
      <c r="F156" s="171"/>
    </row>
    <row r="157" s="2" customFormat="1" spans="1:6">
      <c r="A157" s="4"/>
      <c r="B157" s="93"/>
      <c r="C157" s="155"/>
      <c r="D157" s="94"/>
      <c r="E157" s="95"/>
      <c r="F157" s="171"/>
    </row>
    <row r="158" spans="2:5">
      <c r="B158" s="97"/>
      <c r="C158" s="156"/>
      <c r="D158" s="98"/>
      <c r="E158" s="99"/>
    </row>
    <row r="159" spans="2:5">
      <c r="B159" s="97"/>
      <c r="C159" s="156"/>
      <c r="D159" s="98"/>
      <c r="E159" s="99"/>
    </row>
    <row r="160" spans="2:5">
      <c r="B160" s="97"/>
      <c r="C160" s="156"/>
      <c r="D160" s="98"/>
      <c r="E160" s="99"/>
    </row>
    <row r="161" spans="2:5">
      <c r="B161" s="97"/>
      <c r="C161" s="156"/>
      <c r="D161" s="98"/>
      <c r="E161" s="99"/>
    </row>
    <row r="162" spans="2:5">
      <c r="B162" s="97"/>
      <c r="C162" s="156"/>
      <c r="D162" s="98"/>
      <c r="E162" s="99"/>
    </row>
    <row r="163" spans="2:5">
      <c r="B163" s="97"/>
      <c r="C163" s="156"/>
      <c r="D163" s="98"/>
      <c r="E163" s="99"/>
    </row>
    <row r="164" spans="2:5">
      <c r="B164" s="97"/>
      <c r="C164" s="156"/>
      <c r="D164" s="98"/>
      <c r="E164" s="99"/>
    </row>
    <row r="165" spans="2:5">
      <c r="B165" s="97"/>
      <c r="C165" s="156"/>
      <c r="D165" s="98"/>
      <c r="E165" s="99"/>
    </row>
    <row r="166" spans="2:5">
      <c r="B166" s="97"/>
      <c r="C166" s="156"/>
      <c r="D166" s="98"/>
      <c r="E166" s="99"/>
    </row>
    <row r="167" spans="2:5">
      <c r="B167" s="97"/>
      <c r="C167" s="156"/>
      <c r="D167" s="98"/>
      <c r="E167" s="99"/>
    </row>
    <row r="168" spans="2:5">
      <c r="B168" s="97"/>
      <c r="C168" s="156"/>
      <c r="D168" s="98"/>
      <c r="E168" s="99"/>
    </row>
    <row r="169" spans="2:5">
      <c r="B169" s="97"/>
      <c r="C169" s="156"/>
      <c r="D169" s="98"/>
      <c r="E169" s="99"/>
    </row>
    <row r="170" spans="2:5">
      <c r="B170" s="97"/>
      <c r="C170" s="156"/>
      <c r="D170" s="98"/>
      <c r="E170" s="99"/>
    </row>
    <row r="171" spans="2:5">
      <c r="B171" s="97"/>
      <c r="C171" s="156"/>
      <c r="D171" s="98"/>
      <c r="E171" s="99"/>
    </row>
    <row r="172" spans="2:5">
      <c r="B172" s="97"/>
      <c r="C172" s="156"/>
      <c r="D172" s="98"/>
      <c r="E172" s="99"/>
    </row>
    <row r="173" spans="2:5">
      <c r="B173" s="97"/>
      <c r="C173" s="156"/>
      <c r="D173" s="98"/>
      <c r="E173" s="99"/>
    </row>
    <row r="174" spans="2:5">
      <c r="B174" s="97"/>
      <c r="C174" s="156"/>
      <c r="D174" s="98"/>
      <c r="E174" s="99"/>
    </row>
    <row r="175" spans="2:5">
      <c r="B175" s="97"/>
      <c r="C175" s="156"/>
      <c r="D175" s="98"/>
      <c r="E175" s="99"/>
    </row>
    <row r="176" spans="2:5">
      <c r="B176" s="97"/>
      <c r="C176" s="156"/>
      <c r="D176" s="98"/>
      <c r="E176" s="99"/>
    </row>
    <row r="177" spans="2:5">
      <c r="B177" s="97"/>
      <c r="C177" s="156"/>
      <c r="D177" s="98"/>
      <c r="E177" s="99"/>
    </row>
    <row r="178" spans="2:5">
      <c r="B178" s="97"/>
      <c r="C178" s="156"/>
      <c r="D178" s="98"/>
      <c r="E178" s="99"/>
    </row>
    <row r="179" spans="2:5">
      <c r="B179" s="97"/>
      <c r="C179" s="156"/>
      <c r="D179" s="98"/>
      <c r="E179" s="99"/>
    </row>
    <row r="180" spans="2:5">
      <c r="B180" s="97"/>
      <c r="C180" s="156"/>
      <c r="D180" s="98"/>
      <c r="E180" s="99"/>
    </row>
    <row r="181" spans="2:5">
      <c r="B181" s="97"/>
      <c r="C181" s="156"/>
      <c r="D181" s="98"/>
      <c r="E181" s="99"/>
    </row>
    <row r="182" spans="2:5">
      <c r="B182" s="97"/>
      <c r="C182" s="156"/>
      <c r="D182" s="98"/>
      <c r="E182" s="99"/>
    </row>
    <row r="183" spans="2:5">
      <c r="B183" s="97"/>
      <c r="C183" s="156"/>
      <c r="D183" s="98"/>
      <c r="E183" s="99"/>
    </row>
    <row r="184" spans="2:5">
      <c r="B184" s="97"/>
      <c r="C184" s="156"/>
      <c r="D184" s="98"/>
      <c r="E184" s="99"/>
    </row>
    <row r="185" spans="2:5">
      <c r="B185" s="97"/>
      <c r="C185" s="156"/>
      <c r="D185" s="98"/>
      <c r="E185" s="99"/>
    </row>
    <row r="186" spans="2:5">
      <c r="B186" s="97"/>
      <c r="C186" s="156"/>
      <c r="D186" s="98"/>
      <c r="E186" s="99"/>
    </row>
    <row r="187" spans="2:5">
      <c r="B187" s="97"/>
      <c r="C187" s="156"/>
      <c r="D187" s="98"/>
      <c r="E187" s="99"/>
    </row>
    <row r="188" spans="2:5">
      <c r="B188" s="97"/>
      <c r="C188" s="156"/>
      <c r="D188" s="98"/>
      <c r="E188" s="99"/>
    </row>
    <row r="189" spans="2:5">
      <c r="B189" s="97"/>
      <c r="C189" s="156"/>
      <c r="D189" s="98"/>
      <c r="E189" s="99"/>
    </row>
    <row r="190" spans="2:5">
      <c r="B190" s="97"/>
      <c r="C190" s="156"/>
      <c r="D190" s="98"/>
      <c r="E190" s="99"/>
    </row>
    <row r="191" spans="2:5">
      <c r="B191" s="97"/>
      <c r="C191" s="156"/>
      <c r="D191" s="98"/>
      <c r="E191" s="99"/>
    </row>
    <row r="192" spans="2:5">
      <c r="B192" s="97"/>
      <c r="C192" s="156"/>
      <c r="D192" s="98"/>
      <c r="E192" s="99"/>
    </row>
    <row r="193" spans="2:5">
      <c r="B193" s="97"/>
      <c r="C193" s="156"/>
      <c r="D193" s="98"/>
      <c r="E193" s="99"/>
    </row>
    <row r="194" spans="2:5">
      <c r="B194" s="97"/>
      <c r="C194" s="156"/>
      <c r="D194" s="98"/>
      <c r="E194" s="99"/>
    </row>
    <row r="195" spans="2:5">
      <c r="B195" s="97"/>
      <c r="C195" s="156"/>
      <c r="D195" s="98"/>
      <c r="E195" s="99"/>
    </row>
    <row r="196" spans="2:5">
      <c r="B196" s="97"/>
      <c r="C196" s="156"/>
      <c r="D196" s="98"/>
      <c r="E196" s="99"/>
    </row>
    <row r="197" spans="2:5">
      <c r="B197" s="97"/>
      <c r="C197" s="156"/>
      <c r="D197" s="98"/>
      <c r="E197" s="99"/>
    </row>
    <row r="198" spans="2:5">
      <c r="B198" s="97"/>
      <c r="C198" s="156"/>
      <c r="D198" s="98"/>
      <c r="E198" s="99"/>
    </row>
    <row r="199" spans="2:5">
      <c r="B199" s="97"/>
      <c r="C199" s="156"/>
      <c r="D199" s="98"/>
      <c r="E199" s="99"/>
    </row>
    <row r="200" spans="2:5">
      <c r="B200" s="97"/>
      <c r="C200" s="156"/>
      <c r="D200" s="98"/>
      <c r="E200" s="99"/>
    </row>
    <row r="201" spans="2:5">
      <c r="B201" s="97"/>
      <c r="C201" s="156"/>
      <c r="D201" s="98"/>
      <c r="E201" s="99"/>
    </row>
    <row r="202" spans="2:5">
      <c r="B202" s="97"/>
      <c r="C202" s="156"/>
      <c r="D202" s="98"/>
      <c r="E202" s="99"/>
    </row>
    <row r="203" spans="2:5">
      <c r="B203" s="97"/>
      <c r="C203" s="156"/>
      <c r="D203" s="98"/>
      <c r="E203" s="99"/>
    </row>
    <row r="204" spans="2:5">
      <c r="B204" s="97"/>
      <c r="C204" s="156"/>
      <c r="D204" s="98"/>
      <c r="E204" s="99"/>
    </row>
    <row r="205" spans="2:5">
      <c r="B205" s="97"/>
      <c r="C205" s="156"/>
      <c r="D205" s="98"/>
      <c r="E205" s="99"/>
    </row>
    <row r="206" spans="2:5">
      <c r="B206" s="97"/>
      <c r="C206" s="156"/>
      <c r="D206" s="98"/>
      <c r="E206" s="99"/>
    </row>
    <row r="207" spans="2:5">
      <c r="B207" s="97"/>
      <c r="C207" s="156"/>
      <c r="D207" s="98"/>
      <c r="E207" s="99"/>
    </row>
    <row r="208" spans="2:5">
      <c r="B208" s="97"/>
      <c r="C208" s="156"/>
      <c r="D208" s="98"/>
      <c r="E208" s="99"/>
    </row>
    <row r="209" spans="2:5">
      <c r="B209" s="97"/>
      <c r="C209" s="156"/>
      <c r="D209" s="98"/>
      <c r="E209" s="99"/>
    </row>
    <row r="210" spans="2:5">
      <c r="B210" s="97"/>
      <c r="C210" s="156"/>
      <c r="D210" s="98"/>
      <c r="E210" s="99"/>
    </row>
    <row r="211" spans="2:5">
      <c r="B211" s="97"/>
      <c r="C211" s="156"/>
      <c r="D211" s="98"/>
      <c r="E211" s="99"/>
    </row>
    <row r="212" spans="2:5">
      <c r="B212" s="97"/>
      <c r="C212" s="156"/>
      <c r="D212" s="98"/>
      <c r="E212" s="99"/>
    </row>
    <row r="213" spans="2:5">
      <c r="B213" s="97"/>
      <c r="C213" s="156"/>
      <c r="D213" s="98"/>
      <c r="E213" s="99"/>
    </row>
    <row r="214" spans="2:5">
      <c r="B214" s="97"/>
      <c r="C214" s="156"/>
      <c r="D214" s="98"/>
      <c r="E214" s="99"/>
    </row>
    <row r="215" spans="2:5">
      <c r="B215" s="97"/>
      <c r="C215" s="156"/>
      <c r="D215" s="98"/>
      <c r="E215" s="99"/>
    </row>
    <row r="216" spans="2:5">
      <c r="B216" s="97"/>
      <c r="C216" s="156"/>
      <c r="D216" s="98"/>
      <c r="E216" s="99"/>
    </row>
    <row r="217" spans="2:5">
      <c r="B217" s="97"/>
      <c r="C217" s="156"/>
      <c r="D217" s="98"/>
      <c r="E217" s="99"/>
    </row>
    <row r="218" spans="2:5">
      <c r="B218" s="97"/>
      <c r="C218" s="156"/>
      <c r="D218" s="98"/>
      <c r="E218" s="99"/>
    </row>
    <row r="219" spans="2:5">
      <c r="B219" s="97"/>
      <c r="C219" s="156"/>
      <c r="D219" s="98"/>
      <c r="E219" s="99"/>
    </row>
    <row r="220" spans="2:5">
      <c r="B220" s="97"/>
      <c r="C220" s="156"/>
      <c r="D220" s="98"/>
      <c r="E220" s="99"/>
    </row>
    <row r="221" spans="2:5">
      <c r="B221" s="97"/>
      <c r="C221" s="156"/>
      <c r="D221" s="98"/>
      <c r="E221" s="99"/>
    </row>
    <row r="222" spans="2:5">
      <c r="B222" s="97"/>
      <c r="C222" s="156"/>
      <c r="D222" s="98"/>
      <c r="E222" s="99"/>
    </row>
    <row r="223" spans="2:5">
      <c r="B223" s="97"/>
      <c r="C223" s="156"/>
      <c r="D223" s="98"/>
      <c r="E223" s="99"/>
    </row>
    <row r="224" spans="2:5">
      <c r="B224" s="97"/>
      <c r="C224" s="156"/>
      <c r="D224" s="98"/>
      <c r="E224" s="99"/>
    </row>
    <row r="225" spans="2:5">
      <c r="B225" s="97"/>
      <c r="C225" s="156"/>
      <c r="D225" s="98"/>
      <c r="E225" s="99"/>
    </row>
    <row r="226" spans="2:5">
      <c r="B226" s="97"/>
      <c r="C226" s="156"/>
      <c r="D226" s="98"/>
      <c r="E226" s="99"/>
    </row>
    <row r="227" spans="2:5">
      <c r="B227" s="97"/>
      <c r="C227" s="156"/>
      <c r="D227" s="98"/>
      <c r="E227" s="99"/>
    </row>
    <row r="228" spans="2:5">
      <c r="B228" s="97"/>
      <c r="C228" s="156"/>
      <c r="D228" s="98"/>
      <c r="E228" s="99"/>
    </row>
    <row r="229" spans="2:5">
      <c r="B229" s="97"/>
      <c r="C229" s="156"/>
      <c r="D229" s="98"/>
      <c r="E229" s="99"/>
    </row>
    <row r="230" spans="2:5">
      <c r="B230" s="97"/>
      <c r="C230" s="156"/>
      <c r="D230" s="98"/>
      <c r="E230" s="99"/>
    </row>
    <row r="231" spans="2:5">
      <c r="B231" s="97"/>
      <c r="C231" s="156"/>
      <c r="D231" s="98"/>
      <c r="E231" s="99"/>
    </row>
    <row r="232" spans="2:5">
      <c r="B232" s="97"/>
      <c r="C232" s="156"/>
      <c r="D232" s="98"/>
      <c r="E232" s="99"/>
    </row>
    <row r="233" spans="2:5">
      <c r="B233" s="97"/>
      <c r="C233" s="156"/>
      <c r="D233" s="98"/>
      <c r="E233" s="99"/>
    </row>
    <row r="234" spans="2:5">
      <c r="B234" s="97"/>
      <c r="C234" s="156"/>
      <c r="D234" s="98"/>
      <c r="E234" s="99"/>
    </row>
    <row r="235" spans="2:5">
      <c r="B235" s="97"/>
      <c r="C235" s="156"/>
      <c r="D235" s="98"/>
      <c r="E235" s="99"/>
    </row>
    <row r="236" spans="2:5">
      <c r="B236" s="97"/>
      <c r="C236" s="156"/>
      <c r="D236" s="98"/>
      <c r="E236" s="99"/>
    </row>
    <row r="237" spans="2:5">
      <c r="B237" s="97"/>
      <c r="C237" s="156"/>
      <c r="D237" s="98"/>
      <c r="E237" s="99"/>
    </row>
    <row r="238" spans="2:5">
      <c r="B238" s="97"/>
      <c r="C238" s="156"/>
      <c r="D238" s="98"/>
      <c r="E238" s="99"/>
    </row>
    <row r="239" spans="2:5">
      <c r="B239" s="97"/>
      <c r="C239" s="156"/>
      <c r="D239" s="98"/>
      <c r="E239" s="99"/>
    </row>
    <row r="240" spans="2:5">
      <c r="B240" s="97"/>
      <c r="C240" s="156"/>
      <c r="D240" s="98"/>
      <c r="E240" s="99"/>
    </row>
    <row r="241" spans="2:5">
      <c r="B241" s="97"/>
      <c r="C241" s="156"/>
      <c r="D241" s="98"/>
      <c r="E241" s="99"/>
    </row>
    <row r="242" spans="2:5">
      <c r="B242" s="97"/>
      <c r="C242" s="156"/>
      <c r="D242" s="98"/>
      <c r="E242" s="99"/>
    </row>
    <row r="243" spans="2:5">
      <c r="B243" s="97"/>
      <c r="C243" s="156"/>
      <c r="D243" s="98"/>
      <c r="E243" s="99"/>
    </row>
    <row r="244" spans="2:5">
      <c r="B244" s="97"/>
      <c r="C244" s="156"/>
      <c r="D244" s="98"/>
      <c r="E244" s="99"/>
    </row>
    <row r="245" spans="2:5">
      <c r="B245" s="97"/>
      <c r="C245" s="156"/>
      <c r="D245" s="98"/>
      <c r="E245" s="99"/>
    </row>
    <row r="246" spans="2:5">
      <c r="B246" s="97"/>
      <c r="C246" s="156"/>
      <c r="D246" s="98"/>
      <c r="E246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topLeftCell="A10" workbookViewId="0">
      <selection activeCell="A35" sqref="A35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83333333333" style="100" customWidth="1"/>
    <col min="4" max="4" width="22.875" style="6" customWidth="1"/>
    <col min="5" max="5" width="8" style="7" customWidth="1"/>
    <col min="6" max="6" width="10.7583333333333" style="157" customWidth="1"/>
    <col min="7" max="16384" width="9" style="9"/>
  </cols>
  <sheetData>
    <row r="1" ht="52.5" customHeight="1" spans="1:6">
      <c r="A1" s="10" t="s">
        <v>0</v>
      </c>
      <c r="B1" s="11"/>
      <c r="C1" s="101"/>
      <c r="D1" s="12"/>
      <c r="E1" s="13"/>
      <c r="F1" s="158"/>
    </row>
    <row r="2" ht="33.75" spans="1:6">
      <c r="A2" s="15" t="s">
        <v>1</v>
      </c>
      <c r="B2" s="16"/>
      <c r="C2" s="102" t="s">
        <v>2</v>
      </c>
      <c r="D2" s="17" t="s">
        <v>3</v>
      </c>
      <c r="E2" s="18" t="s">
        <v>4</v>
      </c>
      <c r="F2" s="159" t="s">
        <v>5</v>
      </c>
    </row>
    <row r="3" s="1" customFormat="1" ht="15" spans="1:6">
      <c r="A3" s="20" t="s">
        <v>6</v>
      </c>
      <c r="B3" s="21"/>
      <c r="C3" s="160"/>
      <c r="D3" s="22"/>
      <c r="E3" s="23"/>
      <c r="F3" s="161"/>
    </row>
    <row r="4" s="1" customFormat="1" ht="15" spans="1:6">
      <c r="A4" s="20" t="s">
        <v>7</v>
      </c>
      <c r="B4" s="21"/>
      <c r="C4" s="160"/>
      <c r="D4" s="22"/>
      <c r="E4" s="23"/>
      <c r="F4" s="161"/>
    </row>
    <row r="5" s="1" customFormat="1" ht="15" spans="1:6">
      <c r="A5" s="20" t="s">
        <v>8</v>
      </c>
      <c r="B5" s="21"/>
      <c r="C5" s="160"/>
      <c r="D5" s="22"/>
      <c r="E5" s="23"/>
      <c r="F5" s="161"/>
    </row>
    <row r="6" s="1" customFormat="1" ht="15" spans="1:6">
      <c r="A6" s="20" t="s">
        <v>9</v>
      </c>
      <c r="B6" s="21"/>
      <c r="C6" s="160"/>
      <c r="D6" s="22"/>
      <c r="E6" s="23"/>
      <c r="F6" s="161"/>
    </row>
    <row r="7" s="1" customFormat="1" ht="15" spans="1:6">
      <c r="A7" s="20" t="s">
        <v>10</v>
      </c>
      <c r="B7" s="21"/>
      <c r="C7" s="160"/>
      <c r="D7" s="22"/>
      <c r="E7" s="23"/>
      <c r="F7" s="161"/>
    </row>
    <row r="8" s="1" customFormat="1" ht="15" spans="1:6">
      <c r="A8" s="20" t="s">
        <v>11</v>
      </c>
      <c r="B8" s="21"/>
      <c r="C8" s="160"/>
      <c r="D8" s="22"/>
      <c r="E8" s="23"/>
      <c r="F8" s="161"/>
    </row>
    <row r="9" s="1" customFormat="1" ht="15" spans="1:6">
      <c r="A9" s="20" t="s">
        <v>12</v>
      </c>
      <c r="B9" s="21"/>
      <c r="C9" s="160"/>
      <c r="D9" s="22"/>
      <c r="E9" s="23"/>
      <c r="F9" s="161"/>
    </row>
    <row r="10" s="1" customFormat="1" ht="15" spans="1:6">
      <c r="A10" s="20" t="s">
        <v>13</v>
      </c>
      <c r="B10" s="103"/>
      <c r="C10" s="162"/>
      <c r="D10" s="22"/>
      <c r="E10" s="23"/>
      <c r="F10" s="161"/>
    </row>
    <row r="11" s="1" customFormat="1" ht="15" spans="1:6">
      <c r="A11" s="20" t="s">
        <v>14</v>
      </c>
      <c r="B11" s="103"/>
      <c r="C11" s="162" t="s">
        <v>15</v>
      </c>
      <c r="D11" s="22"/>
      <c r="E11" s="23"/>
      <c r="F11" s="161"/>
    </row>
    <row r="12" s="1" customFormat="1" ht="15" spans="1:6">
      <c r="A12" s="20" t="s">
        <v>16</v>
      </c>
      <c r="B12" s="103"/>
      <c r="C12" s="162" t="s">
        <v>17</v>
      </c>
      <c r="D12" s="22"/>
      <c r="E12" s="23"/>
      <c r="F12" s="161"/>
    </row>
    <row r="13" s="1" customFormat="1" ht="15" spans="1:6">
      <c r="A13" s="20" t="s">
        <v>18</v>
      </c>
      <c r="B13" s="103"/>
      <c r="C13" s="162"/>
      <c r="D13" s="22"/>
      <c r="E13" s="23"/>
      <c r="F13" s="161"/>
    </row>
    <row r="14" s="1" customFormat="1" ht="15" spans="1:6">
      <c r="A14" s="20" t="s">
        <v>19</v>
      </c>
      <c r="B14" s="103"/>
      <c r="C14" s="162"/>
      <c r="D14" s="22"/>
      <c r="E14" s="23"/>
      <c r="F14" s="161"/>
    </row>
    <row r="15" s="1" customFormat="1" ht="15" spans="1:6">
      <c r="A15" s="20" t="s">
        <v>20</v>
      </c>
      <c r="B15" s="103"/>
      <c r="C15" s="162" t="s">
        <v>21</v>
      </c>
      <c r="D15" s="22"/>
      <c r="E15" s="23"/>
      <c r="F15" s="161"/>
    </row>
    <row r="16" s="1" customFormat="1" ht="15" spans="1:6">
      <c r="A16" s="20" t="s">
        <v>22</v>
      </c>
      <c r="B16" s="103"/>
      <c r="C16" s="162" t="s">
        <v>21</v>
      </c>
      <c r="D16" s="22"/>
      <c r="E16" s="23"/>
      <c r="F16" s="161"/>
    </row>
    <row r="17" s="1" customFormat="1" ht="15" spans="1:6">
      <c r="A17" s="20" t="s">
        <v>23</v>
      </c>
      <c r="B17" s="103"/>
      <c r="C17" s="162" t="s">
        <v>21</v>
      </c>
      <c r="D17" s="22"/>
      <c r="E17" s="23"/>
      <c r="F17" s="161"/>
    </row>
    <row r="18" s="1" customFormat="1" ht="15" spans="1:6">
      <c r="A18" s="20" t="s">
        <v>24</v>
      </c>
      <c r="B18" s="103"/>
      <c r="C18" s="162"/>
      <c r="D18" s="22"/>
      <c r="E18" s="23"/>
      <c r="F18" s="161"/>
    </row>
    <row r="19" s="1" customFormat="1" ht="15" spans="1:6">
      <c r="A19" s="20" t="s">
        <v>25</v>
      </c>
      <c r="B19" s="103"/>
      <c r="C19" s="162"/>
      <c r="D19" s="22"/>
      <c r="E19" s="23"/>
      <c r="F19" s="161"/>
    </row>
    <row r="20" s="1" customFormat="1" ht="15" spans="1:6">
      <c r="A20" s="20" t="s">
        <v>26</v>
      </c>
      <c r="B20" s="103"/>
      <c r="C20" s="162"/>
      <c r="D20" s="22"/>
      <c r="E20" s="23"/>
      <c r="F20" s="161"/>
    </row>
    <row r="21" s="1" customFormat="1" ht="15" spans="1:6">
      <c r="A21" s="20" t="s">
        <v>27</v>
      </c>
      <c r="B21" s="103"/>
      <c r="C21" s="162"/>
      <c r="D21" s="22"/>
      <c r="E21" s="23"/>
      <c r="F21" s="161"/>
    </row>
    <row r="22" s="1" customFormat="1" ht="15" spans="1:6">
      <c r="A22" s="20" t="s">
        <v>28</v>
      </c>
      <c r="B22" s="103"/>
      <c r="C22" s="162" t="s">
        <v>29</v>
      </c>
      <c r="D22" s="22"/>
      <c r="E22" s="23"/>
      <c r="F22" s="161"/>
    </row>
    <row r="23" s="1" customFormat="1" ht="15" spans="1:6">
      <c r="A23" s="20" t="s">
        <v>30</v>
      </c>
      <c r="B23" s="103"/>
      <c r="C23" s="162"/>
      <c r="D23" s="22"/>
      <c r="E23" s="23"/>
      <c r="F23" s="161"/>
    </row>
    <row r="24" s="1" customFormat="1" ht="15" spans="1:6">
      <c r="A24" s="20" t="s">
        <v>31</v>
      </c>
      <c r="B24" s="103"/>
      <c r="C24" s="162" t="s">
        <v>32</v>
      </c>
      <c r="D24" s="22"/>
      <c r="E24" s="23"/>
      <c r="F24" s="161"/>
    </row>
    <row r="25" s="1" customFormat="1" ht="15" spans="1:6">
      <c r="A25" s="20" t="s">
        <v>33</v>
      </c>
      <c r="B25" s="103"/>
      <c r="C25" s="162" t="s">
        <v>34</v>
      </c>
      <c r="D25" s="22"/>
      <c r="E25" s="23"/>
      <c r="F25" s="161"/>
    </row>
    <row r="26" s="1" customFormat="1" ht="15" spans="1:6">
      <c r="A26" s="20" t="s">
        <v>35</v>
      </c>
      <c r="B26" s="103"/>
      <c r="C26" s="162" t="s">
        <v>36</v>
      </c>
      <c r="D26" s="22"/>
      <c r="E26" s="23"/>
      <c r="F26" s="161"/>
    </row>
    <row r="27" s="1" customFormat="1" ht="15" spans="1:6">
      <c r="A27" s="20" t="s">
        <v>37</v>
      </c>
      <c r="B27" s="103"/>
      <c r="C27" s="162" t="s">
        <v>38</v>
      </c>
      <c r="D27" s="22"/>
      <c r="E27" s="23"/>
      <c r="F27" s="161"/>
    </row>
    <row r="28" s="1" customFormat="1" ht="15" spans="1:6">
      <c r="A28" s="20" t="s">
        <v>39</v>
      </c>
      <c r="B28" s="103"/>
      <c r="C28" s="162" t="s">
        <v>40</v>
      </c>
      <c r="D28" s="22"/>
      <c r="E28" s="23"/>
      <c r="F28" s="161"/>
    </row>
    <row r="29" s="1" customFormat="1" ht="15" spans="1:6">
      <c r="A29" s="20" t="s">
        <v>41</v>
      </c>
      <c r="B29" s="103"/>
      <c r="C29" s="162"/>
      <c r="D29" s="22"/>
      <c r="E29" s="23"/>
      <c r="F29" s="161"/>
    </row>
    <row r="30" s="1" customFormat="1" ht="15" spans="1:6">
      <c r="A30" s="20"/>
      <c r="B30" s="103"/>
      <c r="C30" s="162"/>
      <c r="D30" s="22"/>
      <c r="E30" s="23"/>
      <c r="F30" s="161"/>
    </row>
    <row r="31" s="1" customFormat="1" ht="15" spans="1:6">
      <c r="A31" s="20" t="s">
        <v>42</v>
      </c>
      <c r="B31" s="103"/>
      <c r="C31" s="162"/>
      <c r="D31" s="22"/>
      <c r="E31" s="23"/>
      <c r="F31" s="161"/>
    </row>
    <row r="32" s="1" customFormat="1" ht="15" spans="1:6">
      <c r="A32" s="20" t="s">
        <v>43</v>
      </c>
      <c r="B32" s="103"/>
      <c r="C32" s="162"/>
      <c r="D32" s="22"/>
      <c r="E32" s="23"/>
      <c r="F32" s="161"/>
    </row>
    <row r="33" s="1" customFormat="1" ht="15" spans="1:6">
      <c r="A33" s="20" t="s">
        <v>44</v>
      </c>
      <c r="B33" s="103"/>
      <c r="C33" s="162"/>
      <c r="D33" s="22"/>
      <c r="E33" s="23"/>
      <c r="F33" s="161"/>
    </row>
    <row r="34" s="1" customFormat="1" ht="15" spans="1:6">
      <c r="A34" s="20" t="s">
        <v>45</v>
      </c>
      <c r="B34" s="103"/>
      <c r="C34" s="162"/>
      <c r="D34" s="22"/>
      <c r="E34" s="23"/>
      <c r="F34" s="161"/>
    </row>
    <row r="35" s="1" customFormat="1" ht="15" spans="1:6">
      <c r="A35" s="20" t="s">
        <v>46</v>
      </c>
      <c r="B35" s="103"/>
      <c r="C35" s="162"/>
      <c r="D35" s="22"/>
      <c r="E35" s="23"/>
      <c r="F35" s="161"/>
    </row>
    <row r="36" s="1" customFormat="1" ht="15" spans="1:6">
      <c r="A36" s="20"/>
      <c r="B36" s="103"/>
      <c r="C36" s="162"/>
      <c r="D36" s="22"/>
      <c r="E36" s="23"/>
      <c r="F36" s="161"/>
    </row>
    <row r="37" s="1" customFormat="1" ht="15" spans="1:6">
      <c r="A37" s="20" t="s">
        <v>47</v>
      </c>
      <c r="B37" s="103"/>
      <c r="C37" s="162"/>
      <c r="D37" s="22"/>
      <c r="E37" s="23"/>
      <c r="F37" s="161"/>
    </row>
    <row r="38" s="1" customFormat="1" ht="15" spans="1:6">
      <c r="A38" s="20" t="s">
        <v>48</v>
      </c>
      <c r="B38" s="103"/>
      <c r="C38" s="162"/>
      <c r="D38" s="22"/>
      <c r="E38" s="23"/>
      <c r="F38" s="161"/>
    </row>
    <row r="39" s="1" customFormat="1" ht="15" spans="1:6">
      <c r="A39" s="20" t="s">
        <v>49</v>
      </c>
      <c r="B39" s="103"/>
      <c r="C39" s="162"/>
      <c r="D39" s="22"/>
      <c r="E39" s="23"/>
      <c r="F39" s="161"/>
    </row>
    <row r="40" s="1" customFormat="1" ht="15" spans="1:6">
      <c r="A40" s="20"/>
      <c r="B40" s="103"/>
      <c r="C40" s="162"/>
      <c r="D40" s="22"/>
      <c r="E40" s="23"/>
      <c r="F40" s="161"/>
    </row>
    <row r="41" s="1" customFormat="1" ht="15" spans="1:6">
      <c r="A41" s="20" t="s">
        <v>50</v>
      </c>
      <c r="B41" s="103"/>
      <c r="C41" s="162"/>
      <c r="D41" s="22"/>
      <c r="E41" s="23"/>
      <c r="F41" s="161"/>
    </row>
    <row r="42" s="1" customFormat="1" ht="15" spans="1:6">
      <c r="A42" s="20" t="s">
        <v>51</v>
      </c>
      <c r="B42" s="103"/>
      <c r="C42" s="162"/>
      <c r="D42" s="22"/>
      <c r="E42" s="23"/>
      <c r="F42" s="161"/>
    </row>
    <row r="43" s="1" customFormat="1" ht="15" spans="1:6">
      <c r="A43" s="20" t="s">
        <v>52</v>
      </c>
      <c r="B43" s="103"/>
      <c r="C43" s="162" t="s">
        <v>53</v>
      </c>
      <c r="D43" s="22"/>
      <c r="E43" s="23"/>
      <c r="F43" s="161"/>
    </row>
    <row r="44" s="1" customFormat="1" ht="15" spans="1:6">
      <c r="A44" s="20" t="s">
        <v>54</v>
      </c>
      <c r="B44" s="103"/>
      <c r="C44" s="162"/>
      <c r="D44" s="22"/>
      <c r="E44" s="23"/>
      <c r="F44" s="161"/>
    </row>
    <row r="45" s="1" customFormat="1" ht="15" spans="1:6">
      <c r="A45" s="20" t="s">
        <v>55</v>
      </c>
      <c r="B45" s="103"/>
      <c r="C45" s="162"/>
      <c r="D45" s="22"/>
      <c r="E45" s="23"/>
      <c r="F45" s="161"/>
    </row>
    <row r="46" s="1" customFormat="1" ht="15" spans="1:6">
      <c r="A46" s="20" t="s">
        <v>56</v>
      </c>
      <c r="B46" s="103"/>
      <c r="C46" s="162"/>
      <c r="D46" s="22"/>
      <c r="E46" s="23"/>
      <c r="F46" s="161"/>
    </row>
    <row r="47" s="1" customFormat="1" ht="15" spans="1:6">
      <c r="A47" s="20" t="s">
        <v>57</v>
      </c>
      <c r="B47" s="103"/>
      <c r="C47" s="162"/>
      <c r="D47" s="22"/>
      <c r="E47" s="23"/>
      <c r="F47" s="161"/>
    </row>
    <row r="48" s="1" customFormat="1" ht="15" spans="1:6">
      <c r="A48" s="20" t="s">
        <v>58</v>
      </c>
      <c r="B48" s="103"/>
      <c r="C48" s="162"/>
      <c r="D48" s="22"/>
      <c r="E48" s="23"/>
      <c r="F48" s="161"/>
    </row>
    <row r="49" s="1" customFormat="1" ht="15" spans="1:6">
      <c r="A49" s="20" t="s">
        <v>59</v>
      </c>
      <c r="B49" s="103"/>
      <c r="C49" s="162"/>
      <c r="D49" s="22"/>
      <c r="E49" s="23"/>
      <c r="F49" s="161"/>
    </row>
    <row r="50" s="1" customFormat="1" ht="15" spans="1:6">
      <c r="A50" s="20" t="s">
        <v>60</v>
      </c>
      <c r="B50" s="103"/>
      <c r="C50" s="162"/>
      <c r="D50" s="22"/>
      <c r="E50" s="23"/>
      <c r="F50" s="161"/>
    </row>
    <row r="51" s="1" customFormat="1" ht="15" spans="1:6">
      <c r="A51" s="20" t="s">
        <v>61</v>
      </c>
      <c r="B51" s="103"/>
      <c r="C51" s="162"/>
      <c r="D51" s="22"/>
      <c r="E51" s="23"/>
      <c r="F51" s="161"/>
    </row>
    <row r="52" s="1" customFormat="1" ht="15" spans="1:6">
      <c r="A52" s="20" t="s">
        <v>62</v>
      </c>
      <c r="B52" s="103"/>
      <c r="C52" s="162"/>
      <c r="D52" s="22"/>
      <c r="E52" s="23"/>
      <c r="F52" s="161"/>
    </row>
    <row r="53" s="1" customFormat="1" ht="15" spans="1:6">
      <c r="A53" s="20"/>
      <c r="B53" s="103"/>
      <c r="C53" s="162"/>
      <c r="D53" s="22"/>
      <c r="E53" s="23"/>
      <c r="F53" s="161"/>
    </row>
    <row r="54" s="1" customFormat="1" ht="15" spans="1:6">
      <c r="A54" s="20" t="s">
        <v>63</v>
      </c>
      <c r="B54" s="103"/>
      <c r="C54" s="162"/>
      <c r="D54" s="22"/>
      <c r="E54" s="23"/>
      <c r="F54" s="161"/>
    </row>
    <row r="55" s="1" customFormat="1" ht="15" spans="1:6">
      <c r="A55" s="20" t="s">
        <v>64</v>
      </c>
      <c r="B55" s="103"/>
      <c r="C55" s="162"/>
      <c r="D55" s="22"/>
      <c r="E55" s="23"/>
      <c r="F55" s="161"/>
    </row>
    <row r="56" s="1" customFormat="1" ht="15" spans="1:6">
      <c r="A56" s="20" t="s">
        <v>65</v>
      </c>
      <c r="B56" s="103"/>
      <c r="C56" s="162"/>
      <c r="D56" s="22"/>
      <c r="E56" s="23"/>
      <c r="F56" s="161"/>
    </row>
    <row r="57" s="1" customFormat="1" ht="15" spans="1:6">
      <c r="A57" s="20" t="s">
        <v>66</v>
      </c>
      <c r="B57" s="103"/>
      <c r="C57" s="162"/>
      <c r="D57" s="22"/>
      <c r="E57" s="23"/>
      <c r="F57" s="161"/>
    </row>
    <row r="58" s="1" customFormat="1" ht="15" spans="1:6">
      <c r="A58" s="20" t="s">
        <v>67</v>
      </c>
      <c r="B58" s="103"/>
      <c r="C58" s="162"/>
      <c r="D58" s="22"/>
      <c r="E58" s="23"/>
      <c r="F58" s="161"/>
    </row>
    <row r="59" s="1" customFormat="1" ht="15" spans="1:6">
      <c r="A59" s="20" t="s">
        <v>68</v>
      </c>
      <c r="B59" s="103"/>
      <c r="C59" s="162"/>
      <c r="D59" s="22"/>
      <c r="E59" s="23"/>
      <c r="F59" s="161"/>
    </row>
    <row r="60" s="1" customFormat="1" ht="29.25" spans="1:6">
      <c r="A60" s="26" t="s">
        <v>69</v>
      </c>
      <c r="B60" s="105"/>
      <c r="C60" s="162"/>
      <c r="D60" s="22"/>
      <c r="E60" s="23"/>
      <c r="F60" s="161"/>
    </row>
    <row r="61" s="1" customFormat="1" ht="15" spans="1:6">
      <c r="A61" s="20"/>
      <c r="B61" s="103"/>
      <c r="C61" s="162"/>
      <c r="D61" s="22"/>
      <c r="E61" s="23"/>
      <c r="F61" s="161"/>
    </row>
    <row r="62" s="1" customFormat="1" ht="15" spans="1:6">
      <c r="A62" s="20" t="s">
        <v>70</v>
      </c>
      <c r="B62" s="103"/>
      <c r="C62" s="162"/>
      <c r="D62" s="22"/>
      <c r="E62" s="23"/>
      <c r="F62" s="161"/>
    </row>
    <row r="63" s="1" customFormat="1" ht="15" spans="1:6">
      <c r="A63" s="20" t="s">
        <v>71</v>
      </c>
      <c r="B63" s="103"/>
      <c r="C63" s="162"/>
      <c r="D63" s="22"/>
      <c r="E63" s="23"/>
      <c r="F63" s="161"/>
    </row>
    <row r="64" s="1" customFormat="1" ht="15" spans="1:6">
      <c r="A64" s="20" t="s">
        <v>72</v>
      </c>
      <c r="B64" s="103"/>
      <c r="C64" s="162"/>
      <c r="D64" s="22"/>
      <c r="E64" s="23"/>
      <c r="F64" s="161"/>
    </row>
    <row r="65" s="1" customFormat="1" ht="15" spans="1:6">
      <c r="A65" s="20" t="s">
        <v>73</v>
      </c>
      <c r="B65" s="103"/>
      <c r="C65" s="162"/>
      <c r="D65" s="22"/>
      <c r="E65" s="23"/>
      <c r="F65" s="161"/>
    </row>
    <row r="66" s="1" customFormat="1" ht="15" spans="1:6">
      <c r="A66" s="20" t="s">
        <v>74</v>
      </c>
      <c r="B66" s="103"/>
      <c r="C66" s="162"/>
      <c r="D66" s="22"/>
      <c r="E66" s="23"/>
      <c r="F66" s="161"/>
    </row>
    <row r="67" s="1" customFormat="1" ht="15" spans="1:6">
      <c r="A67" s="20" t="s">
        <v>75</v>
      </c>
      <c r="B67" s="103"/>
      <c r="C67" s="162"/>
      <c r="D67" s="22"/>
      <c r="E67" s="23"/>
      <c r="F67" s="161"/>
    </row>
    <row r="68" s="1" customFormat="1" ht="15" spans="1:6">
      <c r="A68" s="20" t="s">
        <v>76</v>
      </c>
      <c r="B68" s="103"/>
      <c r="C68" s="162"/>
      <c r="D68" s="22"/>
      <c r="E68" s="23"/>
      <c r="F68" s="161"/>
    </row>
    <row r="69" s="1" customFormat="1" ht="15" spans="1:6">
      <c r="A69" s="20" t="s">
        <v>77</v>
      </c>
      <c r="B69" s="103"/>
      <c r="C69" s="162"/>
      <c r="D69" s="22"/>
      <c r="E69" s="23"/>
      <c r="F69" s="161"/>
    </row>
    <row r="70" s="1" customFormat="1" ht="15" spans="1:6">
      <c r="A70" s="20" t="s">
        <v>78</v>
      </c>
      <c r="B70" s="103"/>
      <c r="C70" s="162"/>
      <c r="D70" s="22"/>
      <c r="E70" s="23"/>
      <c r="F70" s="161"/>
    </row>
    <row r="71" s="1" customFormat="1" ht="15" spans="1:6">
      <c r="A71" s="20" t="s">
        <v>79</v>
      </c>
      <c r="B71" s="103"/>
      <c r="C71" s="162"/>
      <c r="D71" s="22"/>
      <c r="E71" s="23"/>
      <c r="F71" s="161"/>
    </row>
    <row r="72" s="1" customFormat="1" ht="15" spans="1:6">
      <c r="A72" s="20" t="s">
        <v>80</v>
      </c>
      <c r="B72" s="103"/>
      <c r="C72" s="162"/>
      <c r="D72" s="22"/>
      <c r="E72" s="23"/>
      <c r="F72" s="161"/>
    </row>
    <row r="73" ht="21.75" spans="1:6">
      <c r="A73" s="27"/>
      <c r="B73" s="28"/>
      <c r="C73" s="28"/>
      <c r="D73" s="29"/>
      <c r="E73" s="30"/>
      <c r="F73" s="163"/>
    </row>
    <row r="74" ht="21.75" spans="1:6">
      <c r="A74" s="32"/>
      <c r="B74" s="33"/>
      <c r="C74" s="164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37"/>
      <c r="C75" s="108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42" t="s">
        <v>84</v>
      </c>
      <c r="C76" s="110">
        <f>(B8-B7)/ABS(IF(B7=0,1,B7))</f>
        <v>0</v>
      </c>
      <c r="D76" s="193" t="s">
        <v>85</v>
      </c>
      <c r="E76" s="44">
        <f>IF(C76&gt;0.2,5,IF(C76&gt;0.1,4,IF(C76&gt;0,3,IF(C76&gt;-0.1,2,IF(C76&gt;-0.2,1,0)))))</f>
        <v>2</v>
      </c>
      <c r="F76" s="45"/>
    </row>
    <row r="77" s="2" customFormat="1" ht="82.5" spans="1:6">
      <c r="A77" s="41"/>
      <c r="B77" s="42" t="s">
        <v>86</v>
      </c>
      <c r="C77" s="110">
        <f>(B8-B9)/ABS(IF(B9=0,1,B9))</f>
        <v>0</v>
      </c>
      <c r="D77" s="193" t="s">
        <v>85</v>
      </c>
      <c r="E77" s="44">
        <f>IF(C77&gt;0.2,5,IF(C77&gt;0.1,4,IF(C77&gt;0,3,IF(C77&gt;-0.1,2,IF(C77&gt;-0.2,1,0)))))</f>
        <v>2</v>
      </c>
      <c r="F77" s="45"/>
    </row>
    <row r="78" s="2" customFormat="1" ht="82.5" spans="1:6">
      <c r="A78" s="41"/>
      <c r="B78" s="46" t="s">
        <v>87</v>
      </c>
      <c r="C78" s="165">
        <f>(B32-B31)/ABS(IF(B31=0,1,B31))</f>
        <v>0</v>
      </c>
      <c r="D78" s="194" t="s">
        <v>88</v>
      </c>
      <c r="E78" s="44">
        <f>IF(C78&gt;0.4,5,IF(C78&gt;0.2,4,IF(C78&gt;0,3,IF(C78&gt;-0.2,2,IF(C78&gt;-0.4,1,0)))))</f>
        <v>2</v>
      </c>
      <c r="F78" s="48"/>
    </row>
    <row r="79" s="2" customFormat="1" ht="82.5" spans="1:6">
      <c r="A79" s="41"/>
      <c r="B79" s="46" t="s">
        <v>89</v>
      </c>
      <c r="C79" s="165">
        <f>(B32-B35)/ABS(IF(B35=0,1,B35))</f>
        <v>0</v>
      </c>
      <c r="D79" s="194" t="s">
        <v>88</v>
      </c>
      <c r="E79" s="44">
        <f>IF(C79&gt;0.4,5,IF(C79&gt;0.2,4,IF(C79&gt;0,3,IF(C79&gt;-0.2,2,IF(C79&gt;-0.4,1,0)))))</f>
        <v>2</v>
      </c>
      <c r="F79" s="48"/>
    </row>
    <row r="80" s="2" customFormat="1" ht="82.5" spans="1:6">
      <c r="A80" s="41"/>
      <c r="B80" s="46" t="s">
        <v>90</v>
      </c>
      <c r="C80" s="165">
        <f>(B11-B10)/ABS(IF(B10=0,1,B10))</f>
        <v>0</v>
      </c>
      <c r="D80" s="194" t="s">
        <v>91</v>
      </c>
      <c r="E80" s="44">
        <f>IF(C80&gt;3,5,IF(C80&gt;1,4,IF(C80&gt;0,3,IF(C80&gt;-1,2,IF(C80&gt;-2,1,0)))))</f>
        <v>2</v>
      </c>
      <c r="F80" s="48"/>
    </row>
    <row r="81" s="2" customFormat="1" ht="82.5" spans="1:6">
      <c r="A81" s="41"/>
      <c r="B81" s="46" t="s">
        <v>92</v>
      </c>
      <c r="C81" s="165">
        <f>(B11-B12)/ABS(IF(B12=0,1,B12))</f>
        <v>0</v>
      </c>
      <c r="D81" s="194" t="s">
        <v>91</v>
      </c>
      <c r="E81" s="44">
        <f>IF(C81&gt;3,5,IF(C81&gt;1,4,IF(C81&gt;0,3,IF(C81&gt;-1,2,IF(C81&gt;-2,1,0)))))</f>
        <v>2</v>
      </c>
      <c r="F81" s="48"/>
    </row>
    <row r="82" s="2" customFormat="1" ht="82.5" spans="1:6">
      <c r="A82" s="41"/>
      <c r="B82" s="46" t="s">
        <v>93</v>
      </c>
      <c r="C82" s="165">
        <f>(B16-B15)/ABS(IF(B15=0,1,B15))</f>
        <v>0</v>
      </c>
      <c r="D82" s="193" t="s">
        <v>85</v>
      </c>
      <c r="E82" s="44">
        <f>IF(C82&gt;0.2,5,IF(C82&gt;0.1,4,IF(C82&gt;0,3,IF(C82&gt;-0.1,2,IF(C82&gt;-0.2,1,0)))))</f>
        <v>2</v>
      </c>
      <c r="F82" s="48"/>
    </row>
    <row r="83" s="2" customFormat="1" ht="82.5" spans="1:6">
      <c r="A83" s="41"/>
      <c r="B83" s="46" t="s">
        <v>94</v>
      </c>
      <c r="C83" s="165">
        <f>(B16-B17)/ABS(IF(B17=0,1,B17))</f>
        <v>0</v>
      </c>
      <c r="D83" s="193" t="s">
        <v>85</v>
      </c>
      <c r="E83" s="44">
        <f>IF(C83&gt;0.2,5,IF(C83&gt;0.1,4,IF(C83&gt;0,3,IF(C83&gt;-0.1,2,IF(C83&gt;-0.2,1,0)))))</f>
        <v>2</v>
      </c>
      <c r="F83" s="48"/>
    </row>
    <row r="84" s="2" customFormat="1" ht="115.5" spans="1:6">
      <c r="A84" s="49" t="s">
        <v>95</v>
      </c>
      <c r="B84" s="49" t="s">
        <v>96</v>
      </c>
      <c r="C84" s="165">
        <f>(B13/IF(B14=0,1,B14))</f>
        <v>0</v>
      </c>
      <c r="D84" s="47" t="s">
        <v>97</v>
      </c>
      <c r="E84" s="44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49" t="s">
        <v>98</v>
      </c>
      <c r="C85" s="165">
        <f>(B5/IF(B6=0,1,B6))</f>
        <v>0</v>
      </c>
      <c r="D85" s="47" t="s">
        <v>97</v>
      </c>
      <c r="E85" s="44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99</v>
      </c>
      <c r="B86" s="46" t="s">
        <v>100</v>
      </c>
      <c r="C86" s="165">
        <f>(B19/IF(B4=0,1,B4))</f>
        <v>0</v>
      </c>
      <c r="D86" s="47" t="s">
        <v>101</v>
      </c>
      <c r="E86" s="44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102</v>
      </c>
      <c r="B87" s="52"/>
      <c r="C87" s="115"/>
      <c r="D87" s="53"/>
      <c r="E87" s="54"/>
      <c r="F87" s="55">
        <f>SUM(E88:E94)/25*20</f>
        <v>8</v>
      </c>
    </row>
    <row r="88" s="2" customFormat="1" ht="99" spans="1:6">
      <c r="A88" s="56" t="s">
        <v>103</v>
      </c>
      <c r="B88" s="57" t="s">
        <v>104</v>
      </c>
      <c r="C88" s="117">
        <f>(B20-30000)/30000</f>
        <v>-1</v>
      </c>
      <c r="D88" s="58" t="s">
        <v>105</v>
      </c>
      <c r="E88" s="62">
        <f>IF(C88&gt;0.2,5,IF(C88&gt;0,4,IF(C88&gt;-0.1,3,IF(C88&gt;-0.2,2,IF(C88&gt;-0.3,1,0)))))</f>
        <v>0</v>
      </c>
      <c r="F88" s="60"/>
    </row>
    <row r="89" s="2" customFormat="1" ht="49.5" spans="1:6">
      <c r="A89" s="56"/>
      <c r="B89" s="57" t="s">
        <v>106</v>
      </c>
      <c r="C89" s="117">
        <f>(B21-30000)/30000</f>
        <v>-1</v>
      </c>
      <c r="D89" s="58" t="s">
        <v>107</v>
      </c>
      <c r="E89" s="62">
        <f>IF(C89&gt;0.7,5,IF(C89&gt;0.3,4,IF(C89&gt;0.1,3,)))</f>
        <v>0</v>
      </c>
      <c r="F89" s="60"/>
    </row>
    <row r="90" s="2" customFormat="1" ht="19.5" spans="1:6">
      <c r="A90" s="56"/>
      <c r="B90" s="57" t="s">
        <v>108</v>
      </c>
      <c r="C90" s="119">
        <f>B21</f>
        <v>0</v>
      </c>
      <c r="D90" s="58" t="s">
        <v>109</v>
      </c>
      <c r="E90" s="62" t="s">
        <v>110</v>
      </c>
      <c r="F90" s="60"/>
    </row>
    <row r="91" s="2" customFormat="1" ht="99" spans="1:6">
      <c r="A91" s="56" t="s">
        <v>111</v>
      </c>
      <c r="B91" s="57" t="s">
        <v>112</v>
      </c>
      <c r="C91" s="117">
        <f>B25/IF(B5=0,1,B5)</f>
        <v>0</v>
      </c>
      <c r="D91" s="58" t="s">
        <v>113</v>
      </c>
      <c r="E91" s="62">
        <f>IF(C91&gt;0.3,0,IF(C91&gt;0.25,1,IF(C91&gt;0.2,2,IF(C91&gt;0.15,3,IF(C91&gt;0.1,4,5)))))</f>
        <v>5</v>
      </c>
      <c r="F91" s="60"/>
    </row>
    <row r="92" s="2" customFormat="1" ht="99" spans="1:6">
      <c r="A92" s="56"/>
      <c r="B92" s="57" t="s">
        <v>114</v>
      </c>
      <c r="C92" s="117">
        <f>B26/IF(B6=0,1,B6)</f>
        <v>0</v>
      </c>
      <c r="D92" s="58" t="s">
        <v>115</v>
      </c>
      <c r="E92" s="62">
        <f>IF(C92&gt;0.25,0,IF(C92&gt;0.2,1,IF(C92&gt;0.15,2,IF(C92&gt;0.1,3,IF(C92&gt;0.05,4,5)))))</f>
        <v>5</v>
      </c>
      <c r="F92" s="60"/>
    </row>
    <row r="93" s="2" customFormat="1" ht="66" spans="1:6">
      <c r="A93" s="56" t="s">
        <v>116</v>
      </c>
      <c r="B93" s="56" t="s">
        <v>117</v>
      </c>
      <c r="C93" s="122">
        <f>B37/IF(B66=0,1,B66)</f>
        <v>0</v>
      </c>
      <c r="D93" s="61" t="s">
        <v>118</v>
      </c>
      <c r="E93" s="62">
        <f>IF(C93&gt;0.2,5,IF(C93&gt;0.1,3,IF(C93&gt;0.05,1,0)))</f>
        <v>0</v>
      </c>
      <c r="F93" s="60"/>
    </row>
    <row r="94" s="2" customFormat="1" ht="33" spans="1:6">
      <c r="A94" s="56"/>
      <c r="B94" s="56" t="s">
        <v>119</v>
      </c>
      <c r="C94" s="166" t="s">
        <v>120</v>
      </c>
      <c r="D94" s="58" t="s">
        <v>109</v>
      </c>
      <c r="E94" s="62" t="s">
        <v>110</v>
      </c>
      <c r="F94" s="60"/>
    </row>
    <row r="95" s="2" customFormat="1" ht="24.95" customHeight="1" spans="1:6">
      <c r="A95" s="51" t="s">
        <v>121</v>
      </c>
      <c r="B95" s="63"/>
      <c r="C95" s="125"/>
      <c r="D95" s="64"/>
      <c r="E95" s="65"/>
      <c r="F95" s="55">
        <f>SUM(E96:E100)/20*25</f>
        <v>6.25</v>
      </c>
    </row>
    <row r="96" s="2" customFormat="1" ht="99" spans="1:6">
      <c r="A96" s="66" t="s">
        <v>122</v>
      </c>
      <c r="B96" s="66" t="s">
        <v>123</v>
      </c>
      <c r="C96" s="127">
        <f>(B5+B6-B25-B26-B27)/IF((B5+B6)=0,1,B5+B6)</f>
        <v>0</v>
      </c>
      <c r="D96" s="67" t="s">
        <v>124</v>
      </c>
      <c r="E96" s="167">
        <f>IF(C96&gt;0.55,5,IF(C96&gt;0.5,4,IF(C96&gt;0.45,3,IF(C96&gt;0.4,2,IF(C96&gt;0.35,1,0)))))</f>
        <v>0</v>
      </c>
      <c r="F96" s="69"/>
    </row>
    <row r="97" s="2" customFormat="1" ht="99" spans="1:6">
      <c r="A97" s="66"/>
      <c r="B97" s="66" t="s">
        <v>125</v>
      </c>
      <c r="C97" s="127">
        <f>B28/IF(B4=0,1,B4)</f>
        <v>0</v>
      </c>
      <c r="D97" s="67" t="s">
        <v>126</v>
      </c>
      <c r="E97" s="167">
        <f>IF(C97&gt;0.35,1,IF(C97&gt;0.3,2,IF(C97&gt;0.28,3,IF(C97&gt;0.25,3,IF(C97&gt;0.2,5,0)))))</f>
        <v>0</v>
      </c>
      <c r="F97" s="69"/>
    </row>
    <row r="98" s="2" customFormat="1" ht="82.5" spans="1:6">
      <c r="A98" s="66" t="s">
        <v>127</v>
      </c>
      <c r="B98" s="66" t="s">
        <v>128</v>
      </c>
      <c r="C98" s="129">
        <f>B23/IF(B3=0,1,B3)</f>
        <v>0</v>
      </c>
      <c r="D98" s="70" t="s">
        <v>129</v>
      </c>
      <c r="E98" s="167">
        <f>IF(C98&gt;1,5,IF(C98&gt;0.95,4,IF(C98&gt;0.9,3,IF(C98&gt;0.85,2,IF(C98&gt;0.8,1,0)))))</f>
        <v>0</v>
      </c>
      <c r="F98" s="69"/>
    </row>
    <row r="99" s="2" customFormat="1" ht="19.5" spans="1:6">
      <c r="A99" s="66"/>
      <c r="B99" s="71" t="s">
        <v>130</v>
      </c>
      <c r="C99" s="132">
        <f>B29</f>
        <v>0</v>
      </c>
      <c r="D99" s="70" t="s">
        <v>109</v>
      </c>
      <c r="E99" s="167" t="s">
        <v>110</v>
      </c>
      <c r="F99" s="69"/>
    </row>
    <row r="100" s="2" customFormat="1" ht="82.5" spans="1:6">
      <c r="A100" s="66" t="s">
        <v>131</v>
      </c>
      <c r="B100" s="71" t="s">
        <v>132</v>
      </c>
      <c r="C100" s="127">
        <f>B22/IF(B4=0,1,B4)</f>
        <v>0</v>
      </c>
      <c r="D100" s="67" t="s">
        <v>133</v>
      </c>
      <c r="E100" s="167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134</v>
      </c>
      <c r="B101" s="52"/>
      <c r="C101" s="134"/>
      <c r="D101" s="72"/>
      <c r="E101" s="73"/>
      <c r="F101" s="55">
        <f>SUM(E102:E115)/55*15</f>
        <v>0.818181818181818</v>
      </c>
    </row>
    <row r="102" s="3" customFormat="1" ht="99" spans="1:6">
      <c r="A102" s="74" t="s">
        <v>135</v>
      </c>
      <c r="B102" s="74" t="s">
        <v>136</v>
      </c>
      <c r="C102" s="136">
        <f>B52/IF(B32=0,1,B32)</f>
        <v>0</v>
      </c>
      <c r="D102" s="75" t="s">
        <v>137</v>
      </c>
      <c r="E102" s="81">
        <f>IF(C102&gt;0.95,5,IF(C102&gt;0.9,4,IF(C102&gt;0.85,3,IF(C102&gt;0.8,2,IF(C102&gt;=0.75,1,0)))))</f>
        <v>0</v>
      </c>
      <c r="F102" s="77"/>
    </row>
    <row r="103" s="3" customFormat="1" ht="99" spans="1:6">
      <c r="A103" s="74" t="s">
        <v>138</v>
      </c>
      <c r="B103" s="74" t="s">
        <v>139</v>
      </c>
      <c r="C103" s="136">
        <f>B57/IF(B56=0,1,B56)</f>
        <v>0</v>
      </c>
      <c r="D103" s="75" t="s">
        <v>137</v>
      </c>
      <c r="E103" s="81">
        <f>IF(C103&gt;0.95,5,IF(C103&gt;0.9,4,IF(C103&gt;0.85,3,IF(C103&gt;0.8,2,IF(C103&gt;=0.75,1,0)))))</f>
        <v>0</v>
      </c>
      <c r="F103" s="77"/>
    </row>
    <row r="104" s="3" customFormat="1" ht="99" spans="1:6">
      <c r="A104" s="74"/>
      <c r="B104" s="74" t="s">
        <v>140</v>
      </c>
      <c r="C104" s="136">
        <f>B59/IF(B58=0,1,B58)</f>
        <v>0</v>
      </c>
      <c r="D104" s="75" t="s">
        <v>137</v>
      </c>
      <c r="E104" s="81">
        <f>IF(C104&gt;0.95,5,IF(C104&gt;0.9,4,IF(C104&gt;0.85,3,IF(C104&gt;0.8,2,IF(C104&gt;=0.75,1,0)))))</f>
        <v>0</v>
      </c>
      <c r="F104" s="77"/>
    </row>
    <row r="105" s="3" customFormat="1" ht="33" spans="1:6">
      <c r="A105" s="74"/>
      <c r="B105" s="78" t="s">
        <v>141</v>
      </c>
      <c r="C105" s="139" t="s">
        <v>120</v>
      </c>
      <c r="D105" s="79" t="s">
        <v>109</v>
      </c>
      <c r="E105" s="81" t="s">
        <v>110</v>
      </c>
      <c r="F105" s="77"/>
    </row>
    <row r="106" s="3" customFormat="1" ht="99" spans="1:6">
      <c r="A106" s="74" t="s">
        <v>142</v>
      </c>
      <c r="B106" s="74" t="s">
        <v>143</v>
      </c>
      <c r="C106" s="141">
        <f>B60/100</f>
        <v>0</v>
      </c>
      <c r="D106" s="79" t="s">
        <v>144</v>
      </c>
      <c r="E106" s="81">
        <f>IF(C106&gt;1.08,0,IF(C106&gt;1.04,1,IF(C106&gt;1,3,IF(C106&gt;0.96,5,IF(C106&gt;0.92,3,IF(C106&gt;0.88,1,0))))))</f>
        <v>0</v>
      </c>
      <c r="F106" s="77"/>
    </row>
    <row r="107" s="3" customFormat="1" ht="99" spans="1:6">
      <c r="A107" s="74"/>
      <c r="B107" s="74" t="s">
        <v>145</v>
      </c>
      <c r="C107" s="141">
        <f>B51/IF(B33=0,1,B33)</f>
        <v>0</v>
      </c>
      <c r="D107" s="75" t="s">
        <v>146</v>
      </c>
      <c r="E107" s="81">
        <f>IF(C107&gt;0.95,5,IF(C107&gt;0.9,4,IF(C107&gt;0.85,3,IF(C107&gt;0.8,2,IF(C107&gt;=0.75,1,0)))))</f>
        <v>0</v>
      </c>
      <c r="F107" s="77"/>
    </row>
    <row r="108" s="2" customFormat="1" ht="99" spans="1:6">
      <c r="A108" s="74" t="s">
        <v>147</v>
      </c>
      <c r="B108" s="74" t="s">
        <v>148</v>
      </c>
      <c r="C108" s="136">
        <f>B48/(IF(B18=0,1,B18)/(1500*12))</f>
        <v>0</v>
      </c>
      <c r="D108" s="75" t="s">
        <v>149</v>
      </c>
      <c r="E108" s="81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74" t="s">
        <v>150</v>
      </c>
      <c r="C109" s="136">
        <f>B49/IF(B48=0,1,B48)</f>
        <v>0</v>
      </c>
      <c r="D109" s="75" t="s">
        <v>151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74" t="s">
        <v>152</v>
      </c>
      <c r="C110" s="136">
        <f>B50</f>
        <v>0</v>
      </c>
      <c r="D110" s="75" t="s">
        <v>109</v>
      </c>
      <c r="E110" s="81" t="s">
        <v>110</v>
      </c>
      <c r="F110" s="80"/>
    </row>
    <row r="111" s="2" customFormat="1" ht="99" spans="1:6">
      <c r="A111" s="74" t="s">
        <v>153</v>
      </c>
      <c r="B111" s="74" t="s">
        <v>154</v>
      </c>
      <c r="C111" s="136">
        <f>(B42-B41)/ABS(IF(B41=0,1,B41))</f>
        <v>0</v>
      </c>
      <c r="D111" s="75" t="s">
        <v>155</v>
      </c>
      <c r="E111" s="81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74" t="s">
        <v>156</v>
      </c>
      <c r="C112" s="136">
        <f>B44/IF(B42=0,1,B42)</f>
        <v>0</v>
      </c>
      <c r="D112" s="75" t="s">
        <v>137</v>
      </c>
      <c r="E112" s="81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78" t="s">
        <v>157</v>
      </c>
      <c r="C113" s="145">
        <f>B46/IF(B42=0,1,B42)</f>
        <v>0</v>
      </c>
      <c r="D113" s="75" t="s">
        <v>158</v>
      </c>
      <c r="E113" s="168">
        <f>IF(C113&gt;0.15,5,IF(C113&gt;0.1,3,IF(C113&gt;0.05,1,0)))</f>
        <v>0</v>
      </c>
      <c r="F113" s="80"/>
    </row>
    <row r="114" s="2" customFormat="1" ht="99" spans="1:6">
      <c r="A114" s="74"/>
      <c r="B114" s="74" t="s">
        <v>159</v>
      </c>
      <c r="C114" s="136">
        <f>B45/IF(B42=0,1,B42)</f>
        <v>0</v>
      </c>
      <c r="D114" s="75" t="s">
        <v>137</v>
      </c>
      <c r="E114" s="81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78" t="s">
        <v>57</v>
      </c>
      <c r="C115" s="145">
        <f>B47</f>
        <v>0</v>
      </c>
      <c r="D115" s="79" t="s">
        <v>109</v>
      </c>
      <c r="E115" s="81" t="s">
        <v>110</v>
      </c>
      <c r="F115" s="80"/>
    </row>
    <row r="116" s="2" customFormat="1" ht="24.95" customHeight="1" spans="1:6">
      <c r="A116" s="51" t="s">
        <v>160</v>
      </c>
      <c r="B116" s="52"/>
      <c r="C116" s="134"/>
      <c r="D116" s="72"/>
      <c r="E116" s="73"/>
      <c r="F116" s="55">
        <f>SUM(E117:E124)/35*10</f>
        <v>7.71428571428571</v>
      </c>
    </row>
    <row r="117" s="2" customFormat="1" ht="66" spans="1:6">
      <c r="A117" s="82" t="s">
        <v>135</v>
      </c>
      <c r="B117" s="83" t="s">
        <v>161</v>
      </c>
      <c r="C117" s="147">
        <f>B62</f>
        <v>0</v>
      </c>
      <c r="D117" s="84" t="s">
        <v>162</v>
      </c>
      <c r="E117" s="169">
        <f>IF(C117&gt;5,0,IF(C117&gt;3,3,IF(C117&gt;1,4,5)))</f>
        <v>5</v>
      </c>
      <c r="F117" s="86"/>
    </row>
    <row r="118" s="2" customFormat="1" ht="66" spans="1:6">
      <c r="A118" s="87" t="s">
        <v>163</v>
      </c>
      <c r="B118" s="83" t="s">
        <v>164</v>
      </c>
      <c r="C118" s="149">
        <f>B63/IF(B69=0,1,B69)</f>
        <v>0</v>
      </c>
      <c r="D118" s="88" t="s">
        <v>165</v>
      </c>
      <c r="E118" s="169">
        <f>IF(C118&gt;0.3,0,IF(C118&gt;0.2,1,IF(C118&gt;0.1,3,5)))</f>
        <v>5</v>
      </c>
      <c r="F118" s="86"/>
    </row>
    <row r="119" s="2" customFormat="1" ht="49.5" spans="1:6">
      <c r="A119" s="87"/>
      <c r="B119" s="83" t="s">
        <v>166</v>
      </c>
      <c r="C119" s="149">
        <f>B72/IF(B71=0,1,B71)</f>
        <v>0</v>
      </c>
      <c r="D119" s="84" t="s">
        <v>167</v>
      </c>
      <c r="E119" s="169">
        <f>IF(C119&gt;0.6,1,IF(C119&gt;0.2,3,5))</f>
        <v>5</v>
      </c>
      <c r="F119" s="86"/>
    </row>
    <row r="120" s="2" customFormat="1" ht="66" spans="1:6">
      <c r="A120" s="83" t="s">
        <v>168</v>
      </c>
      <c r="B120" s="89" t="s">
        <v>169</v>
      </c>
      <c r="C120" s="152">
        <f>B64/IF(B66=0,1,B66)</f>
        <v>0</v>
      </c>
      <c r="D120" s="88" t="s">
        <v>170</v>
      </c>
      <c r="E120" s="169">
        <f>IF(C120&gt;0.15,0,IF(C120&gt;0.1,1,IF(C120&gt;0.05,3,5)))</f>
        <v>5</v>
      </c>
      <c r="F120" s="86"/>
    </row>
    <row r="121" s="2" customFormat="1" ht="66" spans="1:6">
      <c r="A121" s="83"/>
      <c r="B121" s="89" t="s">
        <v>171</v>
      </c>
      <c r="C121" s="152">
        <f>B67/(IF(B66=0,1,B66)/6)</f>
        <v>0</v>
      </c>
      <c r="D121" s="88" t="s">
        <v>172</v>
      </c>
      <c r="E121" s="169">
        <f>IF(C121&gt;1,5,IF(C121&gt;0.8,3,1))</f>
        <v>1</v>
      </c>
      <c r="F121" s="86"/>
    </row>
    <row r="122" s="2" customFormat="1" ht="66" spans="1:6">
      <c r="A122" s="83"/>
      <c r="B122" s="89" t="s">
        <v>173</v>
      </c>
      <c r="C122" s="147">
        <f>B68/(IF(B66=0,1,B66)/30)</f>
        <v>0</v>
      </c>
      <c r="D122" s="88" t="s">
        <v>172</v>
      </c>
      <c r="E122" s="169">
        <f>IF(C122&gt;1,5,IF(C122&gt;0.8,3,1))</f>
        <v>1</v>
      </c>
      <c r="F122" s="86"/>
    </row>
    <row r="123" s="2" customFormat="1" ht="19.5" hidden="1" spans="1:6">
      <c r="A123" s="83"/>
      <c r="B123" s="89" t="s">
        <v>174</v>
      </c>
      <c r="C123" s="147"/>
      <c r="D123" s="88" t="s">
        <v>109</v>
      </c>
      <c r="E123" s="169" t="s">
        <v>110</v>
      </c>
      <c r="F123" s="86"/>
    </row>
    <row r="124" s="2" customFormat="1" ht="66" spans="1:6">
      <c r="A124" s="90" t="s">
        <v>175</v>
      </c>
      <c r="B124" s="91" t="s">
        <v>176</v>
      </c>
      <c r="C124" s="154">
        <f>B65/IF(B70=0,1,B70)</f>
        <v>0</v>
      </c>
      <c r="D124" s="92" t="s">
        <v>165</v>
      </c>
      <c r="E124" s="170">
        <f>IF(C124&gt;0.3,0,IF(C124&gt;0.2,1,IF(C124&gt;0.1,3,5)))</f>
        <v>5</v>
      </c>
      <c r="F124" s="86"/>
    </row>
    <row r="125" s="2" customFormat="1" spans="1:6">
      <c r="A125" s="4"/>
      <c r="B125" s="93"/>
      <c r="C125" s="155"/>
      <c r="D125" s="94"/>
      <c r="E125" s="95"/>
      <c r="F125" s="171"/>
    </row>
    <row r="126" s="2" customFormat="1" spans="1:6">
      <c r="A126" s="4"/>
      <c r="B126" s="93"/>
      <c r="C126" s="155"/>
      <c r="D126" s="94"/>
      <c r="E126" s="95"/>
      <c r="F126" s="171"/>
    </row>
    <row r="127" s="2" customFormat="1" spans="1:6">
      <c r="A127" s="4"/>
      <c r="B127" s="93"/>
      <c r="C127" s="155"/>
      <c r="D127" s="94"/>
      <c r="E127" s="95"/>
      <c r="F127" s="171"/>
    </row>
    <row r="128" s="2" customFormat="1" spans="1:6">
      <c r="A128" s="4"/>
      <c r="B128" s="93"/>
      <c r="C128" s="155"/>
      <c r="D128" s="94"/>
      <c r="E128" s="95"/>
      <c r="F128" s="171"/>
    </row>
    <row r="129" s="2" customFormat="1" spans="1:6">
      <c r="A129" s="4"/>
      <c r="B129" s="93"/>
      <c r="C129" s="155"/>
      <c r="D129" s="94"/>
      <c r="E129" s="95"/>
      <c r="F129" s="171"/>
    </row>
    <row r="130" s="2" customFormat="1" spans="1:6">
      <c r="A130" s="4"/>
      <c r="B130" s="93"/>
      <c r="C130" s="155"/>
      <c r="D130" s="94"/>
      <c r="E130" s="95"/>
      <c r="F130" s="171"/>
    </row>
    <row r="131" s="2" customFormat="1" spans="1:6">
      <c r="A131" s="4"/>
      <c r="B131" s="93"/>
      <c r="C131" s="155"/>
      <c r="D131" s="94"/>
      <c r="E131" s="95"/>
      <c r="F131" s="171"/>
    </row>
    <row r="132" s="2" customFormat="1" spans="1:6">
      <c r="A132" s="4"/>
      <c r="B132" s="93"/>
      <c r="C132" s="155"/>
      <c r="D132" s="94"/>
      <c r="E132" s="95"/>
      <c r="F132" s="171"/>
    </row>
    <row r="133" s="2" customFormat="1" spans="1:6">
      <c r="A133" s="4"/>
      <c r="B133" s="93"/>
      <c r="C133" s="155"/>
      <c r="D133" s="94"/>
      <c r="E133" s="95"/>
      <c r="F133" s="171"/>
    </row>
    <row r="134" s="2" customFormat="1" spans="1:6">
      <c r="A134" s="4"/>
      <c r="B134" s="93"/>
      <c r="C134" s="155"/>
      <c r="D134" s="94"/>
      <c r="E134" s="95"/>
      <c r="F134" s="171"/>
    </row>
    <row r="135" s="2" customFormat="1" spans="1:6">
      <c r="A135" s="4"/>
      <c r="B135" s="93"/>
      <c r="C135" s="155"/>
      <c r="D135" s="94"/>
      <c r="E135" s="95"/>
      <c r="F135" s="171"/>
    </row>
    <row r="136" s="2" customFormat="1" spans="1:6">
      <c r="A136" s="4"/>
      <c r="B136" s="93"/>
      <c r="C136" s="155"/>
      <c r="D136" s="94"/>
      <c r="E136" s="95"/>
      <c r="F136" s="171"/>
    </row>
    <row r="137" s="2" customFormat="1" spans="1:6">
      <c r="A137" s="4"/>
      <c r="B137" s="93"/>
      <c r="C137" s="155"/>
      <c r="D137" s="94"/>
      <c r="E137" s="95"/>
      <c r="F137" s="171"/>
    </row>
    <row r="138" s="2" customFormat="1" spans="1:6">
      <c r="A138" s="4"/>
      <c r="B138" s="93"/>
      <c r="C138" s="155"/>
      <c r="D138" s="94"/>
      <c r="E138" s="95"/>
      <c r="F138" s="171"/>
    </row>
    <row r="139" s="2" customFormat="1" spans="1:6">
      <c r="A139" s="4"/>
      <c r="B139" s="93"/>
      <c r="C139" s="155"/>
      <c r="D139" s="94"/>
      <c r="E139" s="95"/>
      <c r="F139" s="171"/>
    </row>
    <row r="140" s="2" customFormat="1" spans="1:6">
      <c r="A140" s="4"/>
      <c r="B140" s="93"/>
      <c r="C140" s="155"/>
      <c r="D140" s="94"/>
      <c r="E140" s="95"/>
      <c r="F140" s="171"/>
    </row>
    <row r="141" s="2" customFormat="1" spans="1:6">
      <c r="A141" s="4"/>
      <c r="B141" s="93"/>
      <c r="C141" s="155"/>
      <c r="D141" s="94"/>
      <c r="E141" s="95"/>
      <c r="F141" s="171"/>
    </row>
    <row r="142" s="2" customFormat="1" spans="1:6">
      <c r="A142" s="4"/>
      <c r="B142" s="93"/>
      <c r="C142" s="155"/>
      <c r="D142" s="94"/>
      <c r="E142" s="95"/>
      <c r="F142" s="171"/>
    </row>
    <row r="143" s="2" customFormat="1" spans="1:6">
      <c r="A143" s="4"/>
      <c r="B143" s="93"/>
      <c r="C143" s="155"/>
      <c r="D143" s="94"/>
      <c r="E143" s="95"/>
      <c r="F143" s="171"/>
    </row>
    <row r="144" s="2" customFormat="1" spans="1:6">
      <c r="A144" s="4"/>
      <c r="B144" s="93"/>
      <c r="C144" s="155"/>
      <c r="D144" s="94"/>
      <c r="E144" s="95"/>
      <c r="F144" s="171"/>
    </row>
    <row r="145" s="2" customFormat="1" spans="1:6">
      <c r="A145" s="4"/>
      <c r="B145" s="93"/>
      <c r="C145" s="155"/>
      <c r="D145" s="94"/>
      <c r="E145" s="95"/>
      <c r="F145" s="171"/>
    </row>
    <row r="146" s="2" customFormat="1" spans="1:6">
      <c r="A146" s="4"/>
      <c r="B146" s="93"/>
      <c r="C146" s="155"/>
      <c r="D146" s="94"/>
      <c r="E146" s="95"/>
      <c r="F146" s="171"/>
    </row>
    <row r="147" s="2" customFormat="1" spans="1:6">
      <c r="A147" s="4"/>
      <c r="B147" s="93"/>
      <c r="C147" s="155"/>
      <c r="D147" s="94"/>
      <c r="E147" s="95"/>
      <c r="F147" s="171"/>
    </row>
    <row r="148" s="2" customFormat="1" spans="1:6">
      <c r="A148" s="4"/>
      <c r="B148" s="93"/>
      <c r="C148" s="155"/>
      <c r="D148" s="94"/>
      <c r="E148" s="95"/>
      <c r="F148" s="171"/>
    </row>
    <row r="149" s="2" customFormat="1" spans="1:6">
      <c r="A149" s="4"/>
      <c r="B149" s="93"/>
      <c r="C149" s="155"/>
      <c r="D149" s="94"/>
      <c r="E149" s="95"/>
      <c r="F149" s="171"/>
    </row>
    <row r="150" s="2" customFormat="1" spans="1:6">
      <c r="A150" s="4"/>
      <c r="B150" s="93"/>
      <c r="C150" s="155"/>
      <c r="D150" s="94"/>
      <c r="E150" s="95"/>
      <c r="F150" s="171"/>
    </row>
    <row r="151" s="2" customFormat="1" spans="1:6">
      <c r="A151" s="4"/>
      <c r="B151" s="93"/>
      <c r="C151" s="155"/>
      <c r="D151" s="94"/>
      <c r="E151" s="95"/>
      <c r="F151" s="171"/>
    </row>
    <row r="152" s="2" customFormat="1" spans="1:6">
      <c r="A152" s="4"/>
      <c r="B152" s="93"/>
      <c r="C152" s="155"/>
      <c r="D152" s="94"/>
      <c r="E152" s="95"/>
      <c r="F152" s="171"/>
    </row>
    <row r="153" s="2" customFormat="1" spans="1:6">
      <c r="A153" s="4"/>
      <c r="B153" s="93"/>
      <c r="C153" s="155"/>
      <c r="D153" s="94"/>
      <c r="E153" s="95"/>
      <c r="F153" s="171"/>
    </row>
    <row r="154" s="2" customFormat="1" spans="1:6">
      <c r="A154" s="4"/>
      <c r="B154" s="93"/>
      <c r="C154" s="155"/>
      <c r="D154" s="94"/>
      <c r="E154" s="95"/>
      <c r="F154" s="171"/>
    </row>
    <row r="155" s="2" customFormat="1" spans="1:6">
      <c r="A155" s="4"/>
      <c r="B155" s="93"/>
      <c r="C155" s="155"/>
      <c r="D155" s="94"/>
      <c r="E155" s="95"/>
      <c r="F155" s="171"/>
    </row>
    <row r="156" s="2" customFormat="1" spans="1:6">
      <c r="A156" s="4"/>
      <c r="B156" s="93"/>
      <c r="C156" s="155"/>
      <c r="D156" s="94"/>
      <c r="E156" s="95"/>
      <c r="F156" s="171"/>
    </row>
    <row r="157" s="2" customFormat="1" spans="1:6">
      <c r="A157" s="4"/>
      <c r="B157" s="93"/>
      <c r="C157" s="155"/>
      <c r="D157" s="94"/>
      <c r="E157" s="95"/>
      <c r="F157" s="171"/>
    </row>
    <row r="158" spans="2:5">
      <c r="B158" s="97"/>
      <c r="C158" s="156"/>
      <c r="D158" s="98"/>
      <c r="E158" s="99"/>
    </row>
    <row r="159" spans="2:5">
      <c r="B159" s="97"/>
      <c r="C159" s="156"/>
      <c r="D159" s="98"/>
      <c r="E159" s="99"/>
    </row>
    <row r="160" spans="2:5">
      <c r="B160" s="97"/>
      <c r="C160" s="156"/>
      <c r="D160" s="98"/>
      <c r="E160" s="99"/>
    </row>
    <row r="161" spans="2:5">
      <c r="B161" s="97"/>
      <c r="C161" s="156"/>
      <c r="D161" s="98"/>
      <c r="E161" s="99"/>
    </row>
    <row r="162" spans="2:5">
      <c r="B162" s="97"/>
      <c r="C162" s="156"/>
      <c r="D162" s="98"/>
      <c r="E162" s="99"/>
    </row>
    <row r="163" spans="2:5">
      <c r="B163" s="97"/>
      <c r="C163" s="156"/>
      <c r="D163" s="98"/>
      <c r="E163" s="99"/>
    </row>
    <row r="164" spans="2:5">
      <c r="B164" s="97"/>
      <c r="C164" s="156"/>
      <c r="D164" s="98"/>
      <c r="E164" s="99"/>
    </row>
    <row r="165" spans="2:5">
      <c r="B165" s="97"/>
      <c r="C165" s="156"/>
      <c r="D165" s="98"/>
      <c r="E165" s="99"/>
    </row>
    <row r="166" spans="2:5">
      <c r="B166" s="97"/>
      <c r="C166" s="156"/>
      <c r="D166" s="98"/>
      <c r="E166" s="99"/>
    </row>
    <row r="167" spans="2:5">
      <c r="B167" s="97"/>
      <c r="C167" s="156"/>
      <c r="D167" s="98"/>
      <c r="E167" s="99"/>
    </row>
    <row r="168" spans="2:5">
      <c r="B168" s="97"/>
      <c r="C168" s="156"/>
      <c r="D168" s="98"/>
      <c r="E168" s="99"/>
    </row>
    <row r="169" spans="2:5">
      <c r="B169" s="97"/>
      <c r="C169" s="156"/>
      <c r="D169" s="98"/>
      <c r="E169" s="99"/>
    </row>
    <row r="170" spans="2:5">
      <c r="B170" s="97"/>
      <c r="C170" s="156"/>
      <c r="D170" s="98"/>
      <c r="E170" s="99"/>
    </row>
    <row r="171" spans="2:5">
      <c r="B171" s="97"/>
      <c r="C171" s="156"/>
      <c r="D171" s="98"/>
      <c r="E171" s="99"/>
    </row>
    <row r="172" spans="2:5">
      <c r="B172" s="97"/>
      <c r="C172" s="156"/>
      <c r="D172" s="98"/>
      <c r="E172" s="99"/>
    </row>
    <row r="173" spans="2:5">
      <c r="B173" s="97"/>
      <c r="C173" s="156"/>
      <c r="D173" s="98"/>
      <c r="E173" s="99"/>
    </row>
    <row r="174" spans="2:5">
      <c r="B174" s="97"/>
      <c r="C174" s="156"/>
      <c r="D174" s="98"/>
      <c r="E174" s="99"/>
    </row>
    <row r="175" spans="2:5">
      <c r="B175" s="97"/>
      <c r="C175" s="156"/>
      <c r="D175" s="98"/>
      <c r="E175" s="99"/>
    </row>
    <row r="176" spans="2:5">
      <c r="B176" s="97"/>
      <c r="C176" s="156"/>
      <c r="D176" s="98"/>
      <c r="E176" s="99"/>
    </row>
    <row r="177" spans="2:5">
      <c r="B177" s="97"/>
      <c r="C177" s="156"/>
      <c r="D177" s="98"/>
      <c r="E177" s="99"/>
    </row>
    <row r="178" spans="2:5">
      <c r="B178" s="97"/>
      <c r="C178" s="156"/>
      <c r="D178" s="98"/>
      <c r="E178" s="99"/>
    </row>
    <row r="179" spans="2:5">
      <c r="B179" s="97"/>
      <c r="C179" s="156"/>
      <c r="D179" s="98"/>
      <c r="E179" s="99"/>
    </row>
    <row r="180" spans="2:5">
      <c r="B180" s="97"/>
      <c r="C180" s="156"/>
      <c r="D180" s="98"/>
      <c r="E180" s="99"/>
    </row>
    <row r="181" spans="2:5">
      <c r="B181" s="97"/>
      <c r="C181" s="156"/>
      <c r="D181" s="98"/>
      <c r="E181" s="99"/>
    </row>
    <row r="182" spans="2:5">
      <c r="B182" s="97"/>
      <c r="C182" s="156"/>
      <c r="D182" s="98"/>
      <c r="E182" s="99"/>
    </row>
    <row r="183" spans="2:5">
      <c r="B183" s="97"/>
      <c r="C183" s="156"/>
      <c r="D183" s="98"/>
      <c r="E183" s="99"/>
    </row>
    <row r="184" spans="2:5">
      <c r="B184" s="97"/>
      <c r="C184" s="156"/>
      <c r="D184" s="98"/>
      <c r="E184" s="99"/>
    </row>
    <row r="185" spans="2:5">
      <c r="B185" s="97"/>
      <c r="C185" s="156"/>
      <c r="D185" s="98"/>
      <c r="E185" s="99"/>
    </row>
    <row r="186" spans="2:5">
      <c r="B186" s="97"/>
      <c r="C186" s="156"/>
      <c r="D186" s="98"/>
      <c r="E186" s="99"/>
    </row>
    <row r="187" spans="2:5">
      <c r="B187" s="97"/>
      <c r="C187" s="156"/>
      <c r="D187" s="98"/>
      <c r="E187" s="99"/>
    </row>
    <row r="188" spans="2:5">
      <c r="B188" s="97"/>
      <c r="C188" s="156"/>
      <c r="D188" s="98"/>
      <c r="E188" s="99"/>
    </row>
    <row r="189" spans="2:5">
      <c r="B189" s="97"/>
      <c r="C189" s="156"/>
      <c r="D189" s="98"/>
      <c r="E189" s="99"/>
    </row>
    <row r="190" spans="2:5">
      <c r="B190" s="97"/>
      <c r="C190" s="156"/>
      <c r="D190" s="98"/>
      <c r="E190" s="99"/>
    </row>
    <row r="191" spans="2:5">
      <c r="B191" s="97"/>
      <c r="C191" s="156"/>
      <c r="D191" s="98"/>
      <c r="E191" s="99"/>
    </row>
    <row r="192" spans="2:5">
      <c r="B192" s="97"/>
      <c r="C192" s="156"/>
      <c r="D192" s="98"/>
      <c r="E192" s="99"/>
    </row>
    <row r="193" spans="2:5">
      <c r="B193" s="97"/>
      <c r="C193" s="156"/>
      <c r="D193" s="98"/>
      <c r="E193" s="99"/>
    </row>
    <row r="194" spans="2:5">
      <c r="B194" s="97"/>
      <c r="C194" s="156"/>
      <c r="D194" s="98"/>
      <c r="E194" s="99"/>
    </row>
    <row r="195" spans="2:5">
      <c r="B195" s="97"/>
      <c r="C195" s="156"/>
      <c r="D195" s="98"/>
      <c r="E195" s="99"/>
    </row>
    <row r="196" spans="2:5">
      <c r="B196" s="97"/>
      <c r="C196" s="156"/>
      <c r="D196" s="98"/>
      <c r="E196" s="99"/>
    </row>
    <row r="197" spans="2:5">
      <c r="B197" s="97"/>
      <c r="C197" s="156"/>
      <c r="D197" s="98"/>
      <c r="E197" s="99"/>
    </row>
    <row r="198" spans="2:5">
      <c r="B198" s="97"/>
      <c r="C198" s="156"/>
      <c r="D198" s="98"/>
      <c r="E198" s="99"/>
    </row>
    <row r="199" spans="2:5">
      <c r="B199" s="97"/>
      <c r="C199" s="156"/>
      <c r="D199" s="98"/>
      <c r="E199" s="99"/>
    </row>
    <row r="200" spans="2:5">
      <c r="B200" s="97"/>
      <c r="C200" s="156"/>
      <c r="D200" s="98"/>
      <c r="E200" s="99"/>
    </row>
    <row r="201" spans="2:5">
      <c r="B201" s="97"/>
      <c r="C201" s="156"/>
      <c r="D201" s="98"/>
      <c r="E201" s="99"/>
    </row>
    <row r="202" spans="2:5">
      <c r="B202" s="97"/>
      <c r="C202" s="156"/>
      <c r="D202" s="98"/>
      <c r="E202" s="99"/>
    </row>
    <row r="203" spans="2:5">
      <c r="B203" s="97"/>
      <c r="C203" s="156"/>
      <c r="D203" s="98"/>
      <c r="E203" s="99"/>
    </row>
    <row r="204" spans="2:5">
      <c r="B204" s="97"/>
      <c r="C204" s="156"/>
      <c r="D204" s="98"/>
      <c r="E204" s="99"/>
    </row>
    <row r="205" spans="2:5">
      <c r="B205" s="97"/>
      <c r="C205" s="156"/>
      <c r="D205" s="98"/>
      <c r="E205" s="99"/>
    </row>
    <row r="206" spans="2:5">
      <c r="B206" s="97"/>
      <c r="C206" s="156"/>
      <c r="D206" s="98"/>
      <c r="E206" s="99"/>
    </row>
    <row r="207" spans="2:5">
      <c r="B207" s="97"/>
      <c r="C207" s="156"/>
      <c r="D207" s="98"/>
      <c r="E207" s="99"/>
    </row>
    <row r="208" spans="2:5">
      <c r="B208" s="97"/>
      <c r="C208" s="156"/>
      <c r="D208" s="98"/>
      <c r="E208" s="99"/>
    </row>
    <row r="209" spans="2:5">
      <c r="B209" s="97"/>
      <c r="C209" s="156"/>
      <c r="D209" s="98"/>
      <c r="E209" s="99"/>
    </row>
    <row r="210" spans="2:5">
      <c r="B210" s="97"/>
      <c r="C210" s="156"/>
      <c r="D210" s="98"/>
      <c r="E210" s="99"/>
    </row>
    <row r="211" spans="2:5">
      <c r="B211" s="97"/>
      <c r="C211" s="156"/>
      <c r="D211" s="98"/>
      <c r="E211" s="99"/>
    </row>
    <row r="212" spans="2:5">
      <c r="B212" s="97"/>
      <c r="C212" s="156"/>
      <c r="D212" s="98"/>
      <c r="E212" s="99"/>
    </row>
    <row r="213" spans="2:5">
      <c r="B213" s="97"/>
      <c r="C213" s="156"/>
      <c r="D213" s="98"/>
      <c r="E213" s="99"/>
    </row>
    <row r="214" spans="2:5">
      <c r="B214" s="97"/>
      <c r="C214" s="156"/>
      <c r="D214" s="98"/>
      <c r="E214" s="99"/>
    </row>
    <row r="215" spans="2:5">
      <c r="B215" s="97"/>
      <c r="C215" s="156"/>
      <c r="D215" s="98"/>
      <c r="E215" s="99"/>
    </row>
    <row r="216" spans="2:5">
      <c r="B216" s="97"/>
      <c r="C216" s="156"/>
      <c r="D216" s="98"/>
      <c r="E216" s="99"/>
    </row>
    <row r="217" spans="2:5">
      <c r="B217" s="97"/>
      <c r="C217" s="156"/>
      <c r="D217" s="98"/>
      <c r="E217" s="99"/>
    </row>
    <row r="218" spans="2:5">
      <c r="B218" s="97"/>
      <c r="C218" s="156"/>
      <c r="D218" s="98"/>
      <c r="E218" s="99"/>
    </row>
    <row r="219" spans="2:5">
      <c r="B219" s="97"/>
      <c r="C219" s="156"/>
      <c r="D219" s="98"/>
      <c r="E219" s="99"/>
    </row>
    <row r="220" spans="2:5">
      <c r="B220" s="97"/>
      <c r="C220" s="156"/>
      <c r="D220" s="98"/>
      <c r="E220" s="99"/>
    </row>
    <row r="221" spans="2:5">
      <c r="B221" s="97"/>
      <c r="C221" s="156"/>
      <c r="D221" s="98"/>
      <c r="E221" s="99"/>
    </row>
    <row r="222" spans="2:5">
      <c r="B222" s="97"/>
      <c r="C222" s="156"/>
      <c r="D222" s="98"/>
      <c r="E222" s="99"/>
    </row>
    <row r="223" spans="2:5">
      <c r="B223" s="97"/>
      <c r="C223" s="156"/>
      <c r="D223" s="98"/>
      <c r="E223" s="99"/>
    </row>
    <row r="224" spans="2:5">
      <c r="B224" s="97"/>
      <c r="C224" s="156"/>
      <c r="D224" s="98"/>
      <c r="E224" s="99"/>
    </row>
    <row r="225" spans="2:5">
      <c r="B225" s="97"/>
      <c r="C225" s="156"/>
      <c r="D225" s="98"/>
      <c r="E225" s="99"/>
    </row>
    <row r="226" spans="2:5">
      <c r="B226" s="97"/>
      <c r="C226" s="156"/>
      <c r="D226" s="98"/>
      <c r="E226" s="99"/>
    </row>
    <row r="227" spans="2:5">
      <c r="B227" s="97"/>
      <c r="C227" s="156"/>
      <c r="D227" s="98"/>
      <c r="E227" s="99"/>
    </row>
    <row r="228" spans="2:5">
      <c r="B228" s="97"/>
      <c r="C228" s="156"/>
      <c r="D228" s="98"/>
      <c r="E228" s="99"/>
    </row>
    <row r="229" spans="2:5">
      <c r="B229" s="97"/>
      <c r="C229" s="156"/>
      <c r="D229" s="98"/>
      <c r="E229" s="99"/>
    </row>
    <row r="230" spans="2:5">
      <c r="B230" s="97"/>
      <c r="C230" s="156"/>
      <c r="D230" s="98"/>
      <c r="E230" s="99"/>
    </row>
    <row r="231" spans="2:5">
      <c r="B231" s="97"/>
      <c r="C231" s="156"/>
      <c r="D231" s="98"/>
      <c r="E231" s="99"/>
    </row>
    <row r="232" spans="2:5">
      <c r="B232" s="97"/>
      <c r="C232" s="156"/>
      <c r="D232" s="98"/>
      <c r="E232" s="99"/>
    </row>
    <row r="233" spans="2:5">
      <c r="B233" s="97"/>
      <c r="C233" s="156"/>
      <c r="D233" s="98"/>
      <c r="E233" s="99"/>
    </row>
    <row r="234" spans="2:5">
      <c r="B234" s="97"/>
      <c r="C234" s="156"/>
      <c r="D234" s="98"/>
      <c r="E234" s="99"/>
    </row>
    <row r="235" spans="2:5">
      <c r="B235" s="97"/>
      <c r="C235" s="156"/>
      <c r="D235" s="98"/>
      <c r="E235" s="99"/>
    </row>
    <row r="236" spans="2:5">
      <c r="B236" s="97"/>
      <c r="C236" s="156"/>
      <c r="D236" s="98"/>
      <c r="E236" s="99"/>
    </row>
    <row r="237" spans="2:5">
      <c r="B237" s="97"/>
      <c r="C237" s="156"/>
      <c r="D237" s="98"/>
      <c r="E237" s="99"/>
    </row>
    <row r="238" spans="2:5">
      <c r="B238" s="97"/>
      <c r="C238" s="156"/>
      <c r="D238" s="98"/>
      <c r="E238" s="99"/>
    </row>
    <row r="239" spans="2:5">
      <c r="B239" s="97"/>
      <c r="C239" s="156"/>
      <c r="D239" s="98"/>
      <c r="E239" s="99"/>
    </row>
    <row r="240" spans="2:5">
      <c r="B240" s="97"/>
      <c r="C240" s="156"/>
      <c r="D240" s="98"/>
      <c r="E240" s="99"/>
    </row>
    <row r="241" spans="2:5">
      <c r="B241" s="97"/>
      <c r="C241" s="156"/>
      <c r="D241" s="98"/>
      <c r="E241" s="99"/>
    </row>
    <row r="242" spans="2:5">
      <c r="B242" s="97"/>
      <c r="C242" s="156"/>
      <c r="D242" s="98"/>
      <c r="E242" s="99"/>
    </row>
    <row r="243" spans="2:5">
      <c r="B243" s="97"/>
      <c r="C243" s="156"/>
      <c r="D243" s="98"/>
      <c r="E243" s="99"/>
    </row>
    <row r="244" spans="2:5">
      <c r="B244" s="97"/>
      <c r="C244" s="156"/>
      <c r="D244" s="98"/>
      <c r="E244" s="99"/>
    </row>
    <row r="245" spans="2:5">
      <c r="B245" s="97"/>
      <c r="C245" s="156"/>
      <c r="D245" s="98"/>
      <c r="E245" s="99"/>
    </row>
    <row r="246" spans="2:5">
      <c r="B246" s="97"/>
      <c r="C246" s="156"/>
      <c r="D246" s="98"/>
      <c r="E246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6"/>
  <sheetViews>
    <sheetView tabSelected="1" topLeftCell="A115" workbookViewId="0">
      <selection activeCell="H121" sqref="H121"/>
    </sheetView>
  </sheetViews>
  <sheetFormatPr defaultColWidth="9" defaultRowHeight="16.5" outlineLevelCol="3"/>
  <cols>
    <col min="1" max="1" width="33.5" style="4" customWidth="1"/>
    <col min="2" max="2" width="42.875" style="5" customWidth="1"/>
    <col min="3" max="3" width="17.7583333333333" style="100" customWidth="1"/>
    <col min="4" max="4" width="47.5416666666667" style="6" customWidth="1"/>
    <col min="5" max="16384" width="9" style="9"/>
  </cols>
  <sheetData>
    <row r="1" ht="52.5" customHeight="1" spans="1:4">
      <c r="A1" s="10" t="s">
        <v>0</v>
      </c>
      <c r="B1" s="11"/>
      <c r="C1" s="101"/>
      <c r="D1" s="12"/>
    </row>
    <row r="2" ht="17.25" spans="1:4">
      <c r="A2" s="15" t="s">
        <v>1</v>
      </c>
      <c r="B2" s="16"/>
      <c r="C2" s="102"/>
      <c r="D2" s="17" t="s">
        <v>177</v>
      </c>
    </row>
    <row r="3" s="1" customFormat="1" ht="17.25" spans="1:4">
      <c r="A3" s="20"/>
      <c r="B3" s="20" t="s">
        <v>6</v>
      </c>
      <c r="C3" s="21"/>
      <c r="D3" s="38"/>
    </row>
    <row r="4" s="1" customFormat="1" ht="17.25" spans="1:4">
      <c r="A4" s="20"/>
      <c r="B4" s="20" t="s">
        <v>7</v>
      </c>
      <c r="C4" s="21"/>
      <c r="D4" s="38"/>
    </row>
    <row r="5" s="1" customFormat="1" ht="17.25" spans="1:4">
      <c r="A5" s="20"/>
      <c r="B5" s="20" t="s">
        <v>8</v>
      </c>
      <c r="C5" s="21"/>
      <c r="D5" s="38"/>
    </row>
    <row r="6" s="1" customFormat="1" ht="17.25" spans="1:4">
      <c r="A6" s="20"/>
      <c r="B6" s="20" t="s">
        <v>9</v>
      </c>
      <c r="C6" s="21"/>
      <c r="D6" s="38"/>
    </row>
    <row r="7" s="1" customFormat="1" ht="17.25" spans="1:4">
      <c r="A7" s="20"/>
      <c r="B7" s="20" t="s">
        <v>10</v>
      </c>
      <c r="C7" s="21"/>
      <c r="D7" s="38"/>
    </row>
    <row r="8" s="1" customFormat="1" ht="17.25" spans="1:4">
      <c r="A8" s="20"/>
      <c r="B8" s="20" t="s">
        <v>11</v>
      </c>
      <c r="C8" s="21"/>
      <c r="D8" s="38"/>
    </row>
    <row r="9" s="1" customFormat="1" ht="17.25" spans="1:4">
      <c r="A9" s="20"/>
      <c r="B9" s="20" t="s">
        <v>12</v>
      </c>
      <c r="C9" s="21"/>
      <c r="D9" s="38"/>
    </row>
    <row r="10" s="1" customFormat="1" ht="17.25" spans="1:4">
      <c r="A10" s="20"/>
      <c r="B10" s="20" t="s">
        <v>13</v>
      </c>
      <c r="C10" s="103"/>
      <c r="D10" s="38"/>
    </row>
    <row r="11" s="1" customFormat="1" ht="15" spans="1:4">
      <c r="A11" s="20"/>
      <c r="B11" s="20" t="s">
        <v>14</v>
      </c>
      <c r="C11" s="103"/>
      <c r="D11" s="104" t="s">
        <v>15</v>
      </c>
    </row>
    <row r="12" s="1" customFormat="1" ht="15" spans="1:4">
      <c r="A12" s="20"/>
      <c r="B12" s="20" t="s">
        <v>16</v>
      </c>
      <c r="C12" s="103"/>
      <c r="D12" s="104" t="s">
        <v>17</v>
      </c>
    </row>
    <row r="13" s="1" customFormat="1" ht="15" spans="1:4">
      <c r="A13" s="20"/>
      <c r="B13" s="20" t="s">
        <v>18</v>
      </c>
      <c r="C13" s="103"/>
      <c r="D13" s="104"/>
    </row>
    <row r="14" s="1" customFormat="1" ht="15" spans="1:4">
      <c r="A14" s="20"/>
      <c r="B14" s="20" t="s">
        <v>19</v>
      </c>
      <c r="C14" s="103"/>
      <c r="D14" s="104"/>
    </row>
    <row r="15" s="1" customFormat="1" ht="15" spans="1:4">
      <c r="A15" s="20"/>
      <c r="B15" s="20" t="s">
        <v>20</v>
      </c>
      <c r="C15" s="103"/>
      <c r="D15" s="104" t="s">
        <v>21</v>
      </c>
    </row>
    <row r="16" s="1" customFormat="1" ht="15" spans="1:4">
      <c r="A16" s="20"/>
      <c r="B16" s="20" t="s">
        <v>22</v>
      </c>
      <c r="C16" s="103"/>
      <c r="D16" s="104" t="s">
        <v>21</v>
      </c>
    </row>
    <row r="17" s="1" customFormat="1" ht="15" spans="1:4">
      <c r="A17" s="20"/>
      <c r="B17" s="20" t="s">
        <v>23</v>
      </c>
      <c r="C17" s="103"/>
      <c r="D17" s="104" t="s">
        <v>21</v>
      </c>
    </row>
    <row r="18" s="1" customFormat="1" ht="15" spans="1:4">
      <c r="A18" s="20"/>
      <c r="B18" s="20" t="s">
        <v>24</v>
      </c>
      <c r="C18" s="103"/>
      <c r="D18" s="104"/>
    </row>
    <row r="19" s="1" customFormat="1" ht="15" spans="1:4">
      <c r="A19" s="20"/>
      <c r="B19" s="20" t="s">
        <v>25</v>
      </c>
      <c r="C19" s="103"/>
      <c r="D19" s="104"/>
    </row>
    <row r="20" s="1" customFormat="1" ht="15" spans="1:4">
      <c r="A20" s="20"/>
      <c r="B20" s="20" t="s">
        <v>26</v>
      </c>
      <c r="C20" s="103"/>
      <c r="D20" s="104"/>
    </row>
    <row r="21" s="1" customFormat="1" ht="15" spans="1:4">
      <c r="A21" s="20"/>
      <c r="B21" s="20" t="s">
        <v>27</v>
      </c>
      <c r="C21" s="103"/>
      <c r="D21" s="104"/>
    </row>
    <row r="22" s="1" customFormat="1" ht="15" spans="1:4">
      <c r="A22" s="20"/>
      <c r="B22" s="20" t="s">
        <v>28</v>
      </c>
      <c r="C22" s="103"/>
      <c r="D22" s="104" t="s">
        <v>29</v>
      </c>
    </row>
    <row r="23" s="1" customFormat="1" ht="15" spans="1:4">
      <c r="A23" s="20"/>
      <c r="B23" s="20" t="s">
        <v>30</v>
      </c>
      <c r="C23" s="103"/>
      <c r="D23" s="104"/>
    </row>
    <row r="24" s="1" customFormat="1" ht="15" spans="1:4">
      <c r="A24" s="20"/>
      <c r="B24" s="20" t="s">
        <v>31</v>
      </c>
      <c r="C24" s="103"/>
      <c r="D24" s="104" t="s">
        <v>32</v>
      </c>
    </row>
    <row r="25" s="1" customFormat="1" ht="15" spans="1:4">
      <c r="A25" s="20"/>
      <c r="B25" s="20" t="s">
        <v>33</v>
      </c>
      <c r="C25" s="103"/>
      <c r="D25" s="104" t="s">
        <v>34</v>
      </c>
    </row>
    <row r="26" s="1" customFormat="1" ht="15" spans="1:4">
      <c r="A26" s="20"/>
      <c r="B26" s="20" t="s">
        <v>35</v>
      </c>
      <c r="C26" s="103"/>
      <c r="D26" s="104" t="s">
        <v>36</v>
      </c>
    </row>
    <row r="27" s="1" customFormat="1" ht="15" spans="1:4">
      <c r="A27" s="20"/>
      <c r="B27" s="20" t="s">
        <v>37</v>
      </c>
      <c r="C27" s="103"/>
      <c r="D27" s="104" t="s">
        <v>38</v>
      </c>
    </row>
    <row r="28" s="1" customFormat="1" ht="15" spans="1:4">
      <c r="A28" s="20"/>
      <c r="B28" s="20" t="s">
        <v>39</v>
      </c>
      <c r="C28" s="103"/>
      <c r="D28" s="104" t="s">
        <v>40</v>
      </c>
    </row>
    <row r="29" s="1" customFormat="1" ht="15" spans="1:4">
      <c r="A29" s="20"/>
      <c r="B29" s="20" t="s">
        <v>41</v>
      </c>
      <c r="C29" s="103"/>
      <c r="D29" s="104"/>
    </row>
    <row r="30" s="1" customFormat="1" ht="15" spans="1:4">
      <c r="A30" s="20"/>
      <c r="B30" s="20"/>
      <c r="C30" s="103"/>
      <c r="D30" s="104"/>
    </row>
    <row r="31" s="1" customFormat="1" ht="15" spans="1:4">
      <c r="A31" s="20"/>
      <c r="B31" s="20" t="s">
        <v>42</v>
      </c>
      <c r="C31" s="103"/>
      <c r="D31" s="104"/>
    </row>
    <row r="32" s="1" customFormat="1" ht="15" spans="1:4">
      <c r="A32" s="20"/>
      <c r="B32" s="20" t="s">
        <v>43</v>
      </c>
      <c r="C32" s="103"/>
      <c r="D32" s="104"/>
    </row>
    <row r="33" s="1" customFormat="1" ht="15" spans="1:4">
      <c r="A33" s="20"/>
      <c r="B33" s="20" t="s">
        <v>44</v>
      </c>
      <c r="C33" s="103"/>
      <c r="D33" s="104"/>
    </row>
    <row r="34" s="1" customFormat="1" ht="15" spans="1:4">
      <c r="A34" s="20"/>
      <c r="B34" s="20" t="s">
        <v>45</v>
      </c>
      <c r="C34" s="103"/>
      <c r="D34" s="104"/>
    </row>
    <row r="35" s="1" customFormat="1" ht="15" spans="1:4">
      <c r="A35" s="20"/>
      <c r="B35" s="20" t="s">
        <v>46</v>
      </c>
      <c r="C35" s="103"/>
      <c r="D35" s="104"/>
    </row>
    <row r="36" s="1" customFormat="1" ht="15" spans="1:4">
      <c r="A36" s="20"/>
      <c r="B36" s="20"/>
      <c r="C36" s="103"/>
      <c r="D36" s="104"/>
    </row>
    <row r="37" s="1" customFormat="1" ht="15" spans="1:4">
      <c r="A37" s="20"/>
      <c r="B37" s="20" t="s">
        <v>47</v>
      </c>
      <c r="C37" s="103"/>
      <c r="D37" s="104"/>
    </row>
    <row r="38" s="1" customFormat="1" ht="15" spans="1:4">
      <c r="A38" s="20"/>
      <c r="B38" s="20" t="s">
        <v>48</v>
      </c>
      <c r="C38" s="103"/>
      <c r="D38" s="104"/>
    </row>
    <row r="39" s="1" customFormat="1" ht="15" spans="1:4">
      <c r="A39" s="20"/>
      <c r="B39" s="20" t="s">
        <v>49</v>
      </c>
      <c r="C39" s="103"/>
      <c r="D39" s="104"/>
    </row>
    <row r="40" s="1" customFormat="1" ht="15" spans="1:4">
      <c r="A40" s="20"/>
      <c r="B40" s="20"/>
      <c r="C40" s="103"/>
      <c r="D40" s="104"/>
    </row>
    <row r="41" s="1" customFormat="1" ht="15" spans="1:4">
      <c r="A41" s="20"/>
      <c r="B41" s="20" t="s">
        <v>50</v>
      </c>
      <c r="C41" s="103"/>
      <c r="D41" s="104"/>
    </row>
    <row r="42" s="1" customFormat="1" ht="15" spans="1:4">
      <c r="A42" s="20"/>
      <c r="B42" s="20" t="s">
        <v>51</v>
      </c>
      <c r="C42" s="103"/>
      <c r="D42" s="104"/>
    </row>
    <row r="43" s="1" customFormat="1" ht="15" spans="1:4">
      <c r="A43" s="20"/>
      <c r="B43" s="20" t="s">
        <v>52</v>
      </c>
      <c r="C43" s="103"/>
      <c r="D43" s="104" t="s">
        <v>53</v>
      </c>
    </row>
    <row r="44" s="1" customFormat="1" ht="15" spans="1:4">
      <c r="A44" s="20"/>
      <c r="B44" s="20" t="s">
        <v>54</v>
      </c>
      <c r="C44" s="103"/>
      <c r="D44" s="104"/>
    </row>
    <row r="45" s="1" customFormat="1" ht="15" spans="1:4">
      <c r="A45" s="20"/>
      <c r="B45" s="20" t="s">
        <v>55</v>
      </c>
      <c r="C45" s="103"/>
      <c r="D45" s="104"/>
    </row>
    <row r="46" s="1" customFormat="1" ht="15" spans="1:4">
      <c r="A46" s="20"/>
      <c r="B46" s="20" t="s">
        <v>56</v>
      </c>
      <c r="C46" s="103"/>
      <c r="D46" s="104"/>
    </row>
    <row r="47" s="1" customFormat="1" ht="15" spans="1:4">
      <c r="A47" s="20"/>
      <c r="B47" s="20" t="s">
        <v>57</v>
      </c>
      <c r="C47" s="103"/>
      <c r="D47" s="104"/>
    </row>
    <row r="48" s="1" customFormat="1" ht="15" spans="1:4">
      <c r="A48" s="20"/>
      <c r="B48" s="20" t="s">
        <v>58</v>
      </c>
      <c r="C48" s="103"/>
      <c r="D48" s="104"/>
    </row>
    <row r="49" s="1" customFormat="1" ht="15" spans="1:4">
      <c r="A49" s="20"/>
      <c r="B49" s="20" t="s">
        <v>59</v>
      </c>
      <c r="C49" s="103"/>
      <c r="D49" s="104"/>
    </row>
    <row r="50" s="1" customFormat="1" ht="15" spans="1:4">
      <c r="A50" s="20"/>
      <c r="B50" s="20" t="s">
        <v>60</v>
      </c>
      <c r="C50" s="103"/>
      <c r="D50" s="104"/>
    </row>
    <row r="51" s="1" customFormat="1" ht="15" spans="1:4">
      <c r="A51" s="20"/>
      <c r="B51" s="20" t="s">
        <v>61</v>
      </c>
      <c r="C51" s="103"/>
      <c r="D51" s="104"/>
    </row>
    <row r="52" s="1" customFormat="1" ht="15" spans="1:4">
      <c r="A52" s="20"/>
      <c r="B52" s="20" t="s">
        <v>62</v>
      </c>
      <c r="C52" s="103"/>
      <c r="D52" s="104"/>
    </row>
    <row r="53" s="1" customFormat="1" ht="15" spans="1:4">
      <c r="A53" s="20"/>
      <c r="B53" s="20"/>
      <c r="C53" s="103"/>
      <c r="D53" s="104"/>
    </row>
    <row r="54" s="1" customFormat="1" ht="15" spans="1:4">
      <c r="A54" s="20"/>
      <c r="B54" s="20" t="s">
        <v>63</v>
      </c>
      <c r="C54" s="103"/>
      <c r="D54" s="104"/>
    </row>
    <row r="55" s="1" customFormat="1" ht="15" spans="1:4">
      <c r="A55" s="20"/>
      <c r="B55" s="20" t="s">
        <v>64</v>
      </c>
      <c r="C55" s="103"/>
      <c r="D55" s="104"/>
    </row>
    <row r="56" s="1" customFormat="1" ht="15" spans="1:4">
      <c r="A56" s="20"/>
      <c r="B56" s="20" t="s">
        <v>65</v>
      </c>
      <c r="C56" s="103"/>
      <c r="D56" s="104"/>
    </row>
    <row r="57" s="1" customFormat="1" ht="15" spans="1:4">
      <c r="A57" s="20"/>
      <c r="B57" s="20" t="s">
        <v>66</v>
      </c>
      <c r="C57" s="103"/>
      <c r="D57" s="104"/>
    </row>
    <row r="58" s="1" customFormat="1" ht="15" spans="1:4">
      <c r="A58" s="20"/>
      <c r="B58" s="20" t="s">
        <v>67</v>
      </c>
      <c r="C58" s="103"/>
      <c r="D58" s="104"/>
    </row>
    <row r="59" s="1" customFormat="1" ht="15" spans="1:4">
      <c r="A59" s="20"/>
      <c r="B59" s="20" t="s">
        <v>68</v>
      </c>
      <c r="C59" s="103"/>
      <c r="D59" s="104"/>
    </row>
    <row r="60" s="1" customFormat="1" ht="29.25" spans="1:4">
      <c r="A60" s="26"/>
      <c r="B60" s="26" t="s">
        <v>69</v>
      </c>
      <c r="C60" s="105"/>
      <c r="D60" s="104"/>
    </row>
    <row r="61" s="1" customFormat="1" ht="15" spans="1:4">
      <c r="A61" s="20"/>
      <c r="B61" s="20"/>
      <c r="C61" s="103"/>
      <c r="D61" s="104"/>
    </row>
    <row r="62" s="1" customFormat="1" ht="15" spans="1:4">
      <c r="A62" s="20"/>
      <c r="B62" s="20" t="s">
        <v>70</v>
      </c>
      <c r="C62" s="103"/>
      <c r="D62" s="104"/>
    </row>
    <row r="63" s="1" customFormat="1" ht="15" spans="1:4">
      <c r="A63" s="20"/>
      <c r="B63" s="20" t="s">
        <v>71</v>
      </c>
      <c r="C63" s="103"/>
      <c r="D63" s="104"/>
    </row>
    <row r="64" s="1" customFormat="1" ht="15" spans="1:4">
      <c r="A64" s="20"/>
      <c r="B64" s="20" t="s">
        <v>72</v>
      </c>
      <c r="C64" s="103"/>
      <c r="D64" s="104"/>
    </row>
    <row r="65" s="1" customFormat="1" ht="15" spans="1:4">
      <c r="A65" s="20"/>
      <c r="B65" s="20" t="s">
        <v>73</v>
      </c>
      <c r="C65" s="103"/>
      <c r="D65" s="104"/>
    </row>
    <row r="66" s="1" customFormat="1" ht="15" spans="1:4">
      <c r="A66" s="20"/>
      <c r="B66" s="20" t="s">
        <v>74</v>
      </c>
      <c r="C66" s="103"/>
      <c r="D66" s="104"/>
    </row>
    <row r="67" s="1" customFormat="1" ht="15" spans="1:4">
      <c r="A67" s="20"/>
      <c r="B67" s="20" t="s">
        <v>75</v>
      </c>
      <c r="C67" s="103"/>
      <c r="D67" s="104"/>
    </row>
    <row r="68" s="1" customFormat="1" ht="15" spans="1:4">
      <c r="A68" s="20"/>
      <c r="B68" s="20" t="s">
        <v>76</v>
      </c>
      <c r="C68" s="103"/>
      <c r="D68" s="104"/>
    </row>
    <row r="69" s="1" customFormat="1" ht="15" spans="1:4">
      <c r="A69" s="20"/>
      <c r="B69" s="20" t="s">
        <v>77</v>
      </c>
      <c r="C69" s="103"/>
      <c r="D69" s="104"/>
    </row>
    <row r="70" s="1" customFormat="1" ht="15" spans="1:4">
      <c r="A70" s="20"/>
      <c r="B70" s="20" t="s">
        <v>78</v>
      </c>
      <c r="C70" s="103"/>
      <c r="D70" s="104"/>
    </row>
    <row r="71" s="1" customFormat="1" ht="15" spans="1:4">
      <c r="A71" s="20"/>
      <c r="B71" s="20" t="s">
        <v>79</v>
      </c>
      <c r="C71" s="103"/>
      <c r="D71" s="104"/>
    </row>
    <row r="72" s="1" customFormat="1" ht="15" spans="1:4">
      <c r="A72" s="20"/>
      <c r="B72" s="20" t="s">
        <v>80</v>
      </c>
      <c r="C72" s="103"/>
      <c r="D72" s="104"/>
    </row>
    <row r="73" ht="21.75" spans="1:4">
      <c r="A73" s="27"/>
      <c r="B73" s="28"/>
      <c r="C73" s="28"/>
      <c r="D73" s="106"/>
    </row>
    <row r="74" ht="21.75" spans="1:4">
      <c r="A74" s="107" t="s">
        <v>178</v>
      </c>
      <c r="B74" s="33"/>
      <c r="C74" s="108">
        <v>53</v>
      </c>
      <c r="D74" s="38"/>
    </row>
    <row r="75" ht="24.95" customHeight="1" spans="1:4">
      <c r="A75" s="36" t="s">
        <v>82</v>
      </c>
      <c r="B75" s="37"/>
      <c r="C75" s="108">
        <v>23</v>
      </c>
      <c r="D75" s="38"/>
    </row>
    <row r="76" s="2" customFormat="1" ht="75" spans="1:4">
      <c r="A76" s="41">
        <v>3</v>
      </c>
      <c r="B76" s="109" t="s">
        <v>179</v>
      </c>
      <c r="C76" s="110" t="s">
        <v>180</v>
      </c>
      <c r="D76" s="195" t="s">
        <v>181</v>
      </c>
    </row>
    <row r="77" s="2" customFormat="1" ht="75" spans="1:4">
      <c r="A77" s="41"/>
      <c r="B77" s="109" t="s">
        <v>182</v>
      </c>
      <c r="C77" s="110" t="s">
        <v>183</v>
      </c>
      <c r="D77" s="195" t="s">
        <v>184</v>
      </c>
    </row>
    <row r="78" s="2" customFormat="1" ht="75" spans="1:4">
      <c r="A78" s="41"/>
      <c r="B78" s="112" t="s">
        <v>185</v>
      </c>
      <c r="C78" s="110" t="s">
        <v>183</v>
      </c>
      <c r="D78" s="195" t="s">
        <v>186</v>
      </c>
    </row>
    <row r="79" s="2" customFormat="1" ht="75" spans="1:4">
      <c r="A79" s="41"/>
      <c r="B79" s="112" t="s">
        <v>187</v>
      </c>
      <c r="C79" s="110" t="s">
        <v>183</v>
      </c>
      <c r="D79" s="195" t="s">
        <v>188</v>
      </c>
    </row>
    <row r="80" s="2" customFormat="1" ht="75" spans="1:4">
      <c r="A80" s="41"/>
      <c r="B80" s="112" t="s">
        <v>189</v>
      </c>
      <c r="C80" s="110" t="s">
        <v>183</v>
      </c>
      <c r="D80" s="195" t="s">
        <v>190</v>
      </c>
    </row>
    <row r="81" s="2" customFormat="1" ht="75" spans="1:4">
      <c r="A81" s="41"/>
      <c r="B81" s="112" t="s">
        <v>191</v>
      </c>
      <c r="C81" s="110" t="s">
        <v>183</v>
      </c>
      <c r="D81" s="195" t="s">
        <v>190</v>
      </c>
    </row>
    <row r="82" s="2" customFormat="1" ht="75" spans="1:4">
      <c r="A82" s="41"/>
      <c r="B82" s="112" t="s">
        <v>192</v>
      </c>
      <c r="C82" s="110" t="s">
        <v>183</v>
      </c>
      <c r="D82" s="195" t="s">
        <v>193</v>
      </c>
    </row>
    <row r="83" s="2" customFormat="1" ht="75" spans="1:4">
      <c r="A83" s="41"/>
      <c r="B83" s="112" t="s">
        <v>194</v>
      </c>
      <c r="C83" s="110" t="s">
        <v>183</v>
      </c>
      <c r="D83" s="195" t="s">
        <v>195</v>
      </c>
    </row>
    <row r="84" s="2" customFormat="1" ht="90" spans="1:4">
      <c r="A84" s="49" t="s">
        <v>95</v>
      </c>
      <c r="B84" s="113" t="s">
        <v>196</v>
      </c>
      <c r="C84" s="110" t="s">
        <v>183</v>
      </c>
      <c r="D84" s="114" t="s">
        <v>197</v>
      </c>
    </row>
    <row r="85" s="2" customFormat="1" ht="90" spans="1:4">
      <c r="A85" s="49"/>
      <c r="B85" s="113" t="s">
        <v>198</v>
      </c>
      <c r="C85" s="110" t="s">
        <v>183</v>
      </c>
      <c r="D85" s="114" t="s">
        <v>199</v>
      </c>
    </row>
    <row r="86" s="2" customFormat="1" ht="75" spans="1:4">
      <c r="A86" s="50" t="s">
        <v>99</v>
      </c>
      <c r="B86" s="112" t="s">
        <v>200</v>
      </c>
      <c r="C86" s="110" t="s">
        <v>183</v>
      </c>
      <c r="D86" s="114" t="s">
        <v>201</v>
      </c>
    </row>
    <row r="87" s="2" customFormat="1" ht="24.95" customHeight="1" spans="1:4">
      <c r="A87" s="51" t="s">
        <v>102</v>
      </c>
      <c r="B87" s="52"/>
      <c r="C87" s="115">
        <v>12</v>
      </c>
      <c r="D87" s="53"/>
    </row>
    <row r="88" s="2" customFormat="1" ht="90" spans="1:4">
      <c r="A88" s="56" t="s">
        <v>103</v>
      </c>
      <c r="B88" s="116" t="s">
        <v>202</v>
      </c>
      <c r="C88" s="117" t="s">
        <v>183</v>
      </c>
      <c r="D88" s="118" t="s">
        <v>203</v>
      </c>
    </row>
    <row r="89" s="2" customFormat="1" ht="46.5" spans="1:4">
      <c r="A89" s="56"/>
      <c r="B89" s="116" t="s">
        <v>204</v>
      </c>
      <c r="C89" s="117" t="s">
        <v>205</v>
      </c>
      <c r="D89" s="118" t="s">
        <v>206</v>
      </c>
    </row>
    <row r="90" s="2" customFormat="1" ht="33" spans="1:4">
      <c r="A90" s="56"/>
      <c r="B90" s="116" t="s">
        <v>207</v>
      </c>
      <c r="C90" s="119" t="str">
        <f>B21</f>
        <v>当月最高技术员生意金额</v>
      </c>
      <c r="D90" s="120" t="s">
        <v>208</v>
      </c>
    </row>
    <row r="91" s="2" customFormat="1" ht="90" spans="1:4">
      <c r="A91" s="56" t="s">
        <v>111</v>
      </c>
      <c r="B91" s="116" t="s">
        <v>209</v>
      </c>
      <c r="C91" s="117" t="s">
        <v>210</v>
      </c>
      <c r="D91" s="118" t="s">
        <v>211</v>
      </c>
    </row>
    <row r="92" s="2" customFormat="1" ht="90" spans="1:4">
      <c r="A92" s="56"/>
      <c r="B92" s="116" t="s">
        <v>212</v>
      </c>
      <c r="C92" s="117" t="s">
        <v>213</v>
      </c>
      <c r="D92" s="118" t="s">
        <v>214</v>
      </c>
    </row>
    <row r="93" s="2" customFormat="1" ht="60" spans="1:4">
      <c r="A93" s="56" t="s">
        <v>116</v>
      </c>
      <c r="B93" s="121" t="s">
        <v>215</v>
      </c>
      <c r="C93" s="122" t="s">
        <v>216</v>
      </c>
      <c r="D93" s="123" t="s">
        <v>217</v>
      </c>
    </row>
    <row r="94" s="2" customFormat="1" ht="33" spans="1:4">
      <c r="A94" s="56"/>
      <c r="B94" s="121" t="s">
        <v>218</v>
      </c>
      <c r="C94" s="124">
        <v>0.216666666666667</v>
      </c>
      <c r="D94" s="120" t="s">
        <v>208</v>
      </c>
    </row>
    <row r="95" s="2" customFormat="1" ht="24.95" customHeight="1" spans="1:4">
      <c r="A95" s="51" t="s">
        <v>121</v>
      </c>
      <c r="B95" s="63"/>
      <c r="C95" s="125"/>
      <c r="D95" s="64"/>
    </row>
    <row r="96" s="2" customFormat="1" ht="90" spans="1:4">
      <c r="A96" s="66" t="s">
        <v>122</v>
      </c>
      <c r="B96" s="126" t="s">
        <v>219</v>
      </c>
      <c r="C96" s="127" t="s">
        <v>220</v>
      </c>
      <c r="D96" s="128" t="s">
        <v>221</v>
      </c>
    </row>
    <row r="97" s="2" customFormat="1" ht="90" spans="1:4">
      <c r="A97" s="66"/>
      <c r="B97" s="126" t="s">
        <v>222</v>
      </c>
      <c r="C97" s="127" t="s">
        <v>223</v>
      </c>
      <c r="D97" s="128" t="s">
        <v>224</v>
      </c>
    </row>
    <row r="98" s="2" customFormat="1" ht="75" spans="1:4">
      <c r="A98" s="66" t="s">
        <v>127</v>
      </c>
      <c r="B98" s="126" t="s">
        <v>225</v>
      </c>
      <c r="C98" s="129" t="s">
        <v>226</v>
      </c>
      <c r="D98" s="130" t="s">
        <v>227</v>
      </c>
    </row>
    <row r="99" s="2" customFormat="1" spans="1:4">
      <c r="A99" s="66"/>
      <c r="B99" s="131" t="s">
        <v>228</v>
      </c>
      <c r="C99" s="132" t="str">
        <f>B29</f>
        <v>上月底公司累计结余</v>
      </c>
      <c r="D99" s="133" t="s">
        <v>208</v>
      </c>
    </row>
    <row r="100" s="2" customFormat="1" ht="75" spans="1:4">
      <c r="A100" s="66" t="s">
        <v>131</v>
      </c>
      <c r="B100" s="131" t="s">
        <v>229</v>
      </c>
      <c r="C100" s="127" t="s">
        <v>230</v>
      </c>
      <c r="D100" s="128" t="s">
        <v>231</v>
      </c>
    </row>
    <row r="101" s="2" customFormat="1" ht="24.95" customHeight="1" spans="1:4">
      <c r="A101" s="51" t="s">
        <v>134</v>
      </c>
      <c r="B101" s="52"/>
      <c r="C101" s="134">
        <v>11.73</v>
      </c>
      <c r="D101" s="72"/>
    </row>
    <row r="102" s="3" customFormat="1" ht="97.5" spans="1:4">
      <c r="A102" s="74" t="s">
        <v>135</v>
      </c>
      <c r="B102" s="135" t="s">
        <v>232</v>
      </c>
      <c r="C102" s="136" t="s">
        <v>233</v>
      </c>
      <c r="D102" s="137" t="s">
        <v>234</v>
      </c>
    </row>
    <row r="103" s="3" customFormat="1" ht="97.5" spans="1:4">
      <c r="A103" s="74" t="s">
        <v>138</v>
      </c>
      <c r="B103" s="135" t="s">
        <v>235</v>
      </c>
      <c r="C103" s="136" t="s">
        <v>236</v>
      </c>
      <c r="D103" s="137" t="s">
        <v>234</v>
      </c>
    </row>
    <row r="104" s="3" customFormat="1" ht="97.5" spans="1:4">
      <c r="A104" s="74"/>
      <c r="B104" s="135" t="s">
        <v>237</v>
      </c>
      <c r="C104" s="136" t="s">
        <v>238</v>
      </c>
      <c r="D104" s="137" t="s">
        <v>234</v>
      </c>
    </row>
    <row r="105" s="3" customFormat="1" ht="33" spans="1:4">
      <c r="A105" s="74"/>
      <c r="B105" s="138" t="s">
        <v>239</v>
      </c>
      <c r="C105" s="139">
        <v>1.43055555555556</v>
      </c>
      <c r="D105" s="140" t="s">
        <v>208</v>
      </c>
    </row>
    <row r="106" s="3" customFormat="1" ht="97.5" spans="1:4">
      <c r="A106" s="74" t="s">
        <v>142</v>
      </c>
      <c r="B106" s="135" t="s">
        <v>240</v>
      </c>
      <c r="C106" s="141" t="s">
        <v>241</v>
      </c>
      <c r="D106" s="142" t="s">
        <v>242</v>
      </c>
    </row>
    <row r="107" s="3" customFormat="1" ht="97.5" spans="1:4">
      <c r="A107" s="74"/>
      <c r="B107" s="135" t="s">
        <v>243</v>
      </c>
      <c r="C107" s="141" t="s">
        <v>244</v>
      </c>
      <c r="D107" s="137" t="s">
        <v>245</v>
      </c>
    </row>
    <row r="108" s="2" customFormat="1" ht="99" spans="1:4">
      <c r="A108" s="74" t="s">
        <v>147</v>
      </c>
      <c r="B108" s="135" t="s">
        <v>246</v>
      </c>
      <c r="C108" s="136" t="s">
        <v>247</v>
      </c>
      <c r="D108" s="137" t="s">
        <v>248</v>
      </c>
    </row>
    <row r="109" s="2" customFormat="1" ht="66" spans="1:4">
      <c r="A109" s="74"/>
      <c r="B109" s="135" t="s">
        <v>249</v>
      </c>
      <c r="C109" s="136" t="s">
        <v>250</v>
      </c>
      <c r="D109" s="137" t="s">
        <v>251</v>
      </c>
    </row>
    <row r="110" s="2" customFormat="1" ht="33" spans="1:4">
      <c r="A110" s="74"/>
      <c r="B110" s="138" t="s">
        <v>252</v>
      </c>
      <c r="C110" s="136" t="s">
        <v>253</v>
      </c>
      <c r="D110" s="143" t="s">
        <v>208</v>
      </c>
    </row>
    <row r="111" s="2" customFormat="1" ht="90" spans="1:4">
      <c r="A111" s="74" t="s">
        <v>153</v>
      </c>
      <c r="B111" s="135" t="s">
        <v>254</v>
      </c>
      <c r="C111" s="136" t="s">
        <v>255</v>
      </c>
      <c r="D111" s="137" t="s">
        <v>256</v>
      </c>
    </row>
    <row r="112" s="2" customFormat="1" ht="97.5" spans="1:4">
      <c r="A112" s="74"/>
      <c r="B112" s="135" t="s">
        <v>257</v>
      </c>
      <c r="C112" s="136" t="s">
        <v>258</v>
      </c>
      <c r="D112" s="137" t="s">
        <v>259</v>
      </c>
    </row>
    <row r="113" s="2" customFormat="1" ht="64.5" spans="1:4">
      <c r="A113" s="74"/>
      <c r="B113" s="144" t="s">
        <v>260</v>
      </c>
      <c r="C113" s="145" t="s">
        <v>216</v>
      </c>
      <c r="D113" s="137" t="s">
        <v>261</v>
      </c>
    </row>
    <row r="114" s="2" customFormat="1" ht="97.5" spans="1:4">
      <c r="A114" s="74"/>
      <c r="B114" s="135" t="s">
        <v>262</v>
      </c>
      <c r="C114" s="136" t="s">
        <v>233</v>
      </c>
      <c r="D114" s="137" t="s">
        <v>259</v>
      </c>
    </row>
    <row r="115" s="2" customFormat="1" spans="1:4">
      <c r="A115" s="74"/>
      <c r="B115" s="144" t="s">
        <v>263</v>
      </c>
      <c r="C115" s="145">
        <v>5</v>
      </c>
      <c r="D115" s="140" t="s">
        <v>208</v>
      </c>
    </row>
    <row r="116" s="2" customFormat="1" ht="24.95" customHeight="1" spans="1:4">
      <c r="A116" s="51" t="s">
        <v>160</v>
      </c>
      <c r="B116" s="52"/>
      <c r="C116" s="134">
        <v>34</v>
      </c>
      <c r="D116" s="72"/>
    </row>
    <row r="117" s="2" customFormat="1" ht="60" spans="1:4">
      <c r="A117" s="82" t="s">
        <v>135</v>
      </c>
      <c r="B117" s="146" t="s">
        <v>264</v>
      </c>
      <c r="C117" s="147" t="s">
        <v>265</v>
      </c>
      <c r="D117" s="148" t="s">
        <v>266</v>
      </c>
    </row>
    <row r="118" s="2" customFormat="1" ht="60" spans="1:4">
      <c r="A118" s="87" t="s">
        <v>163</v>
      </c>
      <c r="B118" s="146" t="s">
        <v>267</v>
      </c>
      <c r="C118" s="149" t="s">
        <v>216</v>
      </c>
      <c r="D118" s="150" t="s">
        <v>268</v>
      </c>
    </row>
    <row r="119" s="2" customFormat="1" ht="45" spans="1:4">
      <c r="A119" s="87"/>
      <c r="B119" s="146" t="s">
        <v>269</v>
      </c>
      <c r="C119" s="149" t="s">
        <v>270</v>
      </c>
      <c r="D119" s="148" t="s">
        <v>271</v>
      </c>
    </row>
    <row r="120" s="2" customFormat="1" ht="60" spans="1:4">
      <c r="A120" s="83" t="s">
        <v>168</v>
      </c>
      <c r="B120" s="151" t="s">
        <v>272</v>
      </c>
      <c r="C120" s="152" t="s">
        <v>273</v>
      </c>
      <c r="D120" s="150" t="s">
        <v>274</v>
      </c>
    </row>
    <row r="121" s="2" customFormat="1" ht="66" spans="1:4">
      <c r="A121" s="83"/>
      <c r="B121" s="151" t="s">
        <v>275</v>
      </c>
      <c r="C121" s="152" t="s">
        <v>233</v>
      </c>
      <c r="D121" s="150" t="s">
        <v>276</v>
      </c>
    </row>
    <row r="122" s="2" customFormat="1" ht="66" spans="1:4">
      <c r="A122" s="83"/>
      <c r="B122" s="151" t="s">
        <v>277</v>
      </c>
      <c r="C122" s="147" t="s">
        <v>233</v>
      </c>
      <c r="D122" s="150" t="s">
        <v>278</v>
      </c>
    </row>
    <row r="123" s="2" customFormat="1" hidden="1" spans="1:4">
      <c r="A123" s="83"/>
      <c r="B123" s="151" t="s">
        <v>279</v>
      </c>
      <c r="C123" s="147"/>
      <c r="D123" s="153" t="s">
        <v>208</v>
      </c>
    </row>
    <row r="124" s="2" customFormat="1" ht="60" spans="1:4">
      <c r="A124" s="90" t="s">
        <v>175</v>
      </c>
      <c r="B124" s="151" t="s">
        <v>280</v>
      </c>
      <c r="C124" s="154" t="s">
        <v>216</v>
      </c>
      <c r="D124" s="150" t="s">
        <v>268</v>
      </c>
    </row>
    <row r="125" s="2" customFormat="1" spans="1:4">
      <c r="A125" s="4"/>
      <c r="B125" s="93"/>
      <c r="C125" s="155"/>
      <c r="D125" s="94"/>
    </row>
    <row r="126" s="2" customFormat="1" spans="1:4">
      <c r="A126" s="4"/>
      <c r="B126" s="93"/>
      <c r="C126" s="155"/>
      <c r="D126" s="94"/>
    </row>
    <row r="127" s="2" customFormat="1" spans="1:4">
      <c r="A127" s="4"/>
      <c r="B127" s="93"/>
      <c r="C127" s="155"/>
      <c r="D127" s="94"/>
    </row>
    <row r="128" s="2" customFormat="1" spans="1:4">
      <c r="A128" s="4"/>
      <c r="B128" s="93"/>
      <c r="C128" s="155"/>
      <c r="D128" s="94"/>
    </row>
    <row r="129" s="2" customFormat="1" spans="1:4">
      <c r="A129" s="4"/>
      <c r="B129" s="93"/>
      <c r="C129" s="155"/>
      <c r="D129" s="94"/>
    </row>
    <row r="130" s="2" customFormat="1" spans="1:4">
      <c r="A130" s="4"/>
      <c r="B130" s="93"/>
      <c r="C130" s="155"/>
      <c r="D130" s="94"/>
    </row>
    <row r="131" s="2" customFormat="1" spans="1:4">
      <c r="A131" s="4"/>
      <c r="B131" s="93"/>
      <c r="C131" s="155"/>
      <c r="D131" s="94"/>
    </row>
    <row r="132" s="2" customFormat="1" spans="1:4">
      <c r="A132" s="4"/>
      <c r="B132" s="93"/>
      <c r="C132" s="155"/>
      <c r="D132" s="94"/>
    </row>
    <row r="133" s="2" customFormat="1" spans="1:4">
      <c r="A133" s="4"/>
      <c r="B133" s="93"/>
      <c r="C133" s="155"/>
      <c r="D133" s="94"/>
    </row>
    <row r="134" s="2" customFormat="1" spans="1:4">
      <c r="A134" s="4"/>
      <c r="B134" s="93"/>
      <c r="C134" s="155"/>
      <c r="D134" s="94"/>
    </row>
    <row r="135" s="2" customFormat="1" spans="1:4">
      <c r="A135" s="4"/>
      <c r="B135" s="93"/>
      <c r="C135" s="155"/>
      <c r="D135" s="94"/>
    </row>
    <row r="136" s="2" customFormat="1" spans="1:4">
      <c r="A136" s="4"/>
      <c r="B136" s="93"/>
      <c r="C136" s="155"/>
      <c r="D136" s="94"/>
    </row>
    <row r="137" s="2" customFormat="1" spans="1:4">
      <c r="A137" s="4"/>
      <c r="B137" s="93"/>
      <c r="C137" s="155"/>
      <c r="D137" s="94"/>
    </row>
    <row r="138" s="2" customFormat="1" spans="1:4">
      <c r="A138" s="4"/>
      <c r="B138" s="93"/>
      <c r="C138" s="155"/>
      <c r="D138" s="94"/>
    </row>
    <row r="139" s="2" customFormat="1" spans="1:4">
      <c r="A139" s="4"/>
      <c r="B139" s="93"/>
      <c r="C139" s="155"/>
      <c r="D139" s="94"/>
    </row>
    <row r="140" s="2" customFormat="1" spans="1:4">
      <c r="A140" s="4"/>
      <c r="B140" s="93"/>
      <c r="C140" s="155"/>
      <c r="D140" s="94"/>
    </row>
    <row r="141" s="2" customFormat="1" spans="1:4">
      <c r="A141" s="4"/>
      <c r="B141" s="93"/>
      <c r="C141" s="155"/>
      <c r="D141" s="94"/>
    </row>
    <row r="142" s="2" customFormat="1" spans="1:4">
      <c r="A142" s="4"/>
      <c r="B142" s="93"/>
      <c r="C142" s="155"/>
      <c r="D142" s="94"/>
    </row>
    <row r="143" s="2" customFormat="1" spans="1:4">
      <c r="A143" s="4"/>
      <c r="B143" s="93"/>
      <c r="C143" s="155"/>
      <c r="D143" s="94"/>
    </row>
    <row r="144" s="2" customFormat="1" spans="1:4">
      <c r="A144" s="4"/>
      <c r="B144" s="93"/>
      <c r="C144" s="155"/>
      <c r="D144" s="94"/>
    </row>
    <row r="145" s="2" customFormat="1" spans="1:4">
      <c r="A145" s="4"/>
      <c r="B145" s="93"/>
      <c r="C145" s="155"/>
      <c r="D145" s="94"/>
    </row>
    <row r="146" s="2" customFormat="1" spans="1:4">
      <c r="A146" s="4"/>
      <c r="B146" s="93"/>
      <c r="C146" s="155"/>
      <c r="D146" s="94"/>
    </row>
    <row r="147" s="2" customFormat="1" spans="1:4">
      <c r="A147" s="4"/>
      <c r="B147" s="93"/>
      <c r="C147" s="155"/>
      <c r="D147" s="94"/>
    </row>
    <row r="148" s="2" customFormat="1" spans="1:4">
      <c r="A148" s="4"/>
      <c r="B148" s="93"/>
      <c r="C148" s="155"/>
      <c r="D148" s="94"/>
    </row>
    <row r="149" s="2" customFormat="1" spans="1:4">
      <c r="A149" s="4"/>
      <c r="B149" s="93"/>
      <c r="C149" s="155"/>
      <c r="D149" s="94"/>
    </row>
    <row r="150" s="2" customFormat="1" spans="1:4">
      <c r="A150" s="4"/>
      <c r="B150" s="93"/>
      <c r="C150" s="155"/>
      <c r="D150" s="94"/>
    </row>
    <row r="151" s="2" customFormat="1" spans="1:4">
      <c r="A151" s="4"/>
      <c r="B151" s="93"/>
      <c r="C151" s="155"/>
      <c r="D151" s="94"/>
    </row>
    <row r="152" s="2" customFormat="1" spans="1:4">
      <c r="A152" s="4"/>
      <c r="B152" s="93"/>
      <c r="C152" s="155"/>
      <c r="D152" s="94"/>
    </row>
    <row r="153" s="2" customFormat="1" spans="1:4">
      <c r="A153" s="4"/>
      <c r="B153" s="93"/>
      <c r="C153" s="155"/>
      <c r="D153" s="94"/>
    </row>
    <row r="154" s="2" customFormat="1" spans="1:4">
      <c r="A154" s="4"/>
      <c r="B154" s="93"/>
      <c r="C154" s="155"/>
      <c r="D154" s="94"/>
    </row>
    <row r="155" s="2" customFormat="1" spans="1:4">
      <c r="A155" s="4"/>
      <c r="B155" s="93"/>
      <c r="C155" s="155"/>
      <c r="D155" s="94"/>
    </row>
    <row r="156" s="2" customFormat="1" spans="1:4">
      <c r="A156" s="4"/>
      <c r="B156" s="93"/>
      <c r="C156" s="155"/>
      <c r="D156" s="94"/>
    </row>
    <row r="157" s="2" customFormat="1" spans="1:4">
      <c r="A157" s="4"/>
      <c r="B157" s="93"/>
      <c r="C157" s="155"/>
      <c r="D157" s="94"/>
    </row>
    <row r="158" spans="2:4">
      <c r="B158" s="97"/>
      <c r="C158" s="156"/>
      <c r="D158" s="98"/>
    </row>
    <row r="159" spans="2:4">
      <c r="B159" s="97"/>
      <c r="C159" s="156"/>
      <c r="D159" s="98"/>
    </row>
    <row r="160" spans="2:4">
      <c r="B160" s="97"/>
      <c r="C160" s="156"/>
      <c r="D160" s="98"/>
    </row>
    <row r="161" spans="2:4">
      <c r="B161" s="97"/>
      <c r="C161" s="156"/>
      <c r="D161" s="98"/>
    </row>
    <row r="162" spans="2:4">
      <c r="B162" s="97"/>
      <c r="C162" s="156"/>
      <c r="D162" s="98"/>
    </row>
    <row r="163" spans="2:4">
      <c r="B163" s="97"/>
      <c r="C163" s="156"/>
      <c r="D163" s="98"/>
    </row>
    <row r="164" spans="2:4">
      <c r="B164" s="97"/>
      <c r="C164" s="156"/>
      <c r="D164" s="98"/>
    </row>
    <row r="165" spans="2:4">
      <c r="B165" s="97"/>
      <c r="C165" s="156"/>
      <c r="D165" s="98"/>
    </row>
    <row r="166" spans="2:4">
      <c r="B166" s="97"/>
      <c r="C166" s="156"/>
      <c r="D166" s="98"/>
    </row>
    <row r="167" spans="2:4">
      <c r="B167" s="97"/>
      <c r="C167" s="156"/>
      <c r="D167" s="98"/>
    </row>
    <row r="168" spans="2:4">
      <c r="B168" s="97"/>
      <c r="C168" s="156"/>
      <c r="D168" s="98"/>
    </row>
    <row r="169" spans="2:4">
      <c r="B169" s="97"/>
      <c r="C169" s="156"/>
      <c r="D169" s="98"/>
    </row>
    <row r="170" spans="2:4">
      <c r="B170" s="97"/>
      <c r="C170" s="156"/>
      <c r="D170" s="98"/>
    </row>
    <row r="171" spans="2:4">
      <c r="B171" s="97"/>
      <c r="C171" s="156"/>
      <c r="D171" s="98"/>
    </row>
    <row r="172" spans="2:4">
      <c r="B172" s="97"/>
      <c r="C172" s="156"/>
      <c r="D172" s="98"/>
    </row>
    <row r="173" spans="2:4">
      <c r="B173" s="97"/>
      <c r="C173" s="156"/>
      <c r="D173" s="98"/>
    </row>
    <row r="174" spans="2:4">
      <c r="B174" s="97"/>
      <c r="C174" s="156"/>
      <c r="D174" s="98"/>
    </row>
    <row r="175" spans="2:4">
      <c r="B175" s="97"/>
      <c r="C175" s="156"/>
      <c r="D175" s="98"/>
    </row>
    <row r="176" spans="2:4">
      <c r="B176" s="97"/>
      <c r="C176" s="156"/>
      <c r="D176" s="98"/>
    </row>
    <row r="177" spans="2:4">
      <c r="B177" s="97"/>
      <c r="C177" s="156"/>
      <c r="D177" s="98"/>
    </row>
    <row r="178" spans="2:4">
      <c r="B178" s="97"/>
      <c r="C178" s="156"/>
      <c r="D178" s="98"/>
    </row>
    <row r="179" spans="2:4">
      <c r="B179" s="97"/>
      <c r="C179" s="156"/>
      <c r="D179" s="98"/>
    </row>
    <row r="180" spans="2:4">
      <c r="B180" s="97"/>
      <c r="C180" s="156"/>
      <c r="D180" s="98"/>
    </row>
    <row r="181" spans="2:4">
      <c r="B181" s="97"/>
      <c r="C181" s="156"/>
      <c r="D181" s="98"/>
    </row>
    <row r="182" spans="2:4">
      <c r="B182" s="97"/>
      <c r="C182" s="156"/>
      <c r="D182" s="98"/>
    </row>
    <row r="183" spans="2:4">
      <c r="B183" s="97"/>
      <c r="C183" s="156"/>
      <c r="D183" s="98"/>
    </row>
    <row r="184" spans="2:4">
      <c r="B184" s="97"/>
      <c r="C184" s="156"/>
      <c r="D184" s="98"/>
    </row>
    <row r="185" spans="2:4">
      <c r="B185" s="97"/>
      <c r="C185" s="156"/>
      <c r="D185" s="98"/>
    </row>
    <row r="186" spans="2:4">
      <c r="B186" s="97"/>
      <c r="C186" s="156"/>
      <c r="D186" s="98"/>
    </row>
    <row r="187" spans="2:4">
      <c r="B187" s="97"/>
      <c r="C187" s="156"/>
      <c r="D187" s="98"/>
    </row>
    <row r="188" spans="2:4">
      <c r="B188" s="97"/>
      <c r="C188" s="156"/>
      <c r="D188" s="98"/>
    </row>
    <row r="189" spans="2:4">
      <c r="B189" s="97"/>
      <c r="C189" s="156"/>
      <c r="D189" s="98"/>
    </row>
    <row r="190" spans="2:4">
      <c r="B190" s="97"/>
      <c r="C190" s="156"/>
      <c r="D190" s="98"/>
    </row>
    <row r="191" spans="2:4">
      <c r="B191" s="97"/>
      <c r="C191" s="156"/>
      <c r="D191" s="98"/>
    </row>
    <row r="192" spans="2:4">
      <c r="B192" s="97"/>
      <c r="C192" s="156"/>
      <c r="D192" s="98"/>
    </row>
    <row r="193" spans="2:4">
      <c r="B193" s="97"/>
      <c r="C193" s="156"/>
      <c r="D193" s="98"/>
    </row>
    <row r="194" spans="2:4">
      <c r="B194" s="97"/>
      <c r="C194" s="156"/>
      <c r="D194" s="98"/>
    </row>
    <row r="195" spans="2:4">
      <c r="B195" s="97"/>
      <c r="C195" s="156"/>
      <c r="D195" s="98"/>
    </row>
    <row r="196" spans="2:4">
      <c r="B196" s="97"/>
      <c r="C196" s="156"/>
      <c r="D196" s="98"/>
    </row>
    <row r="197" spans="2:4">
      <c r="B197" s="97"/>
      <c r="C197" s="156"/>
      <c r="D197" s="98"/>
    </row>
    <row r="198" spans="2:4">
      <c r="B198" s="97"/>
      <c r="C198" s="156"/>
      <c r="D198" s="98"/>
    </row>
    <row r="199" spans="2:4">
      <c r="B199" s="97"/>
      <c r="C199" s="156"/>
      <c r="D199" s="98"/>
    </row>
    <row r="200" spans="2:4">
      <c r="B200" s="97"/>
      <c r="C200" s="156"/>
      <c r="D200" s="98"/>
    </row>
    <row r="201" spans="2:4">
      <c r="B201" s="97"/>
      <c r="C201" s="156"/>
      <c r="D201" s="98"/>
    </row>
    <row r="202" spans="2:4">
      <c r="B202" s="97"/>
      <c r="C202" s="156"/>
      <c r="D202" s="98"/>
    </row>
    <row r="203" spans="2:4">
      <c r="B203" s="97"/>
      <c r="C203" s="156"/>
      <c r="D203" s="98"/>
    </row>
    <row r="204" spans="2:4">
      <c r="B204" s="97"/>
      <c r="C204" s="156"/>
      <c r="D204" s="98"/>
    </row>
    <row r="205" spans="2:4">
      <c r="B205" s="97"/>
      <c r="C205" s="156"/>
      <c r="D205" s="98"/>
    </row>
    <row r="206" spans="2:4">
      <c r="B206" s="97"/>
      <c r="C206" s="156"/>
      <c r="D206" s="98"/>
    </row>
    <row r="207" spans="2:4">
      <c r="B207" s="97"/>
      <c r="C207" s="156"/>
      <c r="D207" s="98"/>
    </row>
    <row r="208" spans="2:4">
      <c r="B208" s="97"/>
      <c r="C208" s="156"/>
      <c r="D208" s="98"/>
    </row>
    <row r="209" spans="2:4">
      <c r="B209" s="97"/>
      <c r="C209" s="156"/>
      <c r="D209" s="98"/>
    </row>
    <row r="210" spans="2:4">
      <c r="B210" s="97"/>
      <c r="C210" s="156"/>
      <c r="D210" s="98"/>
    </row>
    <row r="211" spans="2:4">
      <c r="B211" s="97"/>
      <c r="C211" s="156"/>
      <c r="D211" s="98"/>
    </row>
    <row r="212" spans="2:4">
      <c r="B212" s="97"/>
      <c r="C212" s="156"/>
      <c r="D212" s="98"/>
    </row>
    <row r="213" spans="2:4">
      <c r="B213" s="97"/>
      <c r="C213" s="156"/>
      <c r="D213" s="98"/>
    </row>
    <row r="214" spans="2:4">
      <c r="B214" s="97"/>
      <c r="C214" s="156"/>
      <c r="D214" s="98"/>
    </row>
    <row r="215" spans="2:4">
      <c r="B215" s="97"/>
      <c r="C215" s="156"/>
      <c r="D215" s="98"/>
    </row>
    <row r="216" spans="2:4">
      <c r="B216" s="97"/>
      <c r="C216" s="156"/>
      <c r="D216" s="98"/>
    </row>
    <row r="217" spans="2:4">
      <c r="B217" s="97"/>
      <c r="C217" s="156"/>
      <c r="D217" s="98"/>
    </row>
    <row r="218" spans="2:4">
      <c r="B218" s="97"/>
      <c r="C218" s="156"/>
      <c r="D218" s="98"/>
    </row>
    <row r="219" spans="2:4">
      <c r="B219" s="97"/>
      <c r="C219" s="156"/>
      <c r="D219" s="98"/>
    </row>
    <row r="220" spans="2:4">
      <c r="B220" s="97"/>
      <c r="C220" s="156"/>
      <c r="D220" s="98"/>
    </row>
    <row r="221" spans="2:4">
      <c r="B221" s="97"/>
      <c r="C221" s="156"/>
      <c r="D221" s="98"/>
    </row>
    <row r="222" spans="2:4">
      <c r="B222" s="97"/>
      <c r="C222" s="156"/>
      <c r="D222" s="98"/>
    </row>
    <row r="223" spans="2:4">
      <c r="B223" s="97"/>
      <c r="C223" s="156"/>
      <c r="D223" s="98"/>
    </row>
    <row r="224" spans="2:4">
      <c r="B224" s="97"/>
      <c r="C224" s="156"/>
      <c r="D224" s="98"/>
    </row>
    <row r="225" spans="2:4">
      <c r="B225" s="97"/>
      <c r="C225" s="156"/>
      <c r="D225" s="98"/>
    </row>
    <row r="226" spans="2:4">
      <c r="B226" s="97"/>
      <c r="C226" s="156"/>
      <c r="D226" s="98"/>
    </row>
    <row r="227" spans="2:4">
      <c r="B227" s="97"/>
      <c r="C227" s="156"/>
      <c r="D227" s="98"/>
    </row>
    <row r="228" spans="2:4">
      <c r="B228" s="97"/>
      <c r="C228" s="156"/>
      <c r="D228" s="98"/>
    </row>
    <row r="229" spans="2:4">
      <c r="B229" s="97"/>
      <c r="C229" s="156"/>
      <c r="D229" s="98"/>
    </row>
    <row r="230" spans="2:4">
      <c r="B230" s="97"/>
      <c r="C230" s="156"/>
      <c r="D230" s="98"/>
    </row>
    <row r="231" spans="2:4">
      <c r="B231" s="97"/>
      <c r="C231" s="156"/>
      <c r="D231" s="98"/>
    </row>
    <row r="232" spans="2:4">
      <c r="B232" s="97"/>
      <c r="C232" s="156"/>
      <c r="D232" s="98"/>
    </row>
    <row r="233" spans="2:4">
      <c r="B233" s="97"/>
      <c r="C233" s="156"/>
      <c r="D233" s="98"/>
    </row>
    <row r="234" spans="2:4">
      <c r="B234" s="97"/>
      <c r="C234" s="156"/>
      <c r="D234" s="98"/>
    </row>
    <row r="235" spans="2:4">
      <c r="B235" s="97"/>
      <c r="C235" s="156"/>
      <c r="D235" s="98"/>
    </row>
    <row r="236" spans="2:4">
      <c r="B236" s="97"/>
      <c r="C236" s="156"/>
      <c r="D236" s="98"/>
    </row>
    <row r="237" spans="2:4">
      <c r="B237" s="97"/>
      <c r="C237" s="156"/>
      <c r="D237" s="98"/>
    </row>
    <row r="238" spans="2:4">
      <c r="B238" s="97"/>
      <c r="C238" s="156"/>
      <c r="D238" s="98"/>
    </row>
    <row r="239" spans="2:4">
      <c r="B239" s="97"/>
      <c r="C239" s="156"/>
      <c r="D239" s="98"/>
    </row>
    <row r="240" spans="2:4">
      <c r="B240" s="97"/>
      <c r="C240" s="156"/>
      <c r="D240" s="98"/>
    </row>
    <row r="241" spans="2:4">
      <c r="B241" s="97"/>
      <c r="C241" s="156"/>
      <c r="D241" s="98"/>
    </row>
    <row r="242" spans="2:4">
      <c r="B242" s="97"/>
      <c r="C242" s="156"/>
      <c r="D242" s="98"/>
    </row>
    <row r="243" spans="2:4">
      <c r="B243" s="97"/>
      <c r="C243" s="156"/>
      <c r="D243" s="98"/>
    </row>
    <row r="244" spans="2:4">
      <c r="B244" s="97"/>
      <c r="C244" s="156"/>
      <c r="D244" s="98"/>
    </row>
    <row r="245" spans="2:4">
      <c r="B245" s="97"/>
      <c r="C245" s="156"/>
      <c r="D245" s="98"/>
    </row>
    <row r="246" spans="2:4">
      <c r="B246" s="97"/>
      <c r="C246" s="156"/>
      <c r="D246" s="98"/>
    </row>
  </sheetData>
  <sheetProtection selectLockedCells="1" selectUnlockedCells="1"/>
  <mergeCells count="15">
    <mergeCell ref="A1:D1"/>
    <mergeCell ref="A2:B2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6"/>
  <sheetViews>
    <sheetView zoomScale="85" zoomScaleNormal="85" topLeftCell="A106" workbookViewId="0">
      <selection activeCell="D84" sqref="D84"/>
    </sheetView>
  </sheetViews>
  <sheetFormatPr defaultColWidth="9" defaultRowHeight="16.5" outlineLevelCol="4"/>
  <cols>
    <col min="1" max="1" width="33.5" style="4" customWidth="1"/>
    <col min="2" max="2" width="42.875" style="5" customWidth="1"/>
    <col min="3" max="3" width="22.875" style="6" customWidth="1"/>
    <col min="4" max="4" width="13.5" style="7" customWidth="1"/>
    <col min="5" max="5" width="13.625" style="8" customWidth="1"/>
    <col min="6" max="16384" width="9" style="9"/>
  </cols>
  <sheetData>
    <row r="1" ht="52.5" customHeight="1" spans="1:5">
      <c r="A1" s="10" t="s">
        <v>0</v>
      </c>
      <c r="B1" s="11"/>
      <c r="C1" s="12"/>
      <c r="D1" s="13"/>
      <c r="E1" s="14"/>
    </row>
    <row r="2" ht="33.75" spans="1:5">
      <c r="A2" s="15" t="s">
        <v>1</v>
      </c>
      <c r="B2" s="16"/>
      <c r="C2" s="17" t="s">
        <v>3</v>
      </c>
      <c r="D2" s="18" t="s">
        <v>4</v>
      </c>
      <c r="E2" s="19" t="s">
        <v>5</v>
      </c>
    </row>
    <row r="3" s="1" customFormat="1" ht="15" spans="1:5">
      <c r="A3" s="20" t="s">
        <v>6</v>
      </c>
      <c r="B3" s="21"/>
      <c r="C3" s="22"/>
      <c r="D3" s="23"/>
      <c r="E3" s="24"/>
    </row>
    <row r="4" s="1" customFormat="1" ht="15" spans="1:5">
      <c r="A4" s="20" t="s">
        <v>7</v>
      </c>
      <c r="B4" s="21"/>
      <c r="C4" s="22"/>
      <c r="D4" s="23"/>
      <c r="E4" s="24"/>
    </row>
    <row r="5" s="1" customFormat="1" ht="15" spans="1:5">
      <c r="A5" s="20" t="s">
        <v>8</v>
      </c>
      <c r="B5" s="21"/>
      <c r="C5" s="22"/>
      <c r="D5" s="23"/>
      <c r="E5" s="24"/>
    </row>
    <row r="6" s="1" customFormat="1" ht="15" spans="1:5">
      <c r="A6" s="20" t="s">
        <v>9</v>
      </c>
      <c r="B6" s="21"/>
      <c r="C6" s="22"/>
      <c r="D6" s="23"/>
      <c r="E6" s="24"/>
    </row>
    <row r="7" s="1" customFormat="1" ht="15" spans="1:5">
      <c r="A7" s="20" t="s">
        <v>10</v>
      </c>
      <c r="B7" s="21"/>
      <c r="C7" s="22"/>
      <c r="D7" s="23"/>
      <c r="E7" s="24"/>
    </row>
    <row r="8" s="1" customFormat="1" ht="15" spans="1:5">
      <c r="A8" s="20" t="s">
        <v>11</v>
      </c>
      <c r="B8" s="21"/>
      <c r="C8" s="22"/>
      <c r="D8" s="23"/>
      <c r="E8" s="24"/>
    </row>
    <row r="9" s="1" customFormat="1" ht="15" spans="1:5">
      <c r="A9" s="20" t="s">
        <v>12</v>
      </c>
      <c r="B9" s="21"/>
      <c r="C9" s="22"/>
      <c r="D9" s="23"/>
      <c r="E9" s="24"/>
    </row>
    <row r="10" s="1" customFormat="1" ht="15" spans="1:5">
      <c r="A10" s="20" t="s">
        <v>13</v>
      </c>
      <c r="B10" s="25"/>
      <c r="C10" s="22"/>
      <c r="D10" s="23"/>
      <c r="E10" s="24"/>
    </row>
    <row r="11" s="1" customFormat="1" ht="15" spans="1:5">
      <c r="A11" s="20" t="s">
        <v>14</v>
      </c>
      <c r="B11" s="25"/>
      <c r="C11" s="22"/>
      <c r="D11" s="23"/>
      <c r="E11" s="24"/>
    </row>
    <row r="12" s="1" customFormat="1" ht="15" spans="1:5">
      <c r="A12" s="20" t="s">
        <v>16</v>
      </c>
      <c r="B12" s="25"/>
      <c r="C12" s="22"/>
      <c r="D12" s="23"/>
      <c r="E12" s="24"/>
    </row>
    <row r="13" s="1" customFormat="1" ht="15" spans="1:5">
      <c r="A13" s="20" t="s">
        <v>18</v>
      </c>
      <c r="B13" s="25"/>
      <c r="C13" s="22"/>
      <c r="D13" s="23"/>
      <c r="E13" s="24"/>
    </row>
    <row r="14" s="1" customFormat="1" ht="15" spans="1:5">
      <c r="A14" s="20" t="s">
        <v>19</v>
      </c>
      <c r="B14" s="25"/>
      <c r="C14" s="22"/>
      <c r="D14" s="23"/>
      <c r="E14" s="24"/>
    </row>
    <row r="15" s="1" customFormat="1" ht="15" spans="1:5">
      <c r="A15" s="20" t="s">
        <v>20</v>
      </c>
      <c r="B15" s="25"/>
      <c r="C15" s="22"/>
      <c r="D15" s="23"/>
      <c r="E15" s="24"/>
    </row>
    <row r="16" s="1" customFormat="1" ht="15" spans="1:5">
      <c r="A16" s="20" t="s">
        <v>22</v>
      </c>
      <c r="B16" s="25"/>
      <c r="C16" s="22"/>
      <c r="D16" s="23"/>
      <c r="E16" s="24"/>
    </row>
    <row r="17" s="1" customFormat="1" ht="15" spans="1:5">
      <c r="A17" s="20" t="s">
        <v>23</v>
      </c>
      <c r="B17" s="25"/>
      <c r="C17" s="22"/>
      <c r="D17" s="23"/>
      <c r="E17" s="24"/>
    </row>
    <row r="18" s="1" customFormat="1" ht="15" spans="1:5">
      <c r="A18" s="20" t="s">
        <v>24</v>
      </c>
      <c r="B18" s="25"/>
      <c r="C18" s="22"/>
      <c r="D18" s="23"/>
      <c r="E18" s="24"/>
    </row>
    <row r="19" s="1" customFormat="1" ht="15" spans="1:5">
      <c r="A19" s="20" t="s">
        <v>25</v>
      </c>
      <c r="B19" s="25"/>
      <c r="C19" s="22"/>
      <c r="D19" s="23"/>
      <c r="E19" s="24"/>
    </row>
    <row r="20" s="1" customFormat="1" ht="15" spans="1:5">
      <c r="A20" s="20" t="s">
        <v>26</v>
      </c>
      <c r="B20" s="25"/>
      <c r="C20" s="22"/>
      <c r="D20" s="23"/>
      <c r="E20" s="24"/>
    </row>
    <row r="21" s="1" customFormat="1" ht="15" spans="1:5">
      <c r="A21" s="20" t="s">
        <v>27</v>
      </c>
      <c r="B21" s="25"/>
      <c r="C21" s="22"/>
      <c r="D21" s="23"/>
      <c r="E21" s="24"/>
    </row>
    <row r="22" s="1" customFormat="1" ht="15" spans="1:5">
      <c r="A22" s="20" t="s">
        <v>28</v>
      </c>
      <c r="B22" s="25"/>
      <c r="C22" s="22"/>
      <c r="D22" s="23"/>
      <c r="E22" s="24"/>
    </row>
    <row r="23" s="1" customFormat="1" ht="15" spans="1:5">
      <c r="A23" s="20" t="s">
        <v>30</v>
      </c>
      <c r="B23" s="25"/>
      <c r="C23" s="22"/>
      <c r="D23" s="23"/>
      <c r="E23" s="24"/>
    </row>
    <row r="24" s="1" customFormat="1" ht="15" spans="1:5">
      <c r="A24" s="20" t="s">
        <v>31</v>
      </c>
      <c r="B24" s="25"/>
      <c r="C24" s="22"/>
      <c r="D24" s="23"/>
      <c r="E24" s="24"/>
    </row>
    <row r="25" s="1" customFormat="1" ht="15" spans="1:5">
      <c r="A25" s="20" t="s">
        <v>33</v>
      </c>
      <c r="B25" s="25"/>
      <c r="C25" s="22"/>
      <c r="D25" s="23"/>
      <c r="E25" s="24"/>
    </row>
    <row r="26" s="1" customFormat="1" ht="15" spans="1:5">
      <c r="A26" s="20" t="s">
        <v>35</v>
      </c>
      <c r="B26" s="25"/>
      <c r="C26" s="22"/>
      <c r="D26" s="23"/>
      <c r="E26" s="24"/>
    </row>
    <row r="27" s="1" customFormat="1" ht="15" spans="1:5">
      <c r="A27" s="20" t="s">
        <v>37</v>
      </c>
      <c r="B27" s="25"/>
      <c r="C27" s="22"/>
      <c r="D27" s="23"/>
      <c r="E27" s="24"/>
    </row>
    <row r="28" s="1" customFormat="1" ht="15" spans="1:5">
      <c r="A28" s="20" t="s">
        <v>39</v>
      </c>
      <c r="B28" s="25"/>
      <c r="C28" s="22"/>
      <c r="D28" s="23"/>
      <c r="E28" s="24"/>
    </row>
    <row r="29" s="1" customFormat="1" ht="15" spans="1:5">
      <c r="A29" s="20" t="s">
        <v>41</v>
      </c>
      <c r="B29" s="25"/>
      <c r="C29" s="22"/>
      <c r="D29" s="23"/>
      <c r="E29" s="24"/>
    </row>
    <row r="30" s="1" customFormat="1" ht="15" spans="1:5">
      <c r="A30" s="20"/>
      <c r="B30" s="25"/>
      <c r="C30" s="22"/>
      <c r="D30" s="23"/>
      <c r="E30" s="24"/>
    </row>
    <row r="31" s="1" customFormat="1" ht="15" spans="1:5">
      <c r="A31" s="20" t="s">
        <v>42</v>
      </c>
      <c r="B31" s="25"/>
      <c r="C31" s="22"/>
      <c r="D31" s="23"/>
      <c r="E31" s="24"/>
    </row>
    <row r="32" s="1" customFormat="1" ht="15" spans="1:5">
      <c r="A32" s="20" t="s">
        <v>43</v>
      </c>
      <c r="B32" s="25"/>
      <c r="C32" s="22"/>
      <c r="D32" s="23"/>
      <c r="E32" s="24"/>
    </row>
    <row r="33" s="1" customFormat="1" ht="15" spans="1:5">
      <c r="A33" s="20" t="s">
        <v>44</v>
      </c>
      <c r="B33" s="25"/>
      <c r="C33" s="22"/>
      <c r="D33" s="23"/>
      <c r="E33" s="24"/>
    </row>
    <row r="34" s="1" customFormat="1" ht="15" spans="1:5">
      <c r="A34" s="20" t="s">
        <v>45</v>
      </c>
      <c r="B34" s="25"/>
      <c r="C34" s="22"/>
      <c r="D34" s="23"/>
      <c r="E34" s="24"/>
    </row>
    <row r="35" s="1" customFormat="1" ht="15" spans="1:5">
      <c r="A35" s="20" t="s">
        <v>46</v>
      </c>
      <c r="B35" s="25"/>
      <c r="C35" s="22"/>
      <c r="D35" s="23"/>
      <c r="E35" s="24"/>
    </row>
    <row r="36" s="1" customFormat="1" ht="15" spans="1:5">
      <c r="A36" s="20"/>
      <c r="B36" s="25"/>
      <c r="C36" s="22"/>
      <c r="D36" s="23"/>
      <c r="E36" s="24"/>
    </row>
    <row r="37" s="1" customFormat="1" ht="15" spans="1:5">
      <c r="A37" s="20" t="s">
        <v>47</v>
      </c>
      <c r="B37" s="25"/>
      <c r="C37" s="22"/>
      <c r="D37" s="23"/>
      <c r="E37" s="24"/>
    </row>
    <row r="38" s="1" customFormat="1" ht="15" spans="1:5">
      <c r="A38" s="20" t="s">
        <v>48</v>
      </c>
      <c r="B38" s="25"/>
      <c r="C38" s="22"/>
      <c r="D38" s="23"/>
      <c r="E38" s="24"/>
    </row>
    <row r="39" s="1" customFormat="1" ht="15" spans="1:5">
      <c r="A39" s="20" t="s">
        <v>49</v>
      </c>
      <c r="B39" s="25"/>
      <c r="C39" s="22"/>
      <c r="D39" s="23"/>
      <c r="E39" s="24"/>
    </row>
    <row r="40" s="1" customFormat="1" ht="15" spans="1:5">
      <c r="A40" s="20"/>
      <c r="B40" s="25"/>
      <c r="C40" s="22"/>
      <c r="D40" s="23"/>
      <c r="E40" s="24"/>
    </row>
    <row r="41" s="1" customFormat="1" ht="15" spans="1:5">
      <c r="A41" s="20" t="s">
        <v>50</v>
      </c>
      <c r="B41" s="25"/>
      <c r="C41" s="22"/>
      <c r="D41" s="23"/>
      <c r="E41" s="24"/>
    </row>
    <row r="42" s="1" customFormat="1" ht="15" spans="1:5">
      <c r="A42" s="20" t="s">
        <v>51</v>
      </c>
      <c r="B42" s="25"/>
      <c r="C42" s="22"/>
      <c r="D42" s="23"/>
      <c r="E42" s="24"/>
    </row>
    <row r="43" s="1" customFormat="1" ht="15" spans="1:5">
      <c r="A43" s="20" t="s">
        <v>52</v>
      </c>
      <c r="B43" s="25"/>
      <c r="C43" s="22"/>
      <c r="D43" s="23"/>
      <c r="E43" s="24"/>
    </row>
    <row r="44" s="1" customFormat="1" ht="15" spans="1:5">
      <c r="A44" s="20" t="s">
        <v>54</v>
      </c>
      <c r="B44" s="25"/>
      <c r="C44" s="22"/>
      <c r="D44" s="23"/>
      <c r="E44" s="24"/>
    </row>
    <row r="45" s="1" customFormat="1" ht="15" spans="1:5">
      <c r="A45" s="20" t="s">
        <v>55</v>
      </c>
      <c r="B45" s="25"/>
      <c r="C45" s="22"/>
      <c r="D45" s="23"/>
      <c r="E45" s="24"/>
    </row>
    <row r="46" s="1" customFormat="1" ht="15" spans="1:5">
      <c r="A46" s="20" t="s">
        <v>56</v>
      </c>
      <c r="B46" s="25"/>
      <c r="C46" s="22"/>
      <c r="D46" s="23"/>
      <c r="E46" s="24"/>
    </row>
    <row r="47" s="1" customFormat="1" ht="15" spans="1:5">
      <c r="A47" s="20" t="s">
        <v>57</v>
      </c>
      <c r="B47" s="25"/>
      <c r="C47" s="22"/>
      <c r="D47" s="23"/>
      <c r="E47" s="24"/>
    </row>
    <row r="48" s="1" customFormat="1" ht="15" spans="1:5">
      <c r="A48" s="20" t="s">
        <v>58</v>
      </c>
      <c r="B48" s="25"/>
      <c r="C48" s="22"/>
      <c r="D48" s="23"/>
      <c r="E48" s="24"/>
    </row>
    <row r="49" s="1" customFormat="1" ht="15" spans="1:5">
      <c r="A49" s="20" t="s">
        <v>59</v>
      </c>
      <c r="B49" s="25"/>
      <c r="C49" s="22"/>
      <c r="D49" s="23"/>
      <c r="E49" s="24"/>
    </row>
    <row r="50" s="1" customFormat="1" ht="15" spans="1:5">
      <c r="A50" s="20" t="s">
        <v>60</v>
      </c>
      <c r="B50" s="25"/>
      <c r="C50" s="22"/>
      <c r="D50" s="23"/>
      <c r="E50" s="24"/>
    </row>
    <row r="51" s="1" customFormat="1" ht="15" spans="1:5">
      <c r="A51" s="20" t="s">
        <v>61</v>
      </c>
      <c r="B51" s="25"/>
      <c r="C51" s="22"/>
      <c r="D51" s="23"/>
      <c r="E51" s="24"/>
    </row>
    <row r="52" s="1" customFormat="1" ht="15" spans="1:5">
      <c r="A52" s="20" t="s">
        <v>62</v>
      </c>
      <c r="B52" s="25"/>
      <c r="C52" s="22"/>
      <c r="D52" s="23"/>
      <c r="E52" s="24"/>
    </row>
    <row r="53" s="1" customFormat="1" ht="15" spans="1:5">
      <c r="A53" s="20"/>
      <c r="B53" s="25"/>
      <c r="C53" s="22"/>
      <c r="D53" s="23"/>
      <c r="E53" s="24"/>
    </row>
    <row r="54" s="1" customFormat="1" ht="15" spans="1:5">
      <c r="A54" s="20" t="s">
        <v>63</v>
      </c>
      <c r="B54" s="25"/>
      <c r="C54" s="22"/>
      <c r="D54" s="23"/>
      <c r="E54" s="24"/>
    </row>
    <row r="55" s="1" customFormat="1" ht="15" spans="1:5">
      <c r="A55" s="20" t="s">
        <v>64</v>
      </c>
      <c r="B55" s="25"/>
      <c r="C55" s="22"/>
      <c r="D55" s="23"/>
      <c r="E55" s="24"/>
    </row>
    <row r="56" s="1" customFormat="1" ht="15" spans="1:5">
      <c r="A56" s="20" t="s">
        <v>65</v>
      </c>
      <c r="B56" s="25"/>
      <c r="C56" s="22"/>
      <c r="D56" s="23"/>
      <c r="E56" s="24"/>
    </row>
    <row r="57" s="1" customFormat="1" ht="15" spans="1:5">
      <c r="A57" s="20" t="s">
        <v>66</v>
      </c>
      <c r="B57" s="25"/>
      <c r="C57" s="22"/>
      <c r="D57" s="23"/>
      <c r="E57" s="24"/>
    </row>
    <row r="58" s="1" customFormat="1" ht="15" spans="1:5">
      <c r="A58" s="20" t="s">
        <v>67</v>
      </c>
      <c r="B58" s="25"/>
      <c r="C58" s="22"/>
      <c r="D58" s="23"/>
      <c r="E58" s="24"/>
    </row>
    <row r="59" s="1" customFormat="1" ht="15" spans="1:5">
      <c r="A59" s="20" t="s">
        <v>68</v>
      </c>
      <c r="B59" s="25"/>
      <c r="C59" s="22"/>
      <c r="D59" s="23"/>
      <c r="E59" s="24"/>
    </row>
    <row r="60" s="1" customFormat="1" ht="29.25" spans="1:5">
      <c r="A60" s="26" t="s">
        <v>69</v>
      </c>
      <c r="B60" s="25"/>
      <c r="C60" s="22"/>
      <c r="D60" s="23"/>
      <c r="E60" s="24"/>
    </row>
    <row r="61" s="1" customFormat="1" ht="15" spans="1:5">
      <c r="A61" s="20"/>
      <c r="B61" s="25"/>
      <c r="C61" s="22"/>
      <c r="D61" s="23"/>
      <c r="E61" s="24"/>
    </row>
    <row r="62" s="1" customFormat="1" ht="15" spans="1:5">
      <c r="A62" s="20" t="s">
        <v>70</v>
      </c>
      <c r="B62" s="25"/>
      <c r="C62" s="22"/>
      <c r="D62" s="23"/>
      <c r="E62" s="24"/>
    </row>
    <row r="63" s="1" customFormat="1" ht="15" spans="1:5">
      <c r="A63" s="20" t="s">
        <v>71</v>
      </c>
      <c r="B63" s="25"/>
      <c r="C63" s="22"/>
      <c r="D63" s="23"/>
      <c r="E63" s="24"/>
    </row>
    <row r="64" s="1" customFormat="1" ht="15" spans="1:5">
      <c r="A64" s="20" t="s">
        <v>72</v>
      </c>
      <c r="B64" s="25"/>
      <c r="C64" s="22"/>
      <c r="D64" s="23"/>
      <c r="E64" s="24"/>
    </row>
    <row r="65" s="1" customFormat="1" ht="15" spans="1:5">
      <c r="A65" s="20" t="s">
        <v>73</v>
      </c>
      <c r="B65" s="25"/>
      <c r="C65" s="22"/>
      <c r="D65" s="23"/>
      <c r="E65" s="24"/>
    </row>
    <row r="66" s="1" customFormat="1" ht="15" spans="1:5">
      <c r="A66" s="20" t="s">
        <v>74</v>
      </c>
      <c r="B66" s="25"/>
      <c r="C66" s="22"/>
      <c r="D66" s="23"/>
      <c r="E66" s="24"/>
    </row>
    <row r="67" s="1" customFormat="1" ht="15" spans="1:5">
      <c r="A67" s="20" t="s">
        <v>75</v>
      </c>
      <c r="B67" s="25"/>
      <c r="C67" s="22"/>
      <c r="D67" s="23"/>
      <c r="E67" s="24"/>
    </row>
    <row r="68" s="1" customFormat="1" ht="15" spans="1:5">
      <c r="A68" s="20" t="s">
        <v>76</v>
      </c>
      <c r="B68" s="25"/>
      <c r="C68" s="22"/>
      <c r="D68" s="23"/>
      <c r="E68" s="24"/>
    </row>
    <row r="69" s="1" customFormat="1" ht="15" spans="1:5">
      <c r="A69" s="20" t="s">
        <v>77</v>
      </c>
      <c r="B69" s="25"/>
      <c r="C69" s="22"/>
      <c r="D69" s="23"/>
      <c r="E69" s="24"/>
    </row>
    <row r="70" s="1" customFormat="1" ht="15" spans="1:5">
      <c r="A70" s="20" t="s">
        <v>78</v>
      </c>
      <c r="B70" s="25"/>
      <c r="C70" s="22"/>
      <c r="D70" s="23"/>
      <c r="E70" s="24"/>
    </row>
    <row r="71" s="1" customFormat="1" ht="15" spans="1:5">
      <c r="A71" s="20" t="s">
        <v>79</v>
      </c>
      <c r="B71" s="25"/>
      <c r="C71" s="22"/>
      <c r="D71" s="23"/>
      <c r="E71" s="24"/>
    </row>
    <row r="72" s="1" customFormat="1" ht="15" spans="1:5">
      <c r="A72" s="20" t="s">
        <v>80</v>
      </c>
      <c r="B72" s="25"/>
      <c r="C72" s="22"/>
      <c r="D72" s="23"/>
      <c r="E72" s="24"/>
    </row>
    <row r="73" ht="21.75" spans="1:5">
      <c r="A73" s="27"/>
      <c r="B73" s="28"/>
      <c r="C73" s="29"/>
      <c r="D73" s="30" t="s">
        <v>281</v>
      </c>
      <c r="E73" s="31" t="e">
        <f>SUM(E75:E124)</f>
        <v>#REF!</v>
      </c>
    </row>
    <row r="74" ht="21.75" spans="1:5">
      <c r="A74" s="32"/>
      <c r="B74" s="33"/>
      <c r="C74" s="34" t="s">
        <v>282</v>
      </c>
      <c r="D74" s="35"/>
      <c r="E74" s="31" t="e">
        <f>SUM(E75:E124)/12</f>
        <v>#REF!</v>
      </c>
    </row>
    <row r="75" ht="24.95" customHeight="1" spans="1:5">
      <c r="A75" s="36" t="s">
        <v>82</v>
      </c>
      <c r="B75" s="37"/>
      <c r="C75" s="38"/>
      <c r="D75" s="39"/>
      <c r="E75" s="40" t="e">
        <f>SUM(D76:D86)/55*30</f>
        <v>#REF!</v>
      </c>
    </row>
    <row r="76" s="2" customFormat="1" ht="82.5" spans="1:5">
      <c r="A76" s="41" t="s">
        <v>83</v>
      </c>
      <c r="B76" s="42" t="s">
        <v>84</v>
      </c>
      <c r="C76" s="193" t="s">
        <v>85</v>
      </c>
      <c r="D76" s="44" t="e">
        <f>'1月'!E76+'2月'!E76+'3月'!E76+'4月'!E76+'5月'!E76+'6月'!E76+'7月'!E76+'8月'!E76+'9月'!E76+'10月'!E76+'11月'!E76+'12月'!#REF!</f>
        <v>#REF!</v>
      </c>
      <c r="E76" s="45"/>
    </row>
    <row r="77" s="2" customFormat="1" ht="82.5" spans="1:5">
      <c r="A77" s="41"/>
      <c r="B77" s="42" t="s">
        <v>86</v>
      </c>
      <c r="C77" s="193" t="s">
        <v>85</v>
      </c>
      <c r="D77" s="44" t="e">
        <f>'1月'!E77+'2月'!E77+'3月'!E77+'4月'!E77+'5月'!E77+'6月'!E77+'7月'!E77+'8月'!E77+'9月'!E77+'10月'!E77+'11月'!E77+'12月'!#REF!</f>
        <v>#REF!</v>
      </c>
      <c r="E77" s="45"/>
    </row>
    <row r="78" s="2" customFormat="1" ht="82.5" spans="1:5">
      <c r="A78" s="41"/>
      <c r="B78" s="46" t="s">
        <v>87</v>
      </c>
      <c r="C78" s="194" t="s">
        <v>88</v>
      </c>
      <c r="D78" s="44" t="e">
        <f>'1月'!E78+'2月'!E78+'3月'!E78+'4月'!E78+'5月'!E78+'6月'!E78+'7月'!E78+'8月'!E78+'9月'!E78+'10月'!E78+'11月'!E78+'12月'!#REF!</f>
        <v>#REF!</v>
      </c>
      <c r="E78" s="48"/>
    </row>
    <row r="79" s="2" customFormat="1" ht="82.5" spans="1:5">
      <c r="A79" s="41"/>
      <c r="B79" s="46" t="s">
        <v>89</v>
      </c>
      <c r="C79" s="194" t="s">
        <v>88</v>
      </c>
      <c r="D79" s="44" t="e">
        <f>'1月'!E79+'2月'!E79+'3月'!E79+'4月'!E79+'5月'!E79+'6月'!E79+'7月'!E79+'8月'!E79+'9月'!E79+'10月'!E79+'11月'!E79+'12月'!#REF!</f>
        <v>#REF!</v>
      </c>
      <c r="E79" s="48"/>
    </row>
    <row r="80" s="2" customFormat="1" ht="82.5" spans="1:5">
      <c r="A80" s="41"/>
      <c r="B80" s="46" t="s">
        <v>90</v>
      </c>
      <c r="C80" s="194" t="s">
        <v>91</v>
      </c>
      <c r="D80" s="44" t="e">
        <f>'1月'!E80+'2月'!E80+'3月'!E80+'4月'!E80+'5月'!E80+'6月'!E80+'7月'!E80+'8月'!E80+'9月'!E80+'10月'!E80+'11月'!E80+'12月'!#REF!</f>
        <v>#REF!</v>
      </c>
      <c r="E80" s="48"/>
    </row>
    <row r="81" s="2" customFormat="1" ht="82.5" spans="1:5">
      <c r="A81" s="41"/>
      <c r="B81" s="46" t="s">
        <v>92</v>
      </c>
      <c r="C81" s="194" t="s">
        <v>91</v>
      </c>
      <c r="D81" s="44" t="e">
        <f>'1月'!E81+'2月'!E81+'3月'!E81+'4月'!E81+'5月'!E81+'6月'!E81+'7月'!E81+'8月'!E81+'9月'!E81+'10月'!E81+'11月'!E81+'12月'!#REF!</f>
        <v>#REF!</v>
      </c>
      <c r="E81" s="48"/>
    </row>
    <row r="82" s="2" customFormat="1" ht="82.5" spans="1:5">
      <c r="A82" s="41"/>
      <c r="B82" s="46" t="s">
        <v>93</v>
      </c>
      <c r="C82" s="193" t="s">
        <v>85</v>
      </c>
      <c r="D82" s="44" t="e">
        <f>'1月'!E82+'2月'!E82+'3月'!E82+'4月'!E82+'5月'!E82+'6月'!E82+'7月'!E82+'8月'!E82+'9月'!E82+'10月'!E82+'11月'!E82+'12月'!#REF!</f>
        <v>#REF!</v>
      </c>
      <c r="E82" s="48"/>
    </row>
    <row r="83" s="2" customFormat="1" ht="82.5" spans="1:5">
      <c r="A83" s="41"/>
      <c r="B83" s="46" t="s">
        <v>94</v>
      </c>
      <c r="C83" s="193" t="s">
        <v>85</v>
      </c>
      <c r="D83" s="44" t="e">
        <f>'1月'!E83+'2月'!E83+'3月'!E83+'4月'!E83+'5月'!E83+'6月'!E83+'7月'!E83+'8月'!E83+'9月'!E83+'10月'!E83+'11月'!E83+'12月'!#REF!</f>
        <v>#REF!</v>
      </c>
      <c r="E83" s="48"/>
    </row>
    <row r="84" s="2" customFormat="1" ht="115.5" spans="1:5">
      <c r="A84" s="49" t="s">
        <v>95</v>
      </c>
      <c r="B84" s="49" t="s">
        <v>96</v>
      </c>
      <c r="C84" s="47" t="s">
        <v>97</v>
      </c>
      <c r="D84" s="44" t="e">
        <f>'1月'!E84+'2月'!E84+'3月'!E84+'4月'!E84+'5月'!E84+'6月'!E84+'7月'!E84+'8月'!E84+'9月'!E84+'10月'!E84+'11月'!E84+'12月'!#REF!</f>
        <v>#REF!</v>
      </c>
      <c r="E84" s="48"/>
    </row>
    <row r="85" s="2" customFormat="1" ht="115.5" spans="1:5">
      <c r="A85" s="49"/>
      <c r="B85" s="49" t="s">
        <v>98</v>
      </c>
      <c r="C85" s="47" t="s">
        <v>97</v>
      </c>
      <c r="D85" s="44" t="e">
        <f>'1月'!E85+'2月'!E85+'3月'!E85+'4月'!E85+'5月'!E85+'6月'!E85+'7月'!E85+'8月'!E85+'9月'!E85+'10月'!E85+'11月'!E85+'12月'!#REF!</f>
        <v>#REF!</v>
      </c>
      <c r="E85" s="48"/>
    </row>
    <row r="86" s="2" customFormat="1" ht="82.5" spans="1:5">
      <c r="A86" s="50" t="s">
        <v>99</v>
      </c>
      <c r="B86" s="46" t="s">
        <v>100</v>
      </c>
      <c r="C86" s="47" t="s">
        <v>101</v>
      </c>
      <c r="D86" s="44" t="e">
        <f>'1月'!E86+'2月'!E86+'3月'!E86+'4月'!E86+'5月'!E86+'6月'!E86+'7月'!E86+'8月'!E86+'9月'!E86+'10月'!E86+'11月'!E86+'12月'!#REF!</f>
        <v>#REF!</v>
      </c>
      <c r="E86" s="48"/>
    </row>
    <row r="87" s="2" customFormat="1" ht="24.95" customHeight="1" spans="1:5">
      <c r="A87" s="51" t="s">
        <v>102</v>
      </c>
      <c r="B87" s="52"/>
      <c r="C87" s="53"/>
      <c r="D87" s="54"/>
      <c r="E87" s="55" t="e">
        <f>SUM(D88:D94)/25*20</f>
        <v>#REF!</v>
      </c>
    </row>
    <row r="88" s="2" customFormat="1" ht="99" spans="1:5">
      <c r="A88" s="56" t="s">
        <v>103</v>
      </c>
      <c r="B88" s="57" t="s">
        <v>104</v>
      </c>
      <c r="C88" s="58" t="s">
        <v>105</v>
      </c>
      <c r="D88" s="59" t="e">
        <f>'1月'!E88+'2月'!E88+'3月'!E88+'4月'!E88+'5月'!E88+'6月'!E88+'7月'!E88+'8月'!E88+'9月'!E88+'10月'!E88+'11月'!E88+'12月'!#REF!</f>
        <v>#REF!</v>
      </c>
      <c r="E88" s="60"/>
    </row>
    <row r="89" s="2" customFormat="1" ht="49.5" spans="1:5">
      <c r="A89" s="56"/>
      <c r="B89" s="57" t="s">
        <v>106</v>
      </c>
      <c r="C89" s="58" t="s">
        <v>107</v>
      </c>
      <c r="D89" s="59" t="e">
        <f>'1月'!E89+'2月'!E89+'3月'!E89+'4月'!E89+'5月'!E89+'6月'!E89+'7月'!E89+'8月'!E89+'9月'!E89+'10月'!E89+'11月'!E89+'12月'!#REF!</f>
        <v>#REF!</v>
      </c>
      <c r="E89" s="60"/>
    </row>
    <row r="90" s="2" customFormat="1" ht="19.5" spans="1:5">
      <c r="A90" s="56"/>
      <c r="B90" s="57" t="s">
        <v>108</v>
      </c>
      <c r="C90" s="58" t="s">
        <v>109</v>
      </c>
      <c r="D90" s="59" t="s">
        <v>110</v>
      </c>
      <c r="E90" s="60"/>
    </row>
    <row r="91" s="2" customFormat="1" ht="99" spans="1:5">
      <c r="A91" s="56" t="s">
        <v>111</v>
      </c>
      <c r="B91" s="57" t="s">
        <v>112</v>
      </c>
      <c r="C91" s="58" t="s">
        <v>113</v>
      </c>
      <c r="D91" s="59" t="e">
        <f>'1月'!E91+'2月'!E91+'3月'!E91+'4月'!E91+'5月'!E91+'6月'!E91+'7月'!E91+'8月'!E91+'9月'!E91+'10月'!E91+'11月'!E91+'12月'!#REF!</f>
        <v>#REF!</v>
      </c>
      <c r="E91" s="60"/>
    </row>
    <row r="92" s="2" customFormat="1" ht="99" spans="1:5">
      <c r="A92" s="56"/>
      <c r="B92" s="57" t="s">
        <v>114</v>
      </c>
      <c r="C92" s="58" t="s">
        <v>115</v>
      </c>
      <c r="D92" s="59" t="e">
        <f>'1月'!E92+'2月'!E92+'3月'!E92+'4月'!E92+'5月'!E92+'6月'!E92+'7月'!E92+'8月'!E92+'9月'!E92+'10月'!E92+'11月'!E92+'12月'!#REF!</f>
        <v>#REF!</v>
      </c>
      <c r="E92" s="60"/>
    </row>
    <row r="93" s="2" customFormat="1" ht="66" spans="1:5">
      <c r="A93" s="56" t="s">
        <v>116</v>
      </c>
      <c r="B93" s="56" t="s">
        <v>117</v>
      </c>
      <c r="C93" s="61" t="s">
        <v>118</v>
      </c>
      <c r="D93" s="59" t="e">
        <f>'1月'!E93+'2月'!E93+'3月'!E93+'4月'!E93+'5月'!E93+'6月'!E93+'7月'!E93+'8月'!E93+'9月'!E93+'10月'!E93+'11月'!E93+'12月'!#REF!</f>
        <v>#REF!</v>
      </c>
      <c r="E93" s="60"/>
    </row>
    <row r="94" s="2" customFormat="1" ht="33" spans="1:5">
      <c r="A94" s="56"/>
      <c r="B94" s="56" t="s">
        <v>119</v>
      </c>
      <c r="C94" s="58" t="s">
        <v>109</v>
      </c>
      <c r="D94" s="62" t="s">
        <v>110</v>
      </c>
      <c r="E94" s="60"/>
    </row>
    <row r="95" s="2" customFormat="1" ht="24.95" customHeight="1" spans="1:5">
      <c r="A95" s="51" t="s">
        <v>121</v>
      </c>
      <c r="B95" s="63"/>
      <c r="C95" s="64"/>
      <c r="D95" s="65"/>
      <c r="E95" s="55" t="e">
        <f>SUM(D96:D100)/20*25</f>
        <v>#REF!</v>
      </c>
    </row>
    <row r="96" s="2" customFormat="1" ht="99" spans="1:5">
      <c r="A96" s="66" t="s">
        <v>122</v>
      </c>
      <c r="B96" s="66" t="s">
        <v>123</v>
      </c>
      <c r="C96" s="67" t="s">
        <v>124</v>
      </c>
      <c r="D96" s="68" t="e">
        <f>'1月'!E96+'2月'!E96+'3月'!E96+'4月'!E96+'5月'!E96+'6月'!E96+'7月'!E96+'8月'!E96+'9月'!E96+'10月'!E96+'11月'!E96+'12月'!#REF!</f>
        <v>#REF!</v>
      </c>
      <c r="E96" s="69"/>
    </row>
    <row r="97" s="2" customFormat="1" ht="99" spans="1:5">
      <c r="A97" s="66"/>
      <c r="B97" s="66" t="s">
        <v>125</v>
      </c>
      <c r="C97" s="67" t="s">
        <v>126</v>
      </c>
      <c r="D97" s="68" t="e">
        <f>'1月'!E97+'2月'!E97+'3月'!E97+'4月'!E97+'5月'!E97+'6月'!E97+'7月'!E97+'8月'!E97+'9月'!E97+'10月'!E97+'11月'!E97+'12月'!#REF!</f>
        <v>#REF!</v>
      </c>
      <c r="E97" s="69"/>
    </row>
    <row r="98" s="2" customFormat="1" ht="82.5" spans="1:5">
      <c r="A98" s="66" t="s">
        <v>127</v>
      </c>
      <c r="B98" s="66" t="s">
        <v>128</v>
      </c>
      <c r="C98" s="70" t="s">
        <v>129</v>
      </c>
      <c r="D98" s="68" t="e">
        <f>'1月'!E98+'2月'!E98+'3月'!E98+'4月'!E98+'5月'!E98+'6月'!E98+'7月'!E98+'8月'!E98+'9月'!E98+'10月'!E98+'11月'!E98+'12月'!#REF!</f>
        <v>#REF!</v>
      </c>
      <c r="E98" s="69"/>
    </row>
    <row r="99" s="2" customFormat="1" ht="19.5" spans="1:5">
      <c r="A99" s="66"/>
      <c r="B99" s="71" t="s">
        <v>130</v>
      </c>
      <c r="C99" s="70" t="s">
        <v>109</v>
      </c>
      <c r="D99" s="68" t="s">
        <v>110</v>
      </c>
      <c r="E99" s="69"/>
    </row>
    <row r="100" s="2" customFormat="1" ht="82.5" spans="1:5">
      <c r="A100" s="66" t="s">
        <v>131</v>
      </c>
      <c r="B100" s="71" t="s">
        <v>132</v>
      </c>
      <c r="C100" s="67" t="s">
        <v>133</v>
      </c>
      <c r="D100" s="68" t="e">
        <f>'1月'!E100+'2月'!E100+'3月'!E100+'4月'!E100+'5月'!E100+'6月'!E100+'7月'!E100+'8月'!E100+'9月'!E100+'10月'!E100+'11月'!E100+'12月'!#REF!</f>
        <v>#REF!</v>
      </c>
      <c r="E100" s="69"/>
    </row>
    <row r="101" s="2" customFormat="1" ht="24.95" customHeight="1" spans="1:5">
      <c r="A101" s="51" t="s">
        <v>134</v>
      </c>
      <c r="B101" s="52"/>
      <c r="C101" s="72"/>
      <c r="D101" s="73"/>
      <c r="E101" s="55" t="e">
        <f>SUM(D102:D115)/55*15</f>
        <v>#REF!</v>
      </c>
    </row>
    <row r="102" s="3" customFormat="1" ht="99" spans="1:5">
      <c r="A102" s="74" t="s">
        <v>135</v>
      </c>
      <c r="B102" s="74" t="s">
        <v>136</v>
      </c>
      <c r="C102" s="75" t="s">
        <v>137</v>
      </c>
      <c r="D102" s="76" t="e">
        <f>'1月'!E102+'2月'!E102+'3月'!E102+'4月'!E102+'5月'!E102+'6月'!E102+'7月'!E102+'8月'!E102+'9月'!E102+'10月'!E102+'11月'!E102+'12月'!#REF!</f>
        <v>#REF!</v>
      </c>
      <c r="E102" s="77"/>
    </row>
    <row r="103" s="3" customFormat="1" ht="99" spans="1:5">
      <c r="A103" s="74" t="s">
        <v>138</v>
      </c>
      <c r="B103" s="74" t="s">
        <v>139</v>
      </c>
      <c r="C103" s="75" t="s">
        <v>137</v>
      </c>
      <c r="D103" s="76" t="e">
        <f>'1月'!E103+'2月'!E103+'3月'!E103+'4月'!E103+'5月'!E103+'6月'!E103+'7月'!E103+'8月'!E103+'9月'!E103+'10月'!E103+'11月'!E103+'12月'!#REF!</f>
        <v>#REF!</v>
      </c>
      <c r="E103" s="77"/>
    </row>
    <row r="104" s="3" customFormat="1" ht="99" spans="1:5">
      <c r="A104" s="74"/>
      <c r="B104" s="74" t="s">
        <v>140</v>
      </c>
      <c r="C104" s="75" t="s">
        <v>137</v>
      </c>
      <c r="D104" s="76" t="e">
        <f>'1月'!E104+'2月'!E104+'3月'!E104+'4月'!E104+'5月'!E104+'6月'!E104+'7月'!E104+'8月'!E104+'9月'!E104+'10月'!E104+'11月'!E104+'12月'!#REF!</f>
        <v>#REF!</v>
      </c>
      <c r="E104" s="77"/>
    </row>
    <row r="105" s="3" customFormat="1" ht="33" spans="1:5">
      <c r="A105" s="74"/>
      <c r="B105" s="78" t="s">
        <v>141</v>
      </c>
      <c r="C105" s="79" t="s">
        <v>109</v>
      </c>
      <c r="D105" s="76" t="s">
        <v>110</v>
      </c>
      <c r="E105" s="77"/>
    </row>
    <row r="106" s="3" customFormat="1" ht="99" spans="1:5">
      <c r="A106" s="74" t="s">
        <v>142</v>
      </c>
      <c r="B106" s="74" t="s">
        <v>143</v>
      </c>
      <c r="C106" s="79" t="s">
        <v>144</v>
      </c>
      <c r="D106" s="76" t="e">
        <f>'1月'!E106+'2月'!E106+'3月'!E106+'4月'!E106+'5月'!E106+'6月'!E106+'7月'!E106+'8月'!E106+'9月'!E106+'10月'!E106+'11月'!E106+'12月'!#REF!</f>
        <v>#REF!</v>
      </c>
      <c r="E106" s="77"/>
    </row>
    <row r="107" s="3" customFormat="1" ht="99" spans="1:5">
      <c r="A107" s="74"/>
      <c r="B107" s="74" t="s">
        <v>145</v>
      </c>
      <c r="C107" s="75" t="s">
        <v>146</v>
      </c>
      <c r="D107" s="76" t="e">
        <f>'1月'!E107+'2月'!E107+'3月'!E107+'4月'!E107+'5月'!E107+'6月'!E107+'7月'!E107+'8月'!E107+'9月'!E107+'10月'!E107+'11月'!E107+'12月'!#REF!</f>
        <v>#REF!</v>
      </c>
      <c r="E107" s="77"/>
    </row>
    <row r="108" s="2" customFormat="1" ht="99" spans="1:5">
      <c r="A108" s="74" t="s">
        <v>147</v>
      </c>
      <c r="B108" s="74" t="s">
        <v>148</v>
      </c>
      <c r="C108" s="75" t="s">
        <v>149</v>
      </c>
      <c r="D108" s="76" t="e">
        <f>'1月'!E108+'2月'!E108+'3月'!E108+'4月'!E108+'5月'!E108+'6月'!E108+'7月'!E108+'8月'!E108+'9月'!E108+'10月'!E108+'11月'!E108+'12月'!#REF!</f>
        <v>#REF!</v>
      </c>
      <c r="E108" s="80"/>
    </row>
    <row r="109" s="2" customFormat="1" ht="66" spans="1:5">
      <c r="A109" s="74"/>
      <c r="B109" s="74" t="s">
        <v>150</v>
      </c>
      <c r="C109" s="75" t="s">
        <v>151</v>
      </c>
      <c r="D109" s="76" t="e">
        <f>'1月'!E109+'2月'!E109+'3月'!E109+'4月'!E109+'5月'!E109+'6月'!E109+'7月'!E109+'8月'!E109+'9月'!E109+'10月'!E109+'11月'!E109+'12月'!#REF!</f>
        <v>#REF!</v>
      </c>
      <c r="E109" s="80"/>
    </row>
    <row r="110" s="2" customFormat="1" ht="33" spans="1:5">
      <c r="A110" s="74"/>
      <c r="B110" s="74" t="s">
        <v>152</v>
      </c>
      <c r="C110" s="75" t="s">
        <v>109</v>
      </c>
      <c r="D110" s="76" t="s">
        <v>110</v>
      </c>
      <c r="E110" s="80"/>
    </row>
    <row r="111" s="2" customFormat="1" ht="99" spans="1:5">
      <c r="A111" s="74" t="s">
        <v>153</v>
      </c>
      <c r="B111" s="74" t="s">
        <v>154</v>
      </c>
      <c r="C111" s="75" t="s">
        <v>155</v>
      </c>
      <c r="D111" s="76" t="e">
        <f>'1月'!E111+'2月'!E111+'3月'!E111+'4月'!E111+'5月'!E111+'6月'!E111+'7月'!E111+'8月'!E111+'9月'!E111+'10月'!E111+'11月'!E111+'12月'!#REF!</f>
        <v>#REF!</v>
      </c>
      <c r="E111" s="80"/>
    </row>
    <row r="112" s="2" customFormat="1" ht="99" spans="1:5">
      <c r="A112" s="74"/>
      <c r="B112" s="74" t="s">
        <v>156</v>
      </c>
      <c r="C112" s="75" t="s">
        <v>137</v>
      </c>
      <c r="D112" s="76" t="e">
        <f>'1月'!E112+'2月'!E112+'3月'!E112+'4月'!E112+'5月'!E112+'6月'!E112+'7月'!E112+'8月'!E112+'9月'!E112+'10月'!E112+'11月'!E112+'12月'!#REF!</f>
        <v>#REF!</v>
      </c>
      <c r="E112" s="80"/>
    </row>
    <row r="113" s="2" customFormat="1" ht="66" spans="1:5">
      <c r="A113" s="74"/>
      <c r="B113" s="78" t="s">
        <v>157</v>
      </c>
      <c r="C113" s="75" t="s">
        <v>158</v>
      </c>
      <c r="D113" s="76" t="e">
        <f>'1月'!E113+'2月'!E113+'3月'!E113+'4月'!E113+'5月'!E113+'6月'!E113+'7月'!E113+'8月'!E113+'9月'!E113+'10月'!E113+'11月'!E113+'12月'!#REF!</f>
        <v>#REF!</v>
      </c>
      <c r="E113" s="80"/>
    </row>
    <row r="114" s="2" customFormat="1" ht="99" spans="1:5">
      <c r="A114" s="74"/>
      <c r="B114" s="74" t="s">
        <v>159</v>
      </c>
      <c r="C114" s="75" t="s">
        <v>137</v>
      </c>
      <c r="D114" s="76" t="e">
        <f>'1月'!E114+'2月'!E114+'3月'!E114+'4月'!E114+'5月'!E114+'6月'!E114+'7月'!E114+'8月'!E114+'9月'!E114+'10月'!E114+'11月'!E114+'12月'!#REF!</f>
        <v>#REF!</v>
      </c>
      <c r="E114" s="80"/>
    </row>
    <row r="115" s="2" customFormat="1" ht="19.5" spans="1:5">
      <c r="A115" s="74"/>
      <c r="B115" s="78" t="s">
        <v>57</v>
      </c>
      <c r="C115" s="79" t="s">
        <v>109</v>
      </c>
      <c r="D115" s="81" t="s">
        <v>110</v>
      </c>
      <c r="E115" s="80"/>
    </row>
    <row r="116" s="2" customFormat="1" ht="24.95" customHeight="1" spans="1:5">
      <c r="A116" s="51" t="s">
        <v>160</v>
      </c>
      <c r="B116" s="52"/>
      <c r="C116" s="72"/>
      <c r="D116" s="73"/>
      <c r="E116" s="55" t="e">
        <f>SUM(D117:D124)/35*10</f>
        <v>#REF!</v>
      </c>
    </row>
    <row r="117" s="2" customFormat="1" ht="66" spans="1:5">
      <c r="A117" s="82" t="s">
        <v>135</v>
      </c>
      <c r="B117" s="83" t="s">
        <v>161</v>
      </c>
      <c r="C117" s="84" t="s">
        <v>162</v>
      </c>
      <c r="D117" s="85" t="e">
        <f>'1月'!E117+'2月'!E117+'3月'!E117+'4月'!E117+'5月'!E117+'6月'!E117+'7月'!E117+'8月'!E117+'9月'!E117+'10月'!E117+'11月'!E117+'12月'!#REF!</f>
        <v>#REF!</v>
      </c>
      <c r="E117" s="86"/>
    </row>
    <row r="118" s="2" customFormat="1" ht="66" spans="1:5">
      <c r="A118" s="87" t="s">
        <v>163</v>
      </c>
      <c r="B118" s="83" t="s">
        <v>164</v>
      </c>
      <c r="C118" s="88" t="s">
        <v>165</v>
      </c>
      <c r="D118" s="85" t="e">
        <f>'1月'!E118+'2月'!E118+'3月'!E118+'4月'!E118+'5月'!E118+'6月'!E118+'7月'!E118+'8月'!E118+'9月'!E118+'10月'!E118+'11月'!E118+'12月'!#REF!</f>
        <v>#REF!</v>
      </c>
      <c r="E118" s="86"/>
    </row>
    <row r="119" s="2" customFormat="1" ht="49.5" spans="1:5">
      <c r="A119" s="87"/>
      <c r="B119" s="83" t="s">
        <v>166</v>
      </c>
      <c r="C119" s="84" t="s">
        <v>167</v>
      </c>
      <c r="D119" s="85" t="e">
        <f>'1月'!E119+'2月'!E119+'3月'!E119+'4月'!E119+'5月'!E119+'6月'!E119+'7月'!E119+'8月'!E119+'9月'!E119+'10月'!E119+'11月'!E119+'12月'!#REF!</f>
        <v>#REF!</v>
      </c>
      <c r="E119" s="86"/>
    </row>
    <row r="120" s="2" customFormat="1" ht="66" spans="1:5">
      <c r="A120" s="83" t="s">
        <v>168</v>
      </c>
      <c r="B120" s="89" t="s">
        <v>169</v>
      </c>
      <c r="C120" s="88" t="s">
        <v>170</v>
      </c>
      <c r="D120" s="85" t="e">
        <f>'1月'!E120+'2月'!E120+'3月'!E120+'4月'!E120+'5月'!E120+'6月'!E120+'7月'!E120+'8月'!E120+'9月'!E120+'10月'!E120+'11月'!E120+'12月'!#REF!</f>
        <v>#REF!</v>
      </c>
      <c r="E120" s="86"/>
    </row>
    <row r="121" s="2" customFormat="1" ht="66" spans="1:5">
      <c r="A121" s="83"/>
      <c r="B121" s="89" t="s">
        <v>171</v>
      </c>
      <c r="C121" s="88" t="s">
        <v>172</v>
      </c>
      <c r="D121" s="85" t="e">
        <f>'1月'!E121+'2月'!E121+'3月'!E121+'4月'!E121+'5月'!E121+'6月'!E121+'7月'!E121+'8月'!E121+'9月'!E121+'10月'!E121+'11月'!E121+'12月'!#REF!</f>
        <v>#REF!</v>
      </c>
      <c r="E121" s="86"/>
    </row>
    <row r="122" s="2" customFormat="1" ht="66" spans="1:5">
      <c r="A122" s="83"/>
      <c r="B122" s="89" t="s">
        <v>173</v>
      </c>
      <c r="C122" s="88" t="s">
        <v>172</v>
      </c>
      <c r="D122" s="85" t="e">
        <f>'1月'!E122+'2月'!E122+'3月'!E122+'4月'!E122+'5月'!E122+'6月'!E122+'7月'!E122+'8月'!E122+'9月'!E122+'10月'!E122+'11月'!E122+'12月'!#REF!</f>
        <v>#REF!</v>
      </c>
      <c r="E122" s="86"/>
    </row>
    <row r="123" s="2" customFormat="1" ht="19.5" spans="1:5">
      <c r="A123" s="83"/>
      <c r="B123" s="89" t="s">
        <v>174</v>
      </c>
      <c r="C123" s="88" t="s">
        <v>109</v>
      </c>
      <c r="D123" s="85" t="s">
        <v>110</v>
      </c>
      <c r="E123" s="86"/>
    </row>
    <row r="124" s="2" customFormat="1" ht="66" spans="1:5">
      <c r="A124" s="90" t="s">
        <v>175</v>
      </c>
      <c r="B124" s="91" t="s">
        <v>176</v>
      </c>
      <c r="C124" s="92" t="s">
        <v>165</v>
      </c>
      <c r="D124" s="85" t="e">
        <f>'1月'!E124+'2月'!E124+'3月'!E124+'4月'!E124+'5月'!E124+'6月'!E124+'7月'!E124+'8月'!E124+'9月'!E124+'10月'!E124+'11月'!E124+'12月'!#REF!</f>
        <v>#REF!</v>
      </c>
      <c r="E124" s="86"/>
    </row>
    <row r="125" s="2" customFormat="1" spans="1:5">
      <c r="A125" s="4"/>
      <c r="B125" s="93"/>
      <c r="C125" s="94"/>
      <c r="D125" s="95"/>
      <c r="E125" s="96"/>
    </row>
    <row r="126" s="2" customFormat="1" spans="1:5">
      <c r="A126" s="4"/>
      <c r="B126" s="93"/>
      <c r="C126" s="94"/>
      <c r="D126" s="95"/>
      <c r="E126" s="96"/>
    </row>
    <row r="127" s="2" customFormat="1" spans="1:5">
      <c r="A127" s="4"/>
      <c r="B127" s="93"/>
      <c r="C127" s="94"/>
      <c r="D127" s="95"/>
      <c r="E127" s="96"/>
    </row>
    <row r="128" s="2" customFormat="1" spans="1:5">
      <c r="A128" s="4"/>
      <c r="B128" s="93"/>
      <c r="C128" s="94"/>
      <c r="D128" s="95"/>
      <c r="E128" s="96"/>
    </row>
    <row r="129" s="2" customFormat="1" spans="1:5">
      <c r="A129" s="4"/>
      <c r="B129" s="93"/>
      <c r="C129" s="94"/>
      <c r="D129" s="95"/>
      <c r="E129" s="96"/>
    </row>
    <row r="130" s="2" customFormat="1" spans="1:5">
      <c r="A130" s="4"/>
      <c r="B130" s="93"/>
      <c r="C130" s="94"/>
      <c r="D130" s="95"/>
      <c r="E130" s="96"/>
    </row>
    <row r="131" s="2" customFormat="1" spans="1:5">
      <c r="A131" s="4"/>
      <c r="B131" s="93"/>
      <c r="C131" s="94"/>
      <c r="D131" s="95"/>
      <c r="E131" s="96"/>
    </row>
    <row r="132" s="2" customFormat="1" spans="1:5">
      <c r="A132" s="4"/>
      <c r="B132" s="93"/>
      <c r="C132" s="94"/>
      <c r="D132" s="95"/>
      <c r="E132" s="96"/>
    </row>
    <row r="133" s="2" customFormat="1" spans="1:5">
      <c r="A133" s="4"/>
      <c r="B133" s="93"/>
      <c r="C133" s="94"/>
      <c r="D133" s="95"/>
      <c r="E133" s="96"/>
    </row>
    <row r="134" s="2" customFormat="1" spans="1:5">
      <c r="A134" s="4"/>
      <c r="B134" s="93"/>
      <c r="C134" s="94"/>
      <c r="D134" s="95"/>
      <c r="E134" s="96"/>
    </row>
    <row r="135" s="2" customFormat="1" spans="1:5">
      <c r="A135" s="4"/>
      <c r="B135" s="93"/>
      <c r="C135" s="94"/>
      <c r="D135" s="95"/>
      <c r="E135" s="96"/>
    </row>
    <row r="136" s="2" customFormat="1" spans="1:5">
      <c r="A136" s="4"/>
      <c r="B136" s="93"/>
      <c r="C136" s="94"/>
      <c r="D136" s="95"/>
      <c r="E136" s="96"/>
    </row>
    <row r="137" s="2" customFormat="1" spans="1:5">
      <c r="A137" s="4"/>
      <c r="B137" s="93"/>
      <c r="C137" s="94"/>
      <c r="D137" s="95"/>
      <c r="E137" s="96"/>
    </row>
    <row r="138" s="2" customFormat="1" spans="1:5">
      <c r="A138" s="4"/>
      <c r="B138" s="93"/>
      <c r="C138" s="94"/>
      <c r="D138" s="95"/>
      <c r="E138" s="96"/>
    </row>
    <row r="139" s="2" customFormat="1" spans="1:5">
      <c r="A139" s="4"/>
      <c r="B139" s="93"/>
      <c r="C139" s="94"/>
      <c r="D139" s="95"/>
      <c r="E139" s="96"/>
    </row>
    <row r="140" s="2" customFormat="1" spans="1:5">
      <c r="A140" s="4"/>
      <c r="B140" s="93"/>
      <c r="C140" s="94"/>
      <c r="D140" s="95"/>
      <c r="E140" s="96"/>
    </row>
    <row r="141" s="2" customFormat="1" spans="1:5">
      <c r="A141" s="4"/>
      <c r="B141" s="93"/>
      <c r="C141" s="94"/>
      <c r="D141" s="95"/>
      <c r="E141" s="96"/>
    </row>
    <row r="142" s="2" customFormat="1" spans="1:5">
      <c r="A142" s="4"/>
      <c r="B142" s="93"/>
      <c r="C142" s="94"/>
      <c r="D142" s="95"/>
      <c r="E142" s="96"/>
    </row>
    <row r="143" s="2" customFormat="1" spans="1:5">
      <c r="A143" s="4"/>
      <c r="B143" s="93"/>
      <c r="C143" s="94"/>
      <c r="D143" s="95"/>
      <c r="E143" s="96"/>
    </row>
    <row r="144" s="2" customFormat="1" spans="1:5">
      <c r="A144" s="4"/>
      <c r="B144" s="93"/>
      <c r="C144" s="94"/>
      <c r="D144" s="95"/>
      <c r="E144" s="96"/>
    </row>
    <row r="145" s="2" customFormat="1" spans="1:5">
      <c r="A145" s="4"/>
      <c r="B145" s="93"/>
      <c r="C145" s="94"/>
      <c r="D145" s="95"/>
      <c r="E145" s="96"/>
    </row>
    <row r="146" s="2" customFormat="1" spans="1:5">
      <c r="A146" s="4"/>
      <c r="B146" s="93"/>
      <c r="C146" s="94"/>
      <c r="D146" s="95"/>
      <c r="E146" s="96"/>
    </row>
    <row r="147" s="2" customFormat="1" spans="1:5">
      <c r="A147" s="4"/>
      <c r="B147" s="93"/>
      <c r="C147" s="94"/>
      <c r="D147" s="95"/>
      <c r="E147" s="96"/>
    </row>
    <row r="148" s="2" customFormat="1" spans="1:5">
      <c r="A148" s="4"/>
      <c r="B148" s="93"/>
      <c r="C148" s="94"/>
      <c r="D148" s="95"/>
      <c r="E148" s="96"/>
    </row>
    <row r="149" s="2" customFormat="1" spans="1:5">
      <c r="A149" s="4"/>
      <c r="B149" s="93"/>
      <c r="C149" s="94"/>
      <c r="D149" s="95"/>
      <c r="E149" s="96"/>
    </row>
    <row r="150" s="2" customFormat="1" spans="1:5">
      <c r="A150" s="4"/>
      <c r="B150" s="93"/>
      <c r="C150" s="94"/>
      <c r="D150" s="95"/>
      <c r="E150" s="96"/>
    </row>
    <row r="151" s="2" customFormat="1" spans="1:5">
      <c r="A151" s="4"/>
      <c r="B151" s="93"/>
      <c r="C151" s="94"/>
      <c r="D151" s="95"/>
      <c r="E151" s="96"/>
    </row>
    <row r="152" s="2" customFormat="1" spans="1:5">
      <c r="A152" s="4"/>
      <c r="B152" s="93"/>
      <c r="C152" s="94"/>
      <c r="D152" s="95"/>
      <c r="E152" s="96"/>
    </row>
    <row r="153" s="2" customFormat="1" spans="1:5">
      <c r="A153" s="4"/>
      <c r="B153" s="93"/>
      <c r="C153" s="94"/>
      <c r="D153" s="95"/>
      <c r="E153" s="96"/>
    </row>
    <row r="154" s="2" customFormat="1" spans="1:5">
      <c r="A154" s="4"/>
      <c r="B154" s="93"/>
      <c r="C154" s="94"/>
      <c r="D154" s="95"/>
      <c r="E154" s="96"/>
    </row>
    <row r="155" s="2" customFormat="1" spans="1:5">
      <c r="A155" s="4"/>
      <c r="B155" s="93"/>
      <c r="C155" s="94"/>
      <c r="D155" s="95"/>
      <c r="E155" s="96"/>
    </row>
    <row r="156" s="2" customFormat="1" spans="1:5">
      <c r="A156" s="4"/>
      <c r="B156" s="93"/>
      <c r="C156" s="94"/>
      <c r="D156" s="95"/>
      <c r="E156" s="96"/>
    </row>
    <row r="157" s="2" customFormat="1" spans="1:5">
      <c r="A157" s="4"/>
      <c r="B157" s="93"/>
      <c r="C157" s="94"/>
      <c r="D157" s="95"/>
      <c r="E157" s="96"/>
    </row>
    <row r="158" spans="2:4">
      <c r="B158" s="97"/>
      <c r="C158" s="98"/>
      <c r="D158" s="99"/>
    </row>
    <row r="159" spans="2:4">
      <c r="B159" s="97"/>
      <c r="C159" s="98"/>
      <c r="D159" s="99"/>
    </row>
    <row r="160" spans="2:4">
      <c r="B160" s="97"/>
      <c r="C160" s="98"/>
      <c r="D160" s="99"/>
    </row>
    <row r="161" spans="2:4">
      <c r="B161" s="97"/>
      <c r="C161" s="98"/>
      <c r="D161" s="99"/>
    </row>
    <row r="162" spans="2:4">
      <c r="B162" s="97"/>
      <c r="C162" s="98"/>
      <c r="D162" s="99"/>
    </row>
    <row r="163" spans="2:4">
      <c r="B163" s="97"/>
      <c r="C163" s="98"/>
      <c r="D163" s="99"/>
    </row>
    <row r="164" spans="2:4">
      <c r="B164" s="97"/>
      <c r="C164" s="98"/>
      <c r="D164" s="99"/>
    </row>
    <row r="165" spans="2:4">
      <c r="B165" s="97"/>
      <c r="C165" s="98"/>
      <c r="D165" s="99"/>
    </row>
    <row r="166" spans="2:4">
      <c r="B166" s="97"/>
      <c r="C166" s="98"/>
      <c r="D166" s="99"/>
    </row>
    <row r="167" spans="2:4">
      <c r="B167" s="97"/>
      <c r="C167" s="98"/>
      <c r="D167" s="99"/>
    </row>
    <row r="168" spans="2:4">
      <c r="B168" s="97"/>
      <c r="C168" s="98"/>
      <c r="D168" s="99"/>
    </row>
    <row r="169" spans="2:4">
      <c r="B169" s="97"/>
      <c r="C169" s="98"/>
      <c r="D169" s="99"/>
    </row>
    <row r="170" spans="2:4">
      <c r="B170" s="97"/>
      <c r="C170" s="98"/>
      <c r="D170" s="99"/>
    </row>
    <row r="171" spans="2:4">
      <c r="B171" s="97"/>
      <c r="C171" s="98"/>
      <c r="D171" s="99"/>
    </row>
    <row r="172" spans="2:4">
      <c r="B172" s="97"/>
      <c r="C172" s="98"/>
      <c r="D172" s="99"/>
    </row>
    <row r="173" spans="2:4">
      <c r="B173" s="97"/>
      <c r="C173" s="98"/>
      <c r="D173" s="99"/>
    </row>
    <row r="174" spans="2:4">
      <c r="B174" s="97"/>
      <c r="C174" s="98"/>
      <c r="D174" s="99"/>
    </row>
    <row r="175" spans="2:4">
      <c r="B175" s="97"/>
      <c r="C175" s="98"/>
      <c r="D175" s="99"/>
    </row>
    <row r="176" spans="2:4">
      <c r="B176" s="97"/>
      <c r="C176" s="98"/>
      <c r="D176" s="99"/>
    </row>
    <row r="177" spans="2:4">
      <c r="B177" s="97"/>
      <c r="C177" s="98"/>
      <c r="D177" s="99"/>
    </row>
    <row r="178" spans="2:4">
      <c r="B178" s="97"/>
      <c r="C178" s="98"/>
      <c r="D178" s="99"/>
    </row>
    <row r="179" spans="2:4">
      <c r="B179" s="97"/>
      <c r="C179" s="98"/>
      <c r="D179" s="99"/>
    </row>
    <row r="180" spans="2:4">
      <c r="B180" s="97"/>
      <c r="C180" s="98"/>
      <c r="D180" s="99"/>
    </row>
    <row r="181" spans="2:4">
      <c r="B181" s="97"/>
      <c r="C181" s="98"/>
      <c r="D181" s="99"/>
    </row>
    <row r="182" spans="2:4">
      <c r="B182" s="97"/>
      <c r="C182" s="98"/>
      <c r="D182" s="99"/>
    </row>
    <row r="183" spans="2:4">
      <c r="B183" s="97"/>
      <c r="C183" s="98"/>
      <c r="D183" s="99"/>
    </row>
    <row r="184" spans="2:4">
      <c r="B184" s="97"/>
      <c r="C184" s="98"/>
      <c r="D184" s="99"/>
    </row>
    <row r="185" spans="2:4">
      <c r="B185" s="97"/>
      <c r="C185" s="98"/>
      <c r="D185" s="99"/>
    </row>
    <row r="186" spans="2:4">
      <c r="B186" s="97"/>
      <c r="C186" s="98"/>
      <c r="D186" s="99"/>
    </row>
    <row r="187" spans="2:4">
      <c r="B187" s="97"/>
      <c r="C187" s="98"/>
      <c r="D187" s="99"/>
    </row>
    <row r="188" spans="2:4">
      <c r="B188" s="97"/>
      <c r="C188" s="98"/>
      <c r="D188" s="99"/>
    </row>
    <row r="189" spans="2:4">
      <c r="B189" s="97"/>
      <c r="C189" s="98"/>
      <c r="D189" s="99"/>
    </row>
    <row r="190" spans="2:4">
      <c r="B190" s="97"/>
      <c r="C190" s="98"/>
      <c r="D190" s="99"/>
    </row>
    <row r="191" spans="2:4">
      <c r="B191" s="97"/>
      <c r="C191" s="98"/>
      <c r="D191" s="99"/>
    </row>
    <row r="192" spans="2:4">
      <c r="B192" s="97"/>
      <c r="C192" s="98"/>
      <c r="D192" s="99"/>
    </row>
    <row r="193" spans="2:4">
      <c r="B193" s="97"/>
      <c r="C193" s="98"/>
      <c r="D193" s="99"/>
    </row>
    <row r="194" spans="2:4">
      <c r="B194" s="97"/>
      <c r="C194" s="98"/>
      <c r="D194" s="99"/>
    </row>
    <row r="195" spans="2:4">
      <c r="B195" s="97"/>
      <c r="C195" s="98"/>
      <c r="D195" s="99"/>
    </row>
    <row r="196" spans="2:4">
      <c r="B196" s="97"/>
      <c r="C196" s="98"/>
      <c r="D196" s="99"/>
    </row>
    <row r="197" spans="2:4">
      <c r="B197" s="97"/>
      <c r="C197" s="98"/>
      <c r="D197" s="99"/>
    </row>
    <row r="198" spans="2:4">
      <c r="B198" s="97"/>
      <c r="C198" s="98"/>
      <c r="D198" s="99"/>
    </row>
    <row r="199" spans="2:4">
      <c r="B199" s="97"/>
      <c r="C199" s="98"/>
      <c r="D199" s="99"/>
    </row>
    <row r="200" spans="2:4">
      <c r="B200" s="97"/>
      <c r="C200" s="98"/>
      <c r="D200" s="99"/>
    </row>
    <row r="201" spans="2:4">
      <c r="B201" s="97"/>
      <c r="C201" s="98"/>
      <c r="D201" s="99"/>
    </row>
    <row r="202" spans="2:4">
      <c r="B202" s="97"/>
      <c r="C202" s="98"/>
      <c r="D202" s="99"/>
    </row>
    <row r="203" spans="2:4">
      <c r="B203" s="97"/>
      <c r="C203" s="98"/>
      <c r="D203" s="99"/>
    </row>
    <row r="204" spans="2:4">
      <c r="B204" s="97"/>
      <c r="C204" s="98"/>
      <c r="D204" s="99"/>
    </row>
    <row r="205" spans="2:4">
      <c r="B205" s="97"/>
      <c r="C205" s="98"/>
      <c r="D205" s="99"/>
    </row>
    <row r="206" spans="2:4">
      <c r="B206" s="97"/>
      <c r="C206" s="98"/>
      <c r="D206" s="99"/>
    </row>
    <row r="207" spans="2:4">
      <c r="B207" s="97"/>
      <c r="C207" s="98"/>
      <c r="D207" s="99"/>
    </row>
    <row r="208" spans="2:4">
      <c r="B208" s="97"/>
      <c r="C208" s="98"/>
      <c r="D208" s="99"/>
    </row>
    <row r="209" spans="2:4">
      <c r="B209" s="97"/>
      <c r="C209" s="98"/>
      <c r="D209" s="99"/>
    </row>
    <row r="210" spans="2:4">
      <c r="B210" s="97"/>
      <c r="C210" s="98"/>
      <c r="D210" s="99"/>
    </row>
    <row r="211" spans="2:4">
      <c r="B211" s="97"/>
      <c r="C211" s="98"/>
      <c r="D211" s="99"/>
    </row>
    <row r="212" spans="2:4">
      <c r="B212" s="97"/>
      <c r="C212" s="98"/>
      <c r="D212" s="99"/>
    </row>
    <row r="213" spans="2:4">
      <c r="B213" s="97"/>
      <c r="C213" s="98"/>
      <c r="D213" s="99"/>
    </row>
    <row r="214" spans="2:4">
      <c r="B214" s="97"/>
      <c r="C214" s="98"/>
      <c r="D214" s="99"/>
    </row>
    <row r="215" spans="2:4">
      <c r="B215" s="97"/>
      <c r="C215" s="98"/>
      <c r="D215" s="99"/>
    </row>
    <row r="216" spans="2:4">
      <c r="B216" s="97"/>
      <c r="C216" s="98"/>
      <c r="D216" s="99"/>
    </row>
    <row r="217" spans="2:4">
      <c r="B217" s="97"/>
      <c r="C217" s="98"/>
      <c r="D217" s="99"/>
    </row>
    <row r="218" spans="2:4">
      <c r="B218" s="97"/>
      <c r="C218" s="98"/>
      <c r="D218" s="99"/>
    </row>
    <row r="219" spans="2:4">
      <c r="B219" s="97"/>
      <c r="C219" s="98"/>
      <c r="D219" s="99"/>
    </row>
    <row r="220" spans="2:4">
      <c r="B220" s="97"/>
      <c r="C220" s="98"/>
      <c r="D220" s="99"/>
    </row>
    <row r="221" spans="2:4">
      <c r="B221" s="97"/>
      <c r="C221" s="98"/>
      <c r="D221" s="99"/>
    </row>
    <row r="222" spans="2:4">
      <c r="B222" s="97"/>
      <c r="C222" s="98"/>
      <c r="D222" s="99"/>
    </row>
    <row r="223" spans="2:4">
      <c r="B223" s="97"/>
      <c r="C223" s="98"/>
      <c r="D223" s="99"/>
    </row>
    <row r="224" spans="2:4">
      <c r="B224" s="97"/>
      <c r="C224" s="98"/>
      <c r="D224" s="99"/>
    </row>
    <row r="225" spans="2:4">
      <c r="B225" s="97"/>
      <c r="C225" s="98"/>
      <c r="D225" s="99"/>
    </row>
    <row r="226" spans="2:4">
      <c r="B226" s="97"/>
      <c r="C226" s="98"/>
      <c r="D226" s="99"/>
    </row>
    <row r="227" spans="2:4">
      <c r="B227" s="97"/>
      <c r="C227" s="98"/>
      <c r="D227" s="99"/>
    </row>
    <row r="228" spans="2:4">
      <c r="B228" s="97"/>
      <c r="C228" s="98"/>
      <c r="D228" s="99"/>
    </row>
    <row r="229" spans="2:4">
      <c r="B229" s="97"/>
      <c r="C229" s="98"/>
      <c r="D229" s="99"/>
    </row>
    <row r="230" spans="2:4">
      <c r="B230" s="97"/>
      <c r="C230" s="98"/>
      <c r="D230" s="99"/>
    </row>
    <row r="231" spans="2:4">
      <c r="B231" s="97"/>
      <c r="C231" s="98"/>
      <c r="D231" s="99"/>
    </row>
    <row r="232" spans="2:4">
      <c r="B232" s="97"/>
      <c r="C232" s="98"/>
      <c r="D232" s="99"/>
    </row>
    <row r="233" spans="2:4">
      <c r="B233" s="97"/>
      <c r="C233" s="98"/>
      <c r="D233" s="99"/>
    </row>
    <row r="234" spans="2:4">
      <c r="B234" s="97"/>
      <c r="C234" s="98"/>
      <c r="D234" s="99"/>
    </row>
    <row r="235" spans="2:4">
      <c r="B235" s="97"/>
      <c r="C235" s="98"/>
      <c r="D235" s="99"/>
    </row>
    <row r="236" spans="2:4">
      <c r="B236" s="97"/>
      <c r="C236" s="98"/>
      <c r="D236" s="99"/>
    </row>
    <row r="237" spans="2:4">
      <c r="B237" s="97"/>
      <c r="C237" s="98"/>
      <c r="D237" s="99"/>
    </row>
    <row r="238" spans="2:4">
      <c r="B238" s="97"/>
      <c r="C238" s="98"/>
      <c r="D238" s="99"/>
    </row>
    <row r="239" spans="2:4">
      <c r="B239" s="97"/>
      <c r="C239" s="98"/>
      <c r="D239" s="99"/>
    </row>
    <row r="240" spans="2:4">
      <c r="B240" s="97"/>
      <c r="C240" s="98"/>
      <c r="D240" s="99"/>
    </row>
    <row r="241" spans="2:4">
      <c r="B241" s="97"/>
      <c r="C241" s="98"/>
      <c r="D241" s="99"/>
    </row>
    <row r="242" spans="2:4">
      <c r="B242" s="97"/>
      <c r="C242" s="98"/>
      <c r="D242" s="99"/>
    </row>
    <row r="243" spans="2:4">
      <c r="B243" s="97"/>
      <c r="C243" s="98"/>
      <c r="D243" s="99"/>
    </row>
    <row r="244" spans="2:4">
      <c r="B244" s="97"/>
      <c r="C244" s="98"/>
      <c r="D244" s="99"/>
    </row>
    <row r="245" spans="2:4">
      <c r="B245" s="97"/>
      <c r="C245" s="98"/>
      <c r="D245" s="99"/>
    </row>
    <row r="246" spans="2:4">
      <c r="B246" s="97"/>
      <c r="C246" s="98"/>
      <c r="D246" s="99"/>
    </row>
  </sheetData>
  <sheetProtection selectLockedCells="1" selectUnlockedCells="1"/>
  <mergeCells count="16">
    <mergeCell ref="A1:D1"/>
    <mergeCell ref="A2:B2"/>
    <mergeCell ref="C74:D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topLeftCell="A10" workbookViewId="0">
      <selection activeCell="B34" sqref="$A34:$XFD34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83333333333" style="100" customWidth="1"/>
    <col min="4" max="4" width="22.875" style="6" customWidth="1"/>
    <col min="5" max="5" width="8" style="7" customWidth="1"/>
    <col min="6" max="6" width="10.7583333333333" style="157" customWidth="1"/>
    <col min="7" max="16384" width="9" style="9"/>
  </cols>
  <sheetData>
    <row r="1" ht="52.5" customHeight="1" spans="1:6">
      <c r="A1" s="10" t="s">
        <v>0</v>
      </c>
      <c r="B1" s="11"/>
      <c r="C1" s="101"/>
      <c r="D1" s="12"/>
      <c r="E1" s="13"/>
      <c r="F1" s="158"/>
    </row>
    <row r="2" ht="33.75" spans="1:6">
      <c r="A2" s="15" t="s">
        <v>1</v>
      </c>
      <c r="B2" s="16"/>
      <c r="C2" s="102" t="s">
        <v>2</v>
      </c>
      <c r="D2" s="17" t="s">
        <v>3</v>
      </c>
      <c r="E2" s="18" t="s">
        <v>4</v>
      </c>
      <c r="F2" s="159" t="s">
        <v>5</v>
      </c>
    </row>
    <row r="3" s="1" customFormat="1" ht="15" spans="1:6">
      <c r="A3" s="20" t="s">
        <v>6</v>
      </c>
      <c r="B3" s="21"/>
      <c r="C3" s="160"/>
      <c r="D3" s="22"/>
      <c r="E3" s="23"/>
      <c r="F3" s="161"/>
    </row>
    <row r="4" s="1" customFormat="1" ht="15" spans="1:6">
      <c r="A4" s="20" t="s">
        <v>7</v>
      </c>
      <c r="B4" s="21"/>
      <c r="C4" s="160"/>
      <c r="D4" s="22"/>
      <c r="E4" s="23"/>
      <c r="F4" s="161"/>
    </row>
    <row r="5" s="1" customFormat="1" ht="15" spans="1:6">
      <c r="A5" s="20" t="s">
        <v>8</v>
      </c>
      <c r="B5" s="21"/>
      <c r="C5" s="160"/>
      <c r="D5" s="22"/>
      <c r="E5" s="23"/>
      <c r="F5" s="161"/>
    </row>
    <row r="6" s="1" customFormat="1" ht="15" spans="1:6">
      <c r="A6" s="20" t="s">
        <v>9</v>
      </c>
      <c r="B6" s="21"/>
      <c r="C6" s="160"/>
      <c r="D6" s="22"/>
      <c r="E6" s="23"/>
      <c r="F6" s="161"/>
    </row>
    <row r="7" s="1" customFormat="1" ht="15" spans="1:6">
      <c r="A7" s="20" t="s">
        <v>10</v>
      </c>
      <c r="B7" s="21"/>
      <c r="C7" s="160"/>
      <c r="D7" s="22"/>
      <c r="E7" s="23"/>
      <c r="F7" s="161"/>
    </row>
    <row r="8" s="1" customFormat="1" ht="15" spans="1:6">
      <c r="A8" s="20" t="s">
        <v>11</v>
      </c>
      <c r="B8" s="21"/>
      <c r="C8" s="160"/>
      <c r="D8" s="22"/>
      <c r="E8" s="23"/>
      <c r="F8" s="161"/>
    </row>
    <row r="9" s="1" customFormat="1" ht="15" spans="1:6">
      <c r="A9" s="20" t="s">
        <v>12</v>
      </c>
      <c r="B9" s="21"/>
      <c r="C9" s="160"/>
      <c r="D9" s="22"/>
      <c r="E9" s="23"/>
      <c r="F9" s="161"/>
    </row>
    <row r="10" s="1" customFormat="1" ht="15" spans="1:6">
      <c r="A10" s="20" t="s">
        <v>13</v>
      </c>
      <c r="B10" s="103"/>
      <c r="C10" s="162"/>
      <c r="D10" s="22"/>
      <c r="E10" s="23"/>
      <c r="F10" s="161"/>
    </row>
    <row r="11" s="1" customFormat="1" ht="15" spans="1:6">
      <c r="A11" s="20" t="s">
        <v>14</v>
      </c>
      <c r="B11" s="103"/>
      <c r="C11" s="162" t="s">
        <v>15</v>
      </c>
      <c r="D11" s="22"/>
      <c r="E11" s="23"/>
      <c r="F11" s="161"/>
    </row>
    <row r="12" s="1" customFormat="1" ht="15" spans="1:6">
      <c r="A12" s="20" t="s">
        <v>16</v>
      </c>
      <c r="B12" s="103"/>
      <c r="C12" s="162" t="s">
        <v>17</v>
      </c>
      <c r="D12" s="22"/>
      <c r="E12" s="23"/>
      <c r="F12" s="161"/>
    </row>
    <row r="13" s="1" customFormat="1" ht="15" spans="1:6">
      <c r="A13" s="20" t="s">
        <v>18</v>
      </c>
      <c r="B13" s="103"/>
      <c r="C13" s="162"/>
      <c r="D13" s="22"/>
      <c r="E13" s="23"/>
      <c r="F13" s="161"/>
    </row>
    <row r="14" s="1" customFormat="1" ht="15" spans="1:6">
      <c r="A14" s="20" t="s">
        <v>19</v>
      </c>
      <c r="B14" s="103"/>
      <c r="C14" s="162"/>
      <c r="D14" s="22"/>
      <c r="E14" s="23"/>
      <c r="F14" s="161"/>
    </row>
    <row r="15" s="1" customFormat="1" ht="15" spans="1:6">
      <c r="A15" s="20" t="s">
        <v>20</v>
      </c>
      <c r="B15" s="103"/>
      <c r="C15" s="162" t="s">
        <v>21</v>
      </c>
      <c r="D15" s="22"/>
      <c r="E15" s="23"/>
      <c r="F15" s="161"/>
    </row>
    <row r="16" s="1" customFormat="1" ht="15" spans="1:6">
      <c r="A16" s="20" t="s">
        <v>22</v>
      </c>
      <c r="B16" s="103"/>
      <c r="C16" s="162" t="s">
        <v>21</v>
      </c>
      <c r="D16" s="22"/>
      <c r="E16" s="23"/>
      <c r="F16" s="161"/>
    </row>
    <row r="17" s="1" customFormat="1" ht="15" spans="1:6">
      <c r="A17" s="20" t="s">
        <v>23</v>
      </c>
      <c r="B17" s="103"/>
      <c r="C17" s="162" t="s">
        <v>21</v>
      </c>
      <c r="D17" s="22"/>
      <c r="E17" s="23"/>
      <c r="F17" s="161"/>
    </row>
    <row r="18" s="1" customFormat="1" ht="15" spans="1:6">
      <c r="A18" s="20" t="s">
        <v>24</v>
      </c>
      <c r="B18" s="103"/>
      <c r="C18" s="162"/>
      <c r="D18" s="22"/>
      <c r="E18" s="23"/>
      <c r="F18" s="161"/>
    </row>
    <row r="19" s="1" customFormat="1" ht="15" spans="1:6">
      <c r="A19" s="20" t="s">
        <v>25</v>
      </c>
      <c r="B19" s="103"/>
      <c r="C19" s="162"/>
      <c r="D19" s="22"/>
      <c r="E19" s="23"/>
      <c r="F19" s="161"/>
    </row>
    <row r="20" s="1" customFormat="1" ht="15" spans="1:6">
      <c r="A20" s="20" t="s">
        <v>26</v>
      </c>
      <c r="B20" s="103"/>
      <c r="C20" s="162"/>
      <c r="D20" s="22"/>
      <c r="E20" s="23"/>
      <c r="F20" s="161"/>
    </row>
    <row r="21" s="1" customFormat="1" ht="15" spans="1:6">
      <c r="A21" s="20" t="s">
        <v>27</v>
      </c>
      <c r="B21" s="103"/>
      <c r="C21" s="162"/>
      <c r="D21" s="22"/>
      <c r="E21" s="23"/>
      <c r="F21" s="161"/>
    </row>
    <row r="22" s="1" customFormat="1" ht="15" spans="1:6">
      <c r="A22" s="20" t="s">
        <v>28</v>
      </c>
      <c r="B22" s="103"/>
      <c r="C22" s="162" t="s">
        <v>29</v>
      </c>
      <c r="D22" s="22"/>
      <c r="E22" s="23"/>
      <c r="F22" s="161"/>
    </row>
    <row r="23" s="1" customFormat="1" ht="15" spans="1:6">
      <c r="A23" s="20" t="s">
        <v>30</v>
      </c>
      <c r="B23" s="103"/>
      <c r="C23" s="162"/>
      <c r="D23" s="22"/>
      <c r="E23" s="23"/>
      <c r="F23" s="161"/>
    </row>
    <row r="24" s="1" customFormat="1" ht="15" spans="1:6">
      <c r="A24" s="20" t="s">
        <v>31</v>
      </c>
      <c r="B24" s="103"/>
      <c r="C24" s="162" t="s">
        <v>32</v>
      </c>
      <c r="D24" s="22"/>
      <c r="E24" s="23"/>
      <c r="F24" s="161"/>
    </row>
    <row r="25" s="1" customFormat="1" ht="15" spans="1:6">
      <c r="A25" s="20" t="s">
        <v>33</v>
      </c>
      <c r="B25" s="103"/>
      <c r="C25" s="162" t="s">
        <v>34</v>
      </c>
      <c r="D25" s="22"/>
      <c r="E25" s="23"/>
      <c r="F25" s="161"/>
    </row>
    <row r="26" s="1" customFormat="1" ht="15" spans="1:6">
      <c r="A26" s="20" t="s">
        <v>35</v>
      </c>
      <c r="B26" s="103"/>
      <c r="C26" s="162" t="s">
        <v>36</v>
      </c>
      <c r="D26" s="22"/>
      <c r="E26" s="23"/>
      <c r="F26" s="161"/>
    </row>
    <row r="27" s="1" customFormat="1" ht="15" spans="1:6">
      <c r="A27" s="20" t="s">
        <v>37</v>
      </c>
      <c r="B27" s="103"/>
      <c r="C27" s="162" t="s">
        <v>38</v>
      </c>
      <c r="D27" s="22"/>
      <c r="E27" s="23"/>
      <c r="F27" s="161"/>
    </row>
    <row r="28" s="1" customFormat="1" ht="15" spans="1:6">
      <c r="A28" s="20" t="s">
        <v>39</v>
      </c>
      <c r="B28" s="103"/>
      <c r="C28" s="162" t="s">
        <v>40</v>
      </c>
      <c r="D28" s="22"/>
      <c r="E28" s="23"/>
      <c r="F28" s="161"/>
    </row>
    <row r="29" s="1" customFormat="1" ht="15" spans="1:6">
      <c r="A29" s="20" t="s">
        <v>41</v>
      </c>
      <c r="B29" s="103"/>
      <c r="C29" s="162"/>
      <c r="D29" s="22"/>
      <c r="E29" s="23"/>
      <c r="F29" s="161"/>
    </row>
    <row r="30" s="1" customFormat="1" ht="15" spans="1:6">
      <c r="A30" s="20"/>
      <c r="B30" s="103"/>
      <c r="C30" s="162"/>
      <c r="D30" s="22"/>
      <c r="E30" s="23"/>
      <c r="F30" s="161"/>
    </row>
    <row r="31" s="1" customFormat="1" ht="15" spans="1:6">
      <c r="A31" s="20" t="s">
        <v>42</v>
      </c>
      <c r="B31" s="103"/>
      <c r="C31" s="162"/>
      <c r="D31" s="22"/>
      <c r="E31" s="23"/>
      <c r="F31" s="161"/>
    </row>
    <row r="32" s="1" customFormat="1" ht="15" spans="1:6">
      <c r="A32" s="20" t="s">
        <v>43</v>
      </c>
      <c r="B32" s="103"/>
      <c r="C32" s="162"/>
      <c r="D32" s="22"/>
      <c r="E32" s="23"/>
      <c r="F32" s="161"/>
    </row>
    <row r="33" s="1" customFormat="1" ht="15" spans="1:6">
      <c r="A33" s="20" t="s">
        <v>44</v>
      </c>
      <c r="B33" s="103"/>
      <c r="C33" s="162"/>
      <c r="D33" s="22"/>
      <c r="E33" s="23"/>
      <c r="F33" s="161"/>
    </row>
    <row r="34" s="1" customFormat="1" ht="15" spans="1:6">
      <c r="A34" s="20" t="s">
        <v>45</v>
      </c>
      <c r="B34" s="103"/>
      <c r="C34" s="162"/>
      <c r="D34" s="22"/>
      <c r="E34" s="23"/>
      <c r="F34" s="161"/>
    </row>
    <row r="35" s="1" customFormat="1" ht="15" spans="1:6">
      <c r="A35" s="20" t="s">
        <v>46</v>
      </c>
      <c r="B35" s="103"/>
      <c r="C35" s="162"/>
      <c r="D35" s="22"/>
      <c r="E35" s="23"/>
      <c r="F35" s="161"/>
    </row>
    <row r="36" s="1" customFormat="1" ht="15" spans="1:6">
      <c r="A36" s="20"/>
      <c r="B36" s="103"/>
      <c r="C36" s="162"/>
      <c r="D36" s="22"/>
      <c r="E36" s="23"/>
      <c r="F36" s="161"/>
    </row>
    <row r="37" s="1" customFormat="1" ht="15" spans="1:6">
      <c r="A37" s="20" t="s">
        <v>47</v>
      </c>
      <c r="B37" s="103"/>
      <c r="C37" s="162"/>
      <c r="D37" s="22"/>
      <c r="E37" s="23"/>
      <c r="F37" s="161"/>
    </row>
    <row r="38" s="1" customFormat="1" ht="15" spans="1:6">
      <c r="A38" s="20" t="s">
        <v>48</v>
      </c>
      <c r="B38" s="103"/>
      <c r="C38" s="162"/>
      <c r="D38" s="22"/>
      <c r="E38" s="23"/>
      <c r="F38" s="161"/>
    </row>
    <row r="39" s="1" customFormat="1" ht="15" spans="1:6">
      <c r="A39" s="20" t="s">
        <v>49</v>
      </c>
      <c r="B39" s="103"/>
      <c r="C39" s="162"/>
      <c r="D39" s="22"/>
      <c r="E39" s="23"/>
      <c r="F39" s="161"/>
    </row>
    <row r="40" s="1" customFormat="1" ht="15" spans="1:6">
      <c r="A40" s="20"/>
      <c r="B40" s="103"/>
      <c r="C40" s="162"/>
      <c r="D40" s="22"/>
      <c r="E40" s="23"/>
      <c r="F40" s="161"/>
    </row>
    <row r="41" s="1" customFormat="1" ht="15" spans="1:6">
      <c r="A41" s="20" t="s">
        <v>50</v>
      </c>
      <c r="B41" s="103"/>
      <c r="C41" s="162"/>
      <c r="D41" s="22"/>
      <c r="E41" s="23"/>
      <c r="F41" s="161"/>
    </row>
    <row r="42" s="1" customFormat="1" ht="15" spans="1:6">
      <c r="A42" s="20" t="s">
        <v>51</v>
      </c>
      <c r="B42" s="103"/>
      <c r="C42" s="162"/>
      <c r="D42" s="22"/>
      <c r="E42" s="23"/>
      <c r="F42" s="161"/>
    </row>
    <row r="43" s="1" customFormat="1" ht="15" spans="1:6">
      <c r="A43" s="20" t="s">
        <v>52</v>
      </c>
      <c r="B43" s="103"/>
      <c r="C43" s="162" t="s">
        <v>53</v>
      </c>
      <c r="D43" s="22"/>
      <c r="E43" s="23"/>
      <c r="F43" s="161"/>
    </row>
    <row r="44" s="1" customFormat="1" ht="15" spans="1:6">
      <c r="A44" s="20" t="s">
        <v>54</v>
      </c>
      <c r="B44" s="103"/>
      <c r="C44" s="162"/>
      <c r="D44" s="22"/>
      <c r="E44" s="23"/>
      <c r="F44" s="161"/>
    </row>
    <row r="45" s="1" customFormat="1" ht="15" spans="1:6">
      <c r="A45" s="20" t="s">
        <v>55</v>
      </c>
      <c r="B45" s="103"/>
      <c r="C45" s="162"/>
      <c r="D45" s="22"/>
      <c r="E45" s="23"/>
      <c r="F45" s="161"/>
    </row>
    <row r="46" s="1" customFormat="1" ht="15" spans="1:6">
      <c r="A46" s="20" t="s">
        <v>56</v>
      </c>
      <c r="B46" s="103"/>
      <c r="C46" s="162"/>
      <c r="D46" s="22"/>
      <c r="E46" s="23"/>
      <c r="F46" s="161"/>
    </row>
    <row r="47" s="1" customFormat="1" ht="15" spans="1:6">
      <c r="A47" s="20" t="s">
        <v>57</v>
      </c>
      <c r="B47" s="103"/>
      <c r="C47" s="162"/>
      <c r="D47" s="22"/>
      <c r="E47" s="23"/>
      <c r="F47" s="161"/>
    </row>
    <row r="48" s="1" customFormat="1" ht="15" spans="1:6">
      <c r="A48" s="20" t="s">
        <v>58</v>
      </c>
      <c r="B48" s="103"/>
      <c r="C48" s="162"/>
      <c r="D48" s="22"/>
      <c r="E48" s="23"/>
      <c r="F48" s="161"/>
    </row>
    <row r="49" s="1" customFormat="1" ht="15" spans="1:6">
      <c r="A49" s="20" t="s">
        <v>59</v>
      </c>
      <c r="B49" s="103"/>
      <c r="C49" s="162"/>
      <c r="D49" s="22"/>
      <c r="E49" s="23"/>
      <c r="F49" s="161"/>
    </row>
    <row r="50" s="1" customFormat="1" ht="15" spans="1:6">
      <c r="A50" s="20" t="s">
        <v>60</v>
      </c>
      <c r="B50" s="103"/>
      <c r="C50" s="162"/>
      <c r="D50" s="22"/>
      <c r="E50" s="23"/>
      <c r="F50" s="161"/>
    </row>
    <row r="51" s="1" customFormat="1" ht="15" spans="1:6">
      <c r="A51" s="20" t="s">
        <v>61</v>
      </c>
      <c r="B51" s="103"/>
      <c r="C51" s="162"/>
      <c r="D51" s="22"/>
      <c r="E51" s="23"/>
      <c r="F51" s="161"/>
    </row>
    <row r="52" s="1" customFormat="1" ht="15" spans="1:6">
      <c r="A52" s="20" t="s">
        <v>62</v>
      </c>
      <c r="B52" s="103"/>
      <c r="C52" s="162"/>
      <c r="D52" s="22"/>
      <c r="E52" s="23"/>
      <c r="F52" s="161"/>
    </row>
    <row r="53" s="1" customFormat="1" ht="15" spans="1:6">
      <c r="A53" s="20"/>
      <c r="B53" s="103"/>
      <c r="C53" s="162"/>
      <c r="D53" s="22"/>
      <c r="E53" s="23"/>
      <c r="F53" s="161"/>
    </row>
    <row r="54" s="1" customFormat="1" ht="15" spans="1:6">
      <c r="A54" s="20" t="s">
        <v>63</v>
      </c>
      <c r="B54" s="103"/>
      <c r="C54" s="162"/>
      <c r="D54" s="22"/>
      <c r="E54" s="23"/>
      <c r="F54" s="161"/>
    </row>
    <row r="55" s="1" customFormat="1" ht="15" spans="1:6">
      <c r="A55" s="20" t="s">
        <v>64</v>
      </c>
      <c r="B55" s="103"/>
      <c r="C55" s="162"/>
      <c r="D55" s="22"/>
      <c r="E55" s="23"/>
      <c r="F55" s="161"/>
    </row>
    <row r="56" s="1" customFormat="1" ht="15" spans="1:6">
      <c r="A56" s="20" t="s">
        <v>65</v>
      </c>
      <c r="B56" s="103"/>
      <c r="C56" s="162"/>
      <c r="D56" s="22"/>
      <c r="E56" s="23"/>
      <c r="F56" s="161"/>
    </row>
    <row r="57" s="1" customFormat="1" ht="15" spans="1:6">
      <c r="A57" s="20" t="s">
        <v>66</v>
      </c>
      <c r="B57" s="103"/>
      <c r="C57" s="162"/>
      <c r="D57" s="22"/>
      <c r="E57" s="23"/>
      <c r="F57" s="161"/>
    </row>
    <row r="58" s="1" customFormat="1" ht="15" spans="1:6">
      <c r="A58" s="20" t="s">
        <v>67</v>
      </c>
      <c r="B58" s="103"/>
      <c r="C58" s="162"/>
      <c r="D58" s="22"/>
      <c r="E58" s="23"/>
      <c r="F58" s="161"/>
    </row>
    <row r="59" s="1" customFormat="1" ht="15" spans="1:6">
      <c r="A59" s="20" t="s">
        <v>68</v>
      </c>
      <c r="B59" s="103"/>
      <c r="C59" s="162"/>
      <c r="D59" s="22"/>
      <c r="E59" s="23"/>
      <c r="F59" s="161"/>
    </row>
    <row r="60" s="1" customFormat="1" ht="29.25" spans="1:6">
      <c r="A60" s="26" t="s">
        <v>69</v>
      </c>
      <c r="B60" s="105"/>
      <c r="C60" s="162"/>
      <c r="D60" s="22"/>
      <c r="E60" s="23"/>
      <c r="F60" s="161"/>
    </row>
    <row r="61" s="1" customFormat="1" ht="15" spans="1:6">
      <c r="A61" s="20"/>
      <c r="B61" s="103"/>
      <c r="C61" s="162"/>
      <c r="D61" s="22"/>
      <c r="E61" s="23"/>
      <c r="F61" s="161"/>
    </row>
    <row r="62" s="1" customFormat="1" ht="15" spans="1:6">
      <c r="A62" s="20" t="s">
        <v>70</v>
      </c>
      <c r="B62" s="103"/>
      <c r="C62" s="162"/>
      <c r="D62" s="22"/>
      <c r="E62" s="23"/>
      <c r="F62" s="161"/>
    </row>
    <row r="63" s="1" customFormat="1" ht="15" spans="1:6">
      <c r="A63" s="20" t="s">
        <v>71</v>
      </c>
      <c r="B63" s="103"/>
      <c r="C63" s="162"/>
      <c r="D63" s="22"/>
      <c r="E63" s="23"/>
      <c r="F63" s="161"/>
    </row>
    <row r="64" s="1" customFormat="1" ht="15" spans="1:6">
      <c r="A64" s="20" t="s">
        <v>72</v>
      </c>
      <c r="B64" s="103"/>
      <c r="C64" s="162"/>
      <c r="D64" s="22"/>
      <c r="E64" s="23"/>
      <c r="F64" s="161"/>
    </row>
    <row r="65" s="1" customFormat="1" ht="15" spans="1:6">
      <c r="A65" s="20" t="s">
        <v>73</v>
      </c>
      <c r="B65" s="103"/>
      <c r="C65" s="162"/>
      <c r="D65" s="22"/>
      <c r="E65" s="23"/>
      <c r="F65" s="161"/>
    </row>
    <row r="66" s="1" customFormat="1" ht="15" spans="1:6">
      <c r="A66" s="20" t="s">
        <v>74</v>
      </c>
      <c r="B66" s="103"/>
      <c r="C66" s="162"/>
      <c r="D66" s="22"/>
      <c r="E66" s="23"/>
      <c r="F66" s="161"/>
    </row>
    <row r="67" s="1" customFormat="1" ht="15" spans="1:6">
      <c r="A67" s="20" t="s">
        <v>75</v>
      </c>
      <c r="B67" s="103"/>
      <c r="C67" s="162"/>
      <c r="D67" s="22"/>
      <c r="E67" s="23"/>
      <c r="F67" s="161"/>
    </row>
    <row r="68" s="1" customFormat="1" ht="15" spans="1:6">
      <c r="A68" s="20" t="s">
        <v>76</v>
      </c>
      <c r="B68" s="103"/>
      <c r="C68" s="162"/>
      <c r="D68" s="22"/>
      <c r="E68" s="23"/>
      <c r="F68" s="161"/>
    </row>
    <row r="69" s="1" customFormat="1" ht="15" spans="1:6">
      <c r="A69" s="20" t="s">
        <v>77</v>
      </c>
      <c r="B69" s="103"/>
      <c r="C69" s="162"/>
      <c r="D69" s="22"/>
      <c r="E69" s="23"/>
      <c r="F69" s="161"/>
    </row>
    <row r="70" s="1" customFormat="1" ht="15" spans="1:6">
      <c r="A70" s="20" t="s">
        <v>78</v>
      </c>
      <c r="B70" s="103"/>
      <c r="C70" s="162"/>
      <c r="D70" s="22"/>
      <c r="E70" s="23"/>
      <c r="F70" s="161"/>
    </row>
    <row r="71" s="1" customFormat="1" ht="15" spans="1:6">
      <c r="A71" s="20" t="s">
        <v>79</v>
      </c>
      <c r="B71" s="103"/>
      <c r="C71" s="162"/>
      <c r="D71" s="22"/>
      <c r="E71" s="23"/>
      <c r="F71" s="161"/>
    </row>
    <row r="72" s="1" customFormat="1" ht="15" spans="1:6">
      <c r="A72" s="20" t="s">
        <v>80</v>
      </c>
      <c r="B72" s="103"/>
      <c r="C72" s="162"/>
      <c r="D72" s="22"/>
      <c r="E72" s="23"/>
      <c r="F72" s="161"/>
    </row>
    <row r="73" ht="21.75" spans="1:6">
      <c r="A73" s="27"/>
      <c r="B73" s="28"/>
      <c r="C73" s="28"/>
      <c r="D73" s="29"/>
      <c r="E73" s="30"/>
      <c r="F73" s="163"/>
    </row>
    <row r="74" ht="21.75" spans="1:6">
      <c r="A74" s="32"/>
      <c r="B74" s="33"/>
      <c r="C74" s="164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37"/>
      <c r="C75" s="108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42" t="s">
        <v>84</v>
      </c>
      <c r="C76" s="110">
        <f>(B8-B7)/ABS(IF(B7=0,1,B7))</f>
        <v>0</v>
      </c>
      <c r="D76" s="193" t="s">
        <v>85</v>
      </c>
      <c r="E76" s="183">
        <f>IF(C76&gt;0.2,5,IF(C76&gt;0.1,4,IF(C76&gt;0,3,IF(C76&gt;-0.1,2,IF(C76&gt;-0.2,1,0)))))</f>
        <v>2</v>
      </c>
      <c r="F76" s="45"/>
    </row>
    <row r="77" s="2" customFormat="1" ht="82.5" spans="1:6">
      <c r="A77" s="41"/>
      <c r="B77" s="42" t="s">
        <v>86</v>
      </c>
      <c r="C77" s="110">
        <f>(B8-B9)/ABS(IF(B9=0,1,B9))</f>
        <v>0</v>
      </c>
      <c r="D77" s="193" t="s">
        <v>85</v>
      </c>
      <c r="E77" s="183">
        <f>IF(C77&gt;0.2,5,IF(C77&gt;0.1,4,IF(C77&gt;0,3,IF(C77&gt;-0.1,2,IF(C77&gt;-0.2,1,0)))))</f>
        <v>2</v>
      </c>
      <c r="F77" s="45"/>
    </row>
    <row r="78" s="2" customFormat="1" ht="82.5" spans="1:6">
      <c r="A78" s="41"/>
      <c r="B78" s="46" t="s">
        <v>87</v>
      </c>
      <c r="C78" s="165">
        <f>(B32-B31)/ABS(IF(B31=0,1,B31))</f>
        <v>0</v>
      </c>
      <c r="D78" s="194" t="s">
        <v>88</v>
      </c>
      <c r="E78" s="183">
        <f>IF(C78&gt;0.4,5,IF(C78&gt;0.2,4,IF(C78&gt;0,3,IF(C78&gt;-0.2,2,IF(C78&gt;-0.4,1,0)))))</f>
        <v>2</v>
      </c>
      <c r="F78" s="48"/>
    </row>
    <row r="79" s="2" customFormat="1" ht="82.5" spans="1:6">
      <c r="A79" s="41"/>
      <c r="B79" s="46" t="s">
        <v>89</v>
      </c>
      <c r="C79" s="165">
        <f>(B32-B35)/ABS(IF(B35=0,1,B35))</f>
        <v>0</v>
      </c>
      <c r="D79" s="194" t="s">
        <v>88</v>
      </c>
      <c r="E79" s="183">
        <f>IF(C79&gt;0.4,5,IF(C79&gt;0.2,4,IF(C79&gt;0,3,IF(C79&gt;-0.2,2,IF(C79&gt;-0.4,1,0)))))</f>
        <v>2</v>
      </c>
      <c r="F79" s="48"/>
    </row>
    <row r="80" s="2" customFormat="1" ht="82.5" spans="1:6">
      <c r="A80" s="41"/>
      <c r="B80" s="46" t="s">
        <v>90</v>
      </c>
      <c r="C80" s="165">
        <f>(B11-B10)/ABS(IF(B10=0,1,B10))</f>
        <v>0</v>
      </c>
      <c r="D80" s="194" t="s">
        <v>91</v>
      </c>
      <c r="E80" s="183">
        <f>IF(C80&gt;3,5,IF(C80&gt;1,4,IF(C80&gt;0,3,IF(C80&gt;-1,2,IF(C80&gt;-2,1,0)))))</f>
        <v>2</v>
      </c>
      <c r="F80" s="48"/>
    </row>
    <row r="81" s="2" customFormat="1" ht="82.5" spans="1:6">
      <c r="A81" s="41"/>
      <c r="B81" s="46" t="s">
        <v>92</v>
      </c>
      <c r="C81" s="165">
        <f>(B11-B12)/ABS(IF(B12=0,1,B12))</f>
        <v>0</v>
      </c>
      <c r="D81" s="194" t="s">
        <v>91</v>
      </c>
      <c r="E81" s="183">
        <f>IF(C81&gt;3,5,IF(C81&gt;1,4,IF(C81&gt;0,3,IF(C81&gt;-1,2,IF(C81&gt;-2,1,0)))))</f>
        <v>2</v>
      </c>
      <c r="F81" s="48"/>
    </row>
    <row r="82" s="2" customFormat="1" ht="82.5" spans="1:6">
      <c r="A82" s="41"/>
      <c r="B82" s="46" t="s">
        <v>93</v>
      </c>
      <c r="C82" s="165">
        <f>(B16-B15)/ABS(IF(B15=0,1,B15))</f>
        <v>0</v>
      </c>
      <c r="D82" s="193" t="s">
        <v>85</v>
      </c>
      <c r="E82" s="183">
        <f>IF(C82&gt;0.2,5,IF(C82&gt;0.1,4,IF(C82&gt;0,3,IF(C82&gt;-0.1,2,IF(C82&gt;-0.2,1,0)))))</f>
        <v>2</v>
      </c>
      <c r="F82" s="48"/>
    </row>
    <row r="83" s="2" customFormat="1" ht="82.5" spans="1:6">
      <c r="A83" s="41"/>
      <c r="B83" s="46" t="s">
        <v>94</v>
      </c>
      <c r="C83" s="165">
        <f>(B16-B17)/ABS(IF(B17=0,1,B17))</f>
        <v>0</v>
      </c>
      <c r="D83" s="193" t="s">
        <v>85</v>
      </c>
      <c r="E83" s="183">
        <f>IF(C83&gt;0.2,5,IF(C83&gt;0.1,4,IF(C83&gt;0,3,IF(C83&gt;-0.1,2,IF(C83&gt;-0.2,1,0)))))</f>
        <v>2</v>
      </c>
      <c r="F83" s="48"/>
    </row>
    <row r="84" s="2" customFormat="1" ht="115.5" spans="1:6">
      <c r="A84" s="49" t="s">
        <v>95</v>
      </c>
      <c r="B84" s="49" t="s">
        <v>96</v>
      </c>
      <c r="C84" s="165">
        <f>(B13/IF(B14=0,1,B14))</f>
        <v>0</v>
      </c>
      <c r="D84" s="47" t="s">
        <v>97</v>
      </c>
      <c r="E84" s="183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49" t="s">
        <v>98</v>
      </c>
      <c r="C85" s="165">
        <f>(B5/IF(B6=0,1,B6))</f>
        <v>0</v>
      </c>
      <c r="D85" s="47" t="s">
        <v>97</v>
      </c>
      <c r="E85" s="183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99</v>
      </c>
      <c r="B86" s="46" t="s">
        <v>100</v>
      </c>
      <c r="C86" s="165">
        <f>(B19/IF(B4=0,1,B4))</f>
        <v>0</v>
      </c>
      <c r="D86" s="47" t="s">
        <v>101</v>
      </c>
      <c r="E86" s="183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102</v>
      </c>
      <c r="B87" s="52"/>
      <c r="C87" s="115"/>
      <c r="D87" s="53"/>
      <c r="E87" s="54"/>
      <c r="F87" s="55">
        <f>SUM(E88:E94)/25*20</f>
        <v>8</v>
      </c>
    </row>
    <row r="88" s="2" customFormat="1" ht="99" spans="1:6">
      <c r="A88" s="56" t="s">
        <v>103</v>
      </c>
      <c r="B88" s="57" t="s">
        <v>104</v>
      </c>
      <c r="C88" s="117">
        <f>(B20-30000)/30000</f>
        <v>-1</v>
      </c>
      <c r="D88" s="58" t="s">
        <v>105</v>
      </c>
      <c r="E88" s="184">
        <f>IF(C88&gt;0.2,5,IF(C88&gt;0,4,IF(C88&gt;-0.1,3,IF(C88&gt;-0.2,2,IF(C88&gt;-0.3,1,0)))))</f>
        <v>0</v>
      </c>
      <c r="F88" s="60"/>
    </row>
    <row r="89" s="2" customFormat="1" ht="49.5" spans="1:6">
      <c r="A89" s="56"/>
      <c r="B89" s="57" t="s">
        <v>106</v>
      </c>
      <c r="C89" s="117">
        <f>(B21-30000)/30000</f>
        <v>-1</v>
      </c>
      <c r="D89" s="58" t="s">
        <v>107</v>
      </c>
      <c r="E89" s="184">
        <f>IF(C89&gt;0.7,5,IF(C89&gt;0.3,4,IF(C89&gt;0.1,3,)))</f>
        <v>0</v>
      </c>
      <c r="F89" s="60"/>
    </row>
    <row r="90" s="2" customFormat="1" ht="19.5" spans="1:6">
      <c r="A90" s="56"/>
      <c r="B90" s="57" t="s">
        <v>108</v>
      </c>
      <c r="C90" s="119">
        <f>B21</f>
        <v>0</v>
      </c>
      <c r="D90" s="58" t="s">
        <v>109</v>
      </c>
      <c r="E90" s="184" t="s">
        <v>110</v>
      </c>
      <c r="F90" s="60"/>
    </row>
    <row r="91" s="2" customFormat="1" ht="99" spans="1:6">
      <c r="A91" s="56" t="s">
        <v>111</v>
      </c>
      <c r="B91" s="57" t="s">
        <v>112</v>
      </c>
      <c r="C91" s="117">
        <f>B25/IF(B5=0,1,B5)</f>
        <v>0</v>
      </c>
      <c r="D91" s="58" t="s">
        <v>113</v>
      </c>
      <c r="E91" s="184">
        <f>IF(C91&gt;0.3,0,IF(C91&gt;0.25,1,IF(C91&gt;0.2,2,IF(C91&gt;0.15,3,IF(C91&gt;0.1,4,5)))))</f>
        <v>5</v>
      </c>
      <c r="F91" s="60"/>
    </row>
    <row r="92" s="2" customFormat="1" ht="99" spans="1:6">
      <c r="A92" s="56"/>
      <c r="B92" s="57" t="s">
        <v>114</v>
      </c>
      <c r="C92" s="117">
        <f>B26/IF(B6=0,1,B6)</f>
        <v>0</v>
      </c>
      <c r="D92" s="58" t="s">
        <v>115</v>
      </c>
      <c r="E92" s="184">
        <f>IF(C92&gt;0.25,0,IF(C92&gt;0.2,1,IF(C92&gt;0.15,2,IF(C92&gt;0.1,3,IF(C92&gt;0.05,4,5)))))</f>
        <v>5</v>
      </c>
      <c r="F92" s="60"/>
    </row>
    <row r="93" s="2" customFormat="1" ht="66" spans="1:6">
      <c r="A93" s="56" t="s">
        <v>116</v>
      </c>
      <c r="B93" s="56" t="s">
        <v>117</v>
      </c>
      <c r="C93" s="122">
        <f>B37/IF(B66=0,1,B66)</f>
        <v>0</v>
      </c>
      <c r="D93" s="61" t="s">
        <v>118</v>
      </c>
      <c r="E93" s="184">
        <f>IF(C93&gt;0.2,5,IF(C93&gt;0.1,3,IF(C93&gt;0.05,1,0)))</f>
        <v>0</v>
      </c>
      <c r="F93" s="60"/>
    </row>
    <row r="94" s="2" customFormat="1" ht="33" spans="1:6">
      <c r="A94" s="56"/>
      <c r="B94" s="56" t="s">
        <v>119</v>
      </c>
      <c r="C94" s="166" t="s">
        <v>120</v>
      </c>
      <c r="D94" s="58" t="s">
        <v>109</v>
      </c>
      <c r="E94" s="184" t="s">
        <v>110</v>
      </c>
      <c r="F94" s="60"/>
    </row>
    <row r="95" s="2" customFormat="1" ht="24.95" customHeight="1" spans="1:6">
      <c r="A95" s="51" t="s">
        <v>121</v>
      </c>
      <c r="B95" s="63"/>
      <c r="C95" s="125"/>
      <c r="D95" s="64"/>
      <c r="E95" s="185"/>
      <c r="F95" s="55">
        <f>SUM(E96:E100)/20*25</f>
        <v>6.25</v>
      </c>
    </row>
    <row r="96" s="2" customFormat="1" ht="99" spans="1:6">
      <c r="A96" s="66" t="s">
        <v>122</v>
      </c>
      <c r="B96" s="66" t="s">
        <v>123</v>
      </c>
      <c r="C96" s="127">
        <f>(B5+B6-B25-B26-B27)/IF((B5+B6)=0,1,B5+B6)</f>
        <v>0</v>
      </c>
      <c r="D96" s="67" t="s">
        <v>124</v>
      </c>
      <c r="E96" s="186">
        <f>IF(C96&gt;0.55,5,IF(C96&gt;0.5,4,IF(C96&gt;0.45,3,IF(C96&gt;0.4,2,IF(C96&gt;0.35,1,0)))))</f>
        <v>0</v>
      </c>
      <c r="F96" s="69"/>
    </row>
    <row r="97" s="2" customFormat="1" ht="99" spans="1:6">
      <c r="A97" s="66"/>
      <c r="B97" s="66" t="s">
        <v>125</v>
      </c>
      <c r="C97" s="127">
        <f>B28/IF(B4=0,1,B4)</f>
        <v>0</v>
      </c>
      <c r="D97" s="67" t="s">
        <v>126</v>
      </c>
      <c r="E97" s="186">
        <f>IF(C97&gt;0.35,1,IF(C97&gt;0.3,2,IF(C97&gt;0.28,3,IF(C97&gt;0.25,3,IF(C97&gt;0.2,5,0)))))</f>
        <v>0</v>
      </c>
      <c r="F97" s="69"/>
    </row>
    <row r="98" s="2" customFormat="1" ht="82.5" spans="1:6">
      <c r="A98" s="66" t="s">
        <v>127</v>
      </c>
      <c r="B98" s="66" t="s">
        <v>128</v>
      </c>
      <c r="C98" s="129">
        <f>B23/IF(B3=0,1,B3)</f>
        <v>0</v>
      </c>
      <c r="D98" s="70" t="s">
        <v>129</v>
      </c>
      <c r="E98" s="186">
        <f>IF(C98&gt;1,5,IF(C98&gt;0.95,4,IF(C98&gt;0.9,3,IF(C98&gt;0.85,2,IF(C98&gt;0.8,1,0)))))</f>
        <v>0</v>
      </c>
      <c r="F98" s="69"/>
    </row>
    <row r="99" s="2" customFormat="1" ht="19.5" spans="1:6">
      <c r="A99" s="66"/>
      <c r="B99" s="71" t="s">
        <v>130</v>
      </c>
      <c r="C99" s="132">
        <f>B29</f>
        <v>0</v>
      </c>
      <c r="D99" s="70" t="s">
        <v>109</v>
      </c>
      <c r="E99" s="186" t="s">
        <v>110</v>
      </c>
      <c r="F99" s="69"/>
    </row>
    <row r="100" s="2" customFormat="1" ht="82.5" spans="1:6">
      <c r="A100" s="66" t="s">
        <v>131</v>
      </c>
      <c r="B100" s="71" t="s">
        <v>132</v>
      </c>
      <c r="C100" s="127">
        <f>B22/IF(B4=0,1,B4)</f>
        <v>0</v>
      </c>
      <c r="D100" s="67" t="s">
        <v>133</v>
      </c>
      <c r="E100" s="186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134</v>
      </c>
      <c r="B101" s="52"/>
      <c r="C101" s="134"/>
      <c r="D101" s="72"/>
      <c r="E101" s="187"/>
      <c r="F101" s="55">
        <f>SUM(E102:E115)/55*15</f>
        <v>0.818181818181818</v>
      </c>
    </row>
    <row r="102" s="3" customFormat="1" ht="99" spans="1:6">
      <c r="A102" s="74" t="s">
        <v>135</v>
      </c>
      <c r="B102" s="74" t="s">
        <v>136</v>
      </c>
      <c r="C102" s="136">
        <f>B52/IF(B32=0,1,B32)</f>
        <v>0</v>
      </c>
      <c r="D102" s="75" t="s">
        <v>137</v>
      </c>
      <c r="E102" s="188">
        <f>IF(C102&gt;0.95,5,IF(C102&gt;0.9,4,IF(C102&gt;0.85,3,IF(C102&gt;0.8,2,IF(C102&gt;=0.75,1,0)))))</f>
        <v>0</v>
      </c>
      <c r="F102" s="77"/>
    </row>
    <row r="103" s="3" customFormat="1" ht="99" spans="1:6">
      <c r="A103" s="74" t="s">
        <v>138</v>
      </c>
      <c r="B103" s="74" t="s">
        <v>139</v>
      </c>
      <c r="C103" s="136">
        <f>B57/IF(B56=0,1,B56)</f>
        <v>0</v>
      </c>
      <c r="D103" s="75" t="s">
        <v>137</v>
      </c>
      <c r="E103" s="188">
        <f>IF(C103&gt;0.95,5,IF(C103&gt;0.9,4,IF(C103&gt;0.85,3,IF(C103&gt;0.8,2,IF(C103&gt;=0.75,1,0)))))</f>
        <v>0</v>
      </c>
      <c r="F103" s="77"/>
    </row>
    <row r="104" s="3" customFormat="1" ht="99" spans="1:6">
      <c r="A104" s="74"/>
      <c r="B104" s="74" t="s">
        <v>140</v>
      </c>
      <c r="C104" s="136">
        <f>B59/IF(B58=0,1,B58)</f>
        <v>0</v>
      </c>
      <c r="D104" s="75" t="s">
        <v>137</v>
      </c>
      <c r="E104" s="188">
        <f>IF(C104&gt;0.95,5,IF(C104&gt;0.9,4,IF(C104&gt;0.85,3,IF(C104&gt;0.8,2,IF(C104&gt;=0.75,1,0)))))</f>
        <v>0</v>
      </c>
      <c r="F104" s="77"/>
    </row>
    <row r="105" s="3" customFormat="1" ht="33" spans="1:6">
      <c r="A105" s="74"/>
      <c r="B105" s="78" t="s">
        <v>141</v>
      </c>
      <c r="C105" s="139" t="s">
        <v>120</v>
      </c>
      <c r="D105" s="79" t="s">
        <v>109</v>
      </c>
      <c r="E105" s="188" t="s">
        <v>110</v>
      </c>
      <c r="F105" s="77"/>
    </row>
    <row r="106" s="3" customFormat="1" ht="99" spans="1:6">
      <c r="A106" s="74" t="s">
        <v>142</v>
      </c>
      <c r="B106" s="74" t="s">
        <v>143</v>
      </c>
      <c r="C106" s="141">
        <f>B60/100</f>
        <v>0</v>
      </c>
      <c r="D106" s="79" t="s">
        <v>144</v>
      </c>
      <c r="E106" s="188">
        <f>IF(C106&gt;1.08,0,IF(C106&gt;1.04,1,IF(C106&gt;1,3,IF(C106&gt;0.96,5,IF(C106&gt;0.92,3,IF(C106&gt;0.88,1,0))))))</f>
        <v>0</v>
      </c>
      <c r="F106" s="77"/>
    </row>
    <row r="107" s="3" customFormat="1" ht="99" spans="1:6">
      <c r="A107" s="74"/>
      <c r="B107" s="74" t="s">
        <v>145</v>
      </c>
      <c r="C107" s="141">
        <f>B51/IF(B33=0,1,B33)</f>
        <v>0</v>
      </c>
      <c r="D107" s="75" t="s">
        <v>146</v>
      </c>
      <c r="E107" s="188">
        <f>IF(C107&gt;0.95,5,IF(C107&gt;0.9,4,IF(C107&gt;0.85,3,IF(C107&gt;0.8,2,IF(C107&gt;=0.75,1,0)))))</f>
        <v>0</v>
      </c>
      <c r="F107" s="77"/>
    </row>
    <row r="108" s="2" customFormat="1" ht="99" spans="1:6">
      <c r="A108" s="74" t="s">
        <v>147</v>
      </c>
      <c r="B108" s="74" t="s">
        <v>148</v>
      </c>
      <c r="C108" s="136">
        <f>B48/(IF(B18=0,1,B18)/(1500*12))</f>
        <v>0</v>
      </c>
      <c r="D108" s="75" t="s">
        <v>149</v>
      </c>
      <c r="E108" s="188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74" t="s">
        <v>150</v>
      </c>
      <c r="C109" s="136">
        <f>B49/IF(B48=0,1,B48)</f>
        <v>0</v>
      </c>
      <c r="D109" s="75" t="s">
        <v>151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74" t="s">
        <v>152</v>
      </c>
      <c r="C110" s="136">
        <f>B50</f>
        <v>0</v>
      </c>
      <c r="D110" s="75" t="s">
        <v>109</v>
      </c>
      <c r="E110" s="188" t="s">
        <v>110</v>
      </c>
      <c r="F110" s="80"/>
    </row>
    <row r="111" s="2" customFormat="1" ht="99" spans="1:6">
      <c r="A111" s="74" t="s">
        <v>153</v>
      </c>
      <c r="B111" s="74" t="s">
        <v>154</v>
      </c>
      <c r="C111" s="136">
        <f>(B42-B41)/ABS(IF(B41=0,1,B41))</f>
        <v>0</v>
      </c>
      <c r="D111" s="75" t="s">
        <v>155</v>
      </c>
      <c r="E111" s="188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74" t="s">
        <v>156</v>
      </c>
      <c r="C112" s="136">
        <f>B44/IF(B42=0,1,B42)</f>
        <v>0</v>
      </c>
      <c r="D112" s="75" t="s">
        <v>137</v>
      </c>
      <c r="E112" s="188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78" t="s">
        <v>157</v>
      </c>
      <c r="C113" s="145">
        <f>B46/IF(B42=0,1,B42)</f>
        <v>0</v>
      </c>
      <c r="D113" s="75" t="s">
        <v>158</v>
      </c>
      <c r="E113" s="189">
        <f>IF(C113&gt;0.15,5,IF(C113&gt;0.1,3,IF(C113&gt;0.05,1,0)))</f>
        <v>0</v>
      </c>
      <c r="F113" s="80"/>
    </row>
    <row r="114" s="2" customFormat="1" ht="99" spans="1:6">
      <c r="A114" s="74"/>
      <c r="B114" s="74" t="s">
        <v>159</v>
      </c>
      <c r="C114" s="136">
        <f>B45/IF(B42=0,1,B42)</f>
        <v>0</v>
      </c>
      <c r="D114" s="75" t="s">
        <v>137</v>
      </c>
      <c r="E114" s="188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78" t="s">
        <v>57</v>
      </c>
      <c r="C115" s="145">
        <f>B47</f>
        <v>0</v>
      </c>
      <c r="D115" s="79" t="s">
        <v>109</v>
      </c>
      <c r="E115" s="188" t="s">
        <v>110</v>
      </c>
      <c r="F115" s="80"/>
    </row>
    <row r="116" s="2" customFormat="1" ht="24.95" customHeight="1" spans="1:6">
      <c r="A116" s="51" t="s">
        <v>160</v>
      </c>
      <c r="B116" s="52"/>
      <c r="C116" s="134"/>
      <c r="D116" s="72"/>
      <c r="E116" s="187"/>
      <c r="F116" s="55">
        <f>SUM(E117:E124)/35*10</f>
        <v>7.71428571428571</v>
      </c>
    </row>
    <row r="117" s="2" customFormat="1" ht="66" spans="1:6">
      <c r="A117" s="82" t="s">
        <v>135</v>
      </c>
      <c r="B117" s="83" t="s">
        <v>161</v>
      </c>
      <c r="C117" s="147">
        <f>B62</f>
        <v>0</v>
      </c>
      <c r="D117" s="84" t="s">
        <v>162</v>
      </c>
      <c r="E117" s="170">
        <f>IF(C117&gt;5,0,IF(C117&gt;3,3,IF(C117&gt;1,4,5)))</f>
        <v>5</v>
      </c>
      <c r="F117" s="86"/>
    </row>
    <row r="118" s="2" customFormat="1" ht="66" spans="1:6">
      <c r="A118" s="87" t="s">
        <v>163</v>
      </c>
      <c r="B118" s="83" t="s">
        <v>164</v>
      </c>
      <c r="C118" s="149">
        <f>B63/IF(B69=0,1,B69)</f>
        <v>0</v>
      </c>
      <c r="D118" s="88" t="s">
        <v>165</v>
      </c>
      <c r="E118" s="170">
        <f>IF(C118&gt;0.3,0,IF(C118&gt;0.2,1,IF(C118&gt;0.1,3,5)))</f>
        <v>5</v>
      </c>
      <c r="F118" s="86"/>
    </row>
    <row r="119" s="2" customFormat="1" ht="49.5" spans="1:6">
      <c r="A119" s="87"/>
      <c r="B119" s="83" t="s">
        <v>166</v>
      </c>
      <c r="C119" s="149">
        <f>B72/IF(B71=0,1,B71)</f>
        <v>0</v>
      </c>
      <c r="D119" s="84" t="s">
        <v>167</v>
      </c>
      <c r="E119" s="170">
        <f>IF(C119&gt;0.6,1,IF(C119&gt;0.2,3,5))</f>
        <v>5</v>
      </c>
      <c r="F119" s="86"/>
    </row>
    <row r="120" s="2" customFormat="1" ht="66" spans="1:6">
      <c r="A120" s="83" t="s">
        <v>168</v>
      </c>
      <c r="B120" s="89" t="s">
        <v>169</v>
      </c>
      <c r="C120" s="152">
        <f>B64/IF(B66=0,1,B66)</f>
        <v>0</v>
      </c>
      <c r="D120" s="88" t="s">
        <v>170</v>
      </c>
      <c r="E120" s="170">
        <f>IF(C120&gt;0.15,0,IF(C120&gt;0.1,1,IF(C120&gt;0.05,3,5)))</f>
        <v>5</v>
      </c>
      <c r="F120" s="86"/>
    </row>
    <row r="121" s="2" customFormat="1" ht="66" spans="1:6">
      <c r="A121" s="83"/>
      <c r="B121" s="89" t="s">
        <v>171</v>
      </c>
      <c r="C121" s="152">
        <f>B67/(IF(B66=0,1,B66)/6)</f>
        <v>0</v>
      </c>
      <c r="D121" s="88" t="s">
        <v>172</v>
      </c>
      <c r="E121" s="170">
        <f>IF(C121&gt;1,5,IF(C121&gt;0.8,3,1))</f>
        <v>1</v>
      </c>
      <c r="F121" s="86"/>
    </row>
    <row r="122" s="2" customFormat="1" ht="66" spans="1:6">
      <c r="A122" s="83"/>
      <c r="B122" s="89" t="s">
        <v>173</v>
      </c>
      <c r="C122" s="147">
        <f>B68/(IF(B66=0,1,B66)/30)</f>
        <v>0</v>
      </c>
      <c r="D122" s="88" t="s">
        <v>172</v>
      </c>
      <c r="E122" s="170">
        <f>IF(C122&gt;1,5,IF(C122&gt;0.8,3,1))</f>
        <v>1</v>
      </c>
      <c r="F122" s="86"/>
    </row>
    <row r="123" s="2" customFormat="1" ht="19.5" hidden="1" spans="1:6">
      <c r="A123" s="83"/>
      <c r="B123" s="89" t="s">
        <v>174</v>
      </c>
      <c r="C123" s="147"/>
      <c r="D123" s="88" t="s">
        <v>109</v>
      </c>
      <c r="E123" s="170" t="s">
        <v>110</v>
      </c>
      <c r="F123" s="86"/>
    </row>
    <row r="124" s="2" customFormat="1" ht="66" spans="1:6">
      <c r="A124" s="90" t="s">
        <v>175</v>
      </c>
      <c r="B124" s="91" t="s">
        <v>176</v>
      </c>
      <c r="C124" s="154">
        <f>B65/IF(B70=0,1,B70)</f>
        <v>0</v>
      </c>
      <c r="D124" s="92" t="s">
        <v>165</v>
      </c>
      <c r="E124" s="170">
        <f>IF(C124&gt;0.3,0,IF(C124&gt;0.2,1,IF(C124&gt;0.1,3,5)))</f>
        <v>5</v>
      </c>
      <c r="F124" s="86"/>
    </row>
    <row r="125" s="2" customFormat="1" spans="1:6">
      <c r="A125" s="4"/>
      <c r="B125" s="93"/>
      <c r="C125" s="155"/>
      <c r="D125" s="94"/>
      <c r="E125" s="95"/>
      <c r="F125" s="171"/>
    </row>
    <row r="126" s="2" customFormat="1" spans="1:6">
      <c r="A126" s="4"/>
      <c r="B126" s="93"/>
      <c r="C126" s="155"/>
      <c r="D126" s="94"/>
      <c r="E126" s="95"/>
      <c r="F126" s="171"/>
    </row>
    <row r="127" s="2" customFormat="1" spans="1:6">
      <c r="A127" s="4"/>
      <c r="B127" s="93"/>
      <c r="C127" s="155"/>
      <c r="D127" s="94"/>
      <c r="E127" s="95"/>
      <c r="F127" s="171"/>
    </row>
    <row r="128" s="2" customFormat="1" spans="1:6">
      <c r="A128" s="4"/>
      <c r="B128" s="93"/>
      <c r="C128" s="155"/>
      <c r="D128" s="94"/>
      <c r="E128" s="95"/>
      <c r="F128" s="171"/>
    </row>
    <row r="129" s="2" customFormat="1" spans="1:6">
      <c r="A129" s="4"/>
      <c r="B129" s="93"/>
      <c r="C129" s="155"/>
      <c r="D129" s="94"/>
      <c r="E129" s="95"/>
      <c r="F129" s="171"/>
    </row>
    <row r="130" s="2" customFormat="1" spans="1:6">
      <c r="A130" s="4"/>
      <c r="B130" s="93"/>
      <c r="C130" s="155"/>
      <c r="D130" s="94"/>
      <c r="E130" s="95"/>
      <c r="F130" s="171"/>
    </row>
    <row r="131" s="2" customFormat="1" spans="1:6">
      <c r="A131" s="4"/>
      <c r="B131" s="93"/>
      <c r="C131" s="155"/>
      <c r="D131" s="94"/>
      <c r="E131" s="95"/>
      <c r="F131" s="171"/>
    </row>
    <row r="132" s="2" customFormat="1" spans="1:6">
      <c r="A132" s="4"/>
      <c r="B132" s="93"/>
      <c r="C132" s="155"/>
      <c r="D132" s="94"/>
      <c r="E132" s="95"/>
      <c r="F132" s="171"/>
    </row>
    <row r="133" s="2" customFormat="1" spans="1:6">
      <c r="A133" s="4"/>
      <c r="B133" s="93"/>
      <c r="C133" s="155"/>
      <c r="D133" s="94"/>
      <c r="E133" s="95"/>
      <c r="F133" s="171"/>
    </row>
    <row r="134" s="2" customFormat="1" spans="1:6">
      <c r="A134" s="4"/>
      <c r="B134" s="93"/>
      <c r="C134" s="155"/>
      <c r="D134" s="94"/>
      <c r="E134" s="95"/>
      <c r="F134" s="171"/>
    </row>
    <row r="135" s="2" customFormat="1" spans="1:6">
      <c r="A135" s="4"/>
      <c r="B135" s="93"/>
      <c r="C135" s="155"/>
      <c r="D135" s="94"/>
      <c r="E135" s="95"/>
      <c r="F135" s="171"/>
    </row>
    <row r="136" s="2" customFormat="1" spans="1:6">
      <c r="A136" s="4"/>
      <c r="B136" s="93"/>
      <c r="C136" s="155"/>
      <c r="D136" s="94"/>
      <c r="E136" s="95"/>
      <c r="F136" s="171"/>
    </row>
    <row r="137" s="2" customFormat="1" spans="1:6">
      <c r="A137" s="4"/>
      <c r="B137" s="93"/>
      <c r="C137" s="155"/>
      <c r="D137" s="94"/>
      <c r="E137" s="95"/>
      <c r="F137" s="171"/>
    </row>
    <row r="138" s="2" customFormat="1" spans="1:6">
      <c r="A138" s="4"/>
      <c r="B138" s="93"/>
      <c r="C138" s="155"/>
      <c r="D138" s="94"/>
      <c r="E138" s="95"/>
      <c r="F138" s="171"/>
    </row>
    <row r="139" s="2" customFormat="1" spans="1:6">
      <c r="A139" s="4"/>
      <c r="B139" s="93"/>
      <c r="C139" s="155"/>
      <c r="D139" s="94"/>
      <c r="E139" s="95"/>
      <c r="F139" s="171"/>
    </row>
    <row r="140" s="2" customFormat="1" spans="1:6">
      <c r="A140" s="4"/>
      <c r="B140" s="93"/>
      <c r="C140" s="155"/>
      <c r="D140" s="94"/>
      <c r="E140" s="95"/>
      <c r="F140" s="171"/>
    </row>
    <row r="141" s="2" customFormat="1" spans="1:6">
      <c r="A141" s="4"/>
      <c r="B141" s="93"/>
      <c r="C141" s="155"/>
      <c r="D141" s="94"/>
      <c r="E141" s="95"/>
      <c r="F141" s="171"/>
    </row>
    <row r="142" s="2" customFormat="1" spans="1:6">
      <c r="A142" s="4"/>
      <c r="B142" s="93"/>
      <c r="C142" s="155"/>
      <c r="D142" s="94"/>
      <c r="E142" s="95"/>
      <c r="F142" s="171"/>
    </row>
    <row r="143" s="2" customFormat="1" spans="1:6">
      <c r="A143" s="4"/>
      <c r="B143" s="93"/>
      <c r="C143" s="155"/>
      <c r="D143" s="94"/>
      <c r="E143" s="95"/>
      <c r="F143" s="171"/>
    </row>
    <row r="144" s="2" customFormat="1" spans="1:6">
      <c r="A144" s="4"/>
      <c r="B144" s="93"/>
      <c r="C144" s="155"/>
      <c r="D144" s="94"/>
      <c r="E144" s="95"/>
      <c r="F144" s="171"/>
    </row>
    <row r="145" s="2" customFormat="1" spans="1:6">
      <c r="A145" s="4"/>
      <c r="B145" s="93"/>
      <c r="C145" s="155"/>
      <c r="D145" s="94"/>
      <c r="E145" s="95"/>
      <c r="F145" s="171"/>
    </row>
    <row r="146" s="2" customFormat="1" spans="1:6">
      <c r="A146" s="4"/>
      <c r="B146" s="93"/>
      <c r="C146" s="155"/>
      <c r="D146" s="94"/>
      <c r="E146" s="95"/>
      <c r="F146" s="171"/>
    </row>
    <row r="147" s="2" customFormat="1" spans="1:6">
      <c r="A147" s="4"/>
      <c r="B147" s="93"/>
      <c r="C147" s="155"/>
      <c r="D147" s="94"/>
      <c r="E147" s="95"/>
      <c r="F147" s="171"/>
    </row>
    <row r="148" s="2" customFormat="1" spans="1:6">
      <c r="A148" s="4"/>
      <c r="B148" s="93"/>
      <c r="C148" s="155"/>
      <c r="D148" s="94"/>
      <c r="E148" s="95"/>
      <c r="F148" s="171"/>
    </row>
    <row r="149" s="2" customFormat="1" spans="1:6">
      <c r="A149" s="4"/>
      <c r="B149" s="93"/>
      <c r="C149" s="155"/>
      <c r="D149" s="94"/>
      <c r="E149" s="95"/>
      <c r="F149" s="171"/>
    </row>
    <row r="150" s="2" customFormat="1" spans="1:6">
      <c r="A150" s="4"/>
      <c r="B150" s="93"/>
      <c r="C150" s="155"/>
      <c r="D150" s="94"/>
      <c r="E150" s="95"/>
      <c r="F150" s="171"/>
    </row>
    <row r="151" s="2" customFormat="1" spans="1:6">
      <c r="A151" s="4"/>
      <c r="B151" s="93"/>
      <c r="C151" s="155"/>
      <c r="D151" s="94"/>
      <c r="E151" s="95"/>
      <c r="F151" s="171"/>
    </row>
    <row r="152" s="2" customFormat="1" spans="1:6">
      <c r="A152" s="4"/>
      <c r="B152" s="93"/>
      <c r="C152" s="155"/>
      <c r="D152" s="94"/>
      <c r="E152" s="95"/>
      <c r="F152" s="171"/>
    </row>
    <row r="153" s="2" customFormat="1" spans="1:6">
      <c r="A153" s="4"/>
      <c r="B153" s="93"/>
      <c r="C153" s="155"/>
      <c r="D153" s="94"/>
      <c r="E153" s="95"/>
      <c r="F153" s="171"/>
    </row>
    <row r="154" s="2" customFormat="1" spans="1:6">
      <c r="A154" s="4"/>
      <c r="B154" s="93"/>
      <c r="C154" s="155"/>
      <c r="D154" s="94"/>
      <c r="E154" s="95"/>
      <c r="F154" s="171"/>
    </row>
    <row r="155" s="2" customFormat="1" spans="1:6">
      <c r="A155" s="4"/>
      <c r="B155" s="93"/>
      <c r="C155" s="155"/>
      <c r="D155" s="94"/>
      <c r="E155" s="95"/>
      <c r="F155" s="171"/>
    </row>
    <row r="156" s="2" customFormat="1" spans="1:6">
      <c r="A156" s="4"/>
      <c r="B156" s="93"/>
      <c r="C156" s="155"/>
      <c r="D156" s="94"/>
      <c r="E156" s="95"/>
      <c r="F156" s="171"/>
    </row>
    <row r="157" s="2" customFormat="1" spans="1:6">
      <c r="A157" s="4"/>
      <c r="B157" s="93"/>
      <c r="C157" s="155"/>
      <c r="D157" s="94"/>
      <c r="E157" s="95"/>
      <c r="F157" s="171"/>
    </row>
    <row r="158" spans="2:5">
      <c r="B158" s="97"/>
      <c r="C158" s="156"/>
      <c r="D158" s="98"/>
      <c r="E158" s="99"/>
    </row>
    <row r="159" spans="2:5">
      <c r="B159" s="97"/>
      <c r="C159" s="156"/>
      <c r="D159" s="98"/>
      <c r="E159" s="99"/>
    </row>
    <row r="160" spans="2:5">
      <c r="B160" s="97"/>
      <c r="C160" s="156"/>
      <c r="D160" s="98"/>
      <c r="E160" s="99"/>
    </row>
    <row r="161" spans="2:5">
      <c r="B161" s="97"/>
      <c r="C161" s="156"/>
      <c r="D161" s="98"/>
      <c r="E161" s="99"/>
    </row>
    <row r="162" spans="2:5">
      <c r="B162" s="97"/>
      <c r="C162" s="156"/>
      <c r="D162" s="98"/>
      <c r="E162" s="99"/>
    </row>
    <row r="163" spans="2:5">
      <c r="B163" s="97"/>
      <c r="C163" s="156"/>
      <c r="D163" s="98"/>
      <c r="E163" s="99"/>
    </row>
    <row r="164" spans="2:5">
      <c r="B164" s="97"/>
      <c r="C164" s="156"/>
      <c r="D164" s="98"/>
      <c r="E164" s="99"/>
    </row>
    <row r="165" spans="2:5">
      <c r="B165" s="97"/>
      <c r="C165" s="156"/>
      <c r="D165" s="98"/>
      <c r="E165" s="99"/>
    </row>
    <row r="166" spans="2:5">
      <c r="B166" s="97"/>
      <c r="C166" s="156"/>
      <c r="D166" s="98"/>
      <c r="E166" s="99"/>
    </row>
    <row r="167" spans="2:5">
      <c r="B167" s="97"/>
      <c r="C167" s="156"/>
      <c r="D167" s="98"/>
      <c r="E167" s="99"/>
    </row>
    <row r="168" spans="2:5">
      <c r="B168" s="97"/>
      <c r="C168" s="156"/>
      <c r="D168" s="98"/>
      <c r="E168" s="99"/>
    </row>
    <row r="169" spans="2:5">
      <c r="B169" s="97"/>
      <c r="C169" s="156"/>
      <c r="D169" s="98"/>
      <c r="E169" s="99"/>
    </row>
    <row r="170" spans="2:5">
      <c r="B170" s="97"/>
      <c r="C170" s="156"/>
      <c r="D170" s="98"/>
      <c r="E170" s="99"/>
    </row>
    <row r="171" spans="2:5">
      <c r="B171" s="97"/>
      <c r="C171" s="156"/>
      <c r="D171" s="98"/>
      <c r="E171" s="99"/>
    </row>
    <row r="172" spans="2:5">
      <c r="B172" s="97"/>
      <c r="C172" s="156"/>
      <c r="D172" s="98"/>
      <c r="E172" s="99"/>
    </row>
    <row r="173" spans="2:5">
      <c r="B173" s="97"/>
      <c r="C173" s="156"/>
      <c r="D173" s="98"/>
      <c r="E173" s="99"/>
    </row>
    <row r="174" spans="2:5">
      <c r="B174" s="97"/>
      <c r="C174" s="156"/>
      <c r="D174" s="98"/>
      <c r="E174" s="99"/>
    </row>
    <row r="175" spans="2:5">
      <c r="B175" s="97"/>
      <c r="C175" s="156"/>
      <c r="D175" s="98"/>
      <c r="E175" s="99"/>
    </row>
    <row r="176" spans="2:5">
      <c r="B176" s="97"/>
      <c r="C176" s="156"/>
      <c r="D176" s="98"/>
      <c r="E176" s="99"/>
    </row>
    <row r="177" spans="2:5">
      <c r="B177" s="97"/>
      <c r="C177" s="156"/>
      <c r="D177" s="98"/>
      <c r="E177" s="99"/>
    </row>
    <row r="178" spans="2:5">
      <c r="B178" s="97"/>
      <c r="C178" s="156"/>
      <c r="D178" s="98"/>
      <c r="E178" s="99"/>
    </row>
    <row r="179" spans="2:5">
      <c r="B179" s="97"/>
      <c r="C179" s="156"/>
      <c r="D179" s="98"/>
      <c r="E179" s="99"/>
    </row>
    <row r="180" spans="2:5">
      <c r="B180" s="97"/>
      <c r="C180" s="156"/>
      <c r="D180" s="98"/>
      <c r="E180" s="99"/>
    </row>
    <row r="181" spans="2:5">
      <c r="B181" s="97"/>
      <c r="C181" s="156"/>
      <c r="D181" s="98"/>
      <c r="E181" s="99"/>
    </row>
    <row r="182" spans="2:5">
      <c r="B182" s="97"/>
      <c r="C182" s="156"/>
      <c r="D182" s="98"/>
      <c r="E182" s="99"/>
    </row>
    <row r="183" spans="2:5">
      <c r="B183" s="97"/>
      <c r="C183" s="156"/>
      <c r="D183" s="98"/>
      <c r="E183" s="99"/>
    </row>
    <row r="184" spans="2:5">
      <c r="B184" s="97"/>
      <c r="C184" s="156"/>
      <c r="D184" s="98"/>
      <c r="E184" s="99"/>
    </row>
    <row r="185" spans="2:5">
      <c r="B185" s="97"/>
      <c r="C185" s="156"/>
      <c r="D185" s="98"/>
      <c r="E185" s="99"/>
    </row>
    <row r="186" spans="2:5">
      <c r="B186" s="97"/>
      <c r="C186" s="156"/>
      <c r="D186" s="98"/>
      <c r="E186" s="99"/>
    </row>
    <row r="187" spans="2:5">
      <c r="B187" s="97"/>
      <c r="C187" s="156"/>
      <c r="D187" s="98"/>
      <c r="E187" s="99"/>
    </row>
    <row r="188" spans="2:5">
      <c r="B188" s="97"/>
      <c r="C188" s="156"/>
      <c r="D188" s="98"/>
      <c r="E188" s="99"/>
    </row>
    <row r="189" spans="2:5">
      <c r="B189" s="97"/>
      <c r="C189" s="156"/>
      <c r="D189" s="98"/>
      <c r="E189" s="99"/>
    </row>
    <row r="190" spans="2:5">
      <c r="B190" s="97"/>
      <c r="C190" s="156"/>
      <c r="D190" s="98"/>
      <c r="E190" s="99"/>
    </row>
    <row r="191" spans="2:5">
      <c r="B191" s="97"/>
      <c r="C191" s="156"/>
      <c r="D191" s="98"/>
      <c r="E191" s="99"/>
    </row>
    <row r="192" spans="2:5">
      <c r="B192" s="97"/>
      <c r="C192" s="156"/>
      <c r="D192" s="98"/>
      <c r="E192" s="99"/>
    </row>
    <row r="193" spans="2:5">
      <c r="B193" s="97"/>
      <c r="C193" s="156"/>
      <c r="D193" s="98"/>
      <c r="E193" s="99"/>
    </row>
    <row r="194" spans="2:5">
      <c r="B194" s="97"/>
      <c r="C194" s="156"/>
      <c r="D194" s="98"/>
      <c r="E194" s="99"/>
    </row>
    <row r="195" spans="2:5">
      <c r="B195" s="97"/>
      <c r="C195" s="156"/>
      <c r="D195" s="98"/>
      <c r="E195" s="99"/>
    </row>
    <row r="196" spans="2:5">
      <c r="B196" s="97"/>
      <c r="C196" s="156"/>
      <c r="D196" s="98"/>
      <c r="E196" s="99"/>
    </row>
    <row r="197" spans="2:5">
      <c r="B197" s="97"/>
      <c r="C197" s="156"/>
      <c r="D197" s="98"/>
      <c r="E197" s="99"/>
    </row>
    <row r="198" spans="2:5">
      <c r="B198" s="97"/>
      <c r="C198" s="156"/>
      <c r="D198" s="98"/>
      <c r="E198" s="99"/>
    </row>
    <row r="199" spans="2:5">
      <c r="B199" s="97"/>
      <c r="C199" s="156"/>
      <c r="D199" s="98"/>
      <c r="E199" s="99"/>
    </row>
    <row r="200" spans="2:5">
      <c r="B200" s="97"/>
      <c r="C200" s="156"/>
      <c r="D200" s="98"/>
      <c r="E200" s="99"/>
    </row>
    <row r="201" spans="2:5">
      <c r="B201" s="97"/>
      <c r="C201" s="156"/>
      <c r="D201" s="98"/>
      <c r="E201" s="99"/>
    </row>
    <row r="202" spans="2:5">
      <c r="B202" s="97"/>
      <c r="C202" s="156"/>
      <c r="D202" s="98"/>
      <c r="E202" s="99"/>
    </row>
    <row r="203" spans="2:5">
      <c r="B203" s="97"/>
      <c r="C203" s="156"/>
      <c r="D203" s="98"/>
      <c r="E203" s="99"/>
    </row>
    <row r="204" spans="2:5">
      <c r="B204" s="97"/>
      <c r="C204" s="156"/>
      <c r="D204" s="98"/>
      <c r="E204" s="99"/>
    </row>
    <row r="205" spans="2:5">
      <c r="B205" s="97"/>
      <c r="C205" s="156"/>
      <c r="D205" s="98"/>
      <c r="E205" s="99"/>
    </row>
    <row r="206" spans="2:5">
      <c r="B206" s="97"/>
      <c r="C206" s="156"/>
      <c r="D206" s="98"/>
      <c r="E206" s="99"/>
    </row>
    <row r="207" spans="2:5">
      <c r="B207" s="97"/>
      <c r="C207" s="156"/>
      <c r="D207" s="98"/>
      <c r="E207" s="99"/>
    </row>
    <row r="208" spans="2:5">
      <c r="B208" s="97"/>
      <c r="C208" s="156"/>
      <c r="D208" s="98"/>
      <c r="E208" s="99"/>
    </row>
    <row r="209" spans="2:5">
      <c r="B209" s="97"/>
      <c r="C209" s="156"/>
      <c r="D209" s="98"/>
      <c r="E209" s="99"/>
    </row>
    <row r="210" spans="2:5">
      <c r="B210" s="97"/>
      <c r="C210" s="156"/>
      <c r="D210" s="98"/>
      <c r="E210" s="99"/>
    </row>
    <row r="211" spans="2:5">
      <c r="B211" s="97"/>
      <c r="C211" s="156"/>
      <c r="D211" s="98"/>
      <c r="E211" s="99"/>
    </row>
    <row r="212" spans="2:5">
      <c r="B212" s="97"/>
      <c r="C212" s="156"/>
      <c r="D212" s="98"/>
      <c r="E212" s="99"/>
    </row>
    <row r="213" spans="2:5">
      <c r="B213" s="97"/>
      <c r="C213" s="156"/>
      <c r="D213" s="98"/>
      <c r="E213" s="99"/>
    </row>
    <row r="214" spans="2:5">
      <c r="B214" s="97"/>
      <c r="C214" s="156"/>
      <c r="D214" s="98"/>
      <c r="E214" s="99"/>
    </row>
    <row r="215" spans="2:5">
      <c r="B215" s="97"/>
      <c r="C215" s="156"/>
      <c r="D215" s="98"/>
      <c r="E215" s="99"/>
    </row>
    <row r="216" spans="2:5">
      <c r="B216" s="97"/>
      <c r="C216" s="156"/>
      <c r="D216" s="98"/>
      <c r="E216" s="99"/>
    </row>
    <row r="217" spans="2:5">
      <c r="B217" s="97"/>
      <c r="C217" s="156"/>
      <c r="D217" s="98"/>
      <c r="E217" s="99"/>
    </row>
    <row r="218" spans="2:5">
      <c r="B218" s="97"/>
      <c r="C218" s="156"/>
      <c r="D218" s="98"/>
      <c r="E218" s="99"/>
    </row>
    <row r="219" spans="2:5">
      <c r="B219" s="97"/>
      <c r="C219" s="156"/>
      <c r="D219" s="98"/>
      <c r="E219" s="99"/>
    </row>
    <row r="220" spans="2:5">
      <c r="B220" s="97"/>
      <c r="C220" s="156"/>
      <c r="D220" s="98"/>
      <c r="E220" s="99"/>
    </row>
    <row r="221" spans="2:5">
      <c r="B221" s="97"/>
      <c r="C221" s="156"/>
      <c r="D221" s="98"/>
      <c r="E221" s="99"/>
    </row>
    <row r="222" spans="2:5">
      <c r="B222" s="97"/>
      <c r="C222" s="156"/>
      <c r="D222" s="98"/>
      <c r="E222" s="99"/>
    </row>
    <row r="223" spans="2:5">
      <c r="B223" s="97"/>
      <c r="C223" s="156"/>
      <c r="D223" s="98"/>
      <c r="E223" s="99"/>
    </row>
    <row r="224" spans="2:5">
      <c r="B224" s="97"/>
      <c r="C224" s="156"/>
      <c r="D224" s="98"/>
      <c r="E224" s="99"/>
    </row>
    <row r="225" spans="2:5">
      <c r="B225" s="97"/>
      <c r="C225" s="156"/>
      <c r="D225" s="98"/>
      <c r="E225" s="99"/>
    </row>
    <row r="226" spans="2:5">
      <c r="B226" s="97"/>
      <c r="C226" s="156"/>
      <c r="D226" s="98"/>
      <c r="E226" s="99"/>
    </row>
    <row r="227" spans="2:5">
      <c r="B227" s="97"/>
      <c r="C227" s="156"/>
      <c r="D227" s="98"/>
      <c r="E227" s="99"/>
    </row>
    <row r="228" spans="2:5">
      <c r="B228" s="97"/>
      <c r="C228" s="156"/>
      <c r="D228" s="98"/>
      <c r="E228" s="99"/>
    </row>
    <row r="229" spans="2:5">
      <c r="B229" s="97"/>
      <c r="C229" s="156"/>
      <c r="D229" s="98"/>
      <c r="E229" s="99"/>
    </row>
    <row r="230" spans="2:5">
      <c r="B230" s="97"/>
      <c r="C230" s="156"/>
      <c r="D230" s="98"/>
      <c r="E230" s="99"/>
    </row>
    <row r="231" spans="2:5">
      <c r="B231" s="97"/>
      <c r="C231" s="156"/>
      <c r="D231" s="98"/>
      <c r="E231" s="99"/>
    </row>
    <row r="232" spans="2:5">
      <c r="B232" s="97"/>
      <c r="C232" s="156"/>
      <c r="D232" s="98"/>
      <c r="E232" s="99"/>
    </row>
    <row r="233" spans="2:5">
      <c r="B233" s="97"/>
      <c r="C233" s="156"/>
      <c r="D233" s="98"/>
      <c r="E233" s="99"/>
    </row>
    <row r="234" spans="2:5">
      <c r="B234" s="97"/>
      <c r="C234" s="156"/>
      <c r="D234" s="98"/>
      <c r="E234" s="99"/>
    </row>
    <row r="235" spans="2:5">
      <c r="B235" s="97"/>
      <c r="C235" s="156"/>
      <c r="D235" s="98"/>
      <c r="E235" s="99"/>
    </row>
    <row r="236" spans="2:5">
      <c r="B236" s="97"/>
      <c r="C236" s="156"/>
      <c r="D236" s="98"/>
      <c r="E236" s="99"/>
    </row>
    <row r="237" spans="2:5">
      <c r="B237" s="97"/>
      <c r="C237" s="156"/>
      <c r="D237" s="98"/>
      <c r="E237" s="99"/>
    </row>
    <row r="238" spans="2:5">
      <c r="B238" s="97"/>
      <c r="C238" s="156"/>
      <c r="D238" s="98"/>
      <c r="E238" s="99"/>
    </row>
    <row r="239" spans="2:5">
      <c r="B239" s="97"/>
      <c r="C239" s="156"/>
      <c r="D239" s="98"/>
      <c r="E239" s="99"/>
    </row>
    <row r="240" spans="2:5">
      <c r="B240" s="97"/>
      <c r="C240" s="156"/>
      <c r="D240" s="98"/>
      <c r="E240" s="99"/>
    </row>
    <row r="241" spans="2:5">
      <c r="B241" s="97"/>
      <c r="C241" s="156"/>
      <c r="D241" s="98"/>
      <c r="E241" s="99"/>
    </row>
    <row r="242" spans="2:5">
      <c r="B242" s="97"/>
      <c r="C242" s="156"/>
      <c r="D242" s="98"/>
      <c r="E242" s="99"/>
    </row>
    <row r="243" spans="2:5">
      <c r="B243" s="97"/>
      <c r="C243" s="156"/>
      <c r="D243" s="98"/>
      <c r="E243" s="99"/>
    </row>
    <row r="244" spans="2:5">
      <c r="B244" s="97"/>
      <c r="C244" s="156"/>
      <c r="D244" s="98"/>
      <c r="E244" s="99"/>
    </row>
    <row r="245" spans="2:5">
      <c r="B245" s="97"/>
      <c r="C245" s="156"/>
      <c r="D245" s="98"/>
      <c r="E245" s="99"/>
    </row>
    <row r="246" spans="2:5">
      <c r="B246" s="97"/>
      <c r="C246" s="156"/>
      <c r="D246" s="98"/>
      <c r="E246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topLeftCell="A16" workbookViewId="0">
      <selection activeCell="B34" sqref="$A34:$XFD34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83333333333" style="100" customWidth="1"/>
    <col min="4" max="4" width="22.875" style="6" customWidth="1"/>
    <col min="5" max="5" width="8" style="7" customWidth="1"/>
    <col min="6" max="6" width="10.7583333333333" style="157" customWidth="1"/>
    <col min="7" max="16384" width="9" style="9"/>
  </cols>
  <sheetData>
    <row r="1" ht="52.5" customHeight="1" spans="1:6">
      <c r="A1" s="10" t="s">
        <v>0</v>
      </c>
      <c r="B1" s="11"/>
      <c r="C1" s="101"/>
      <c r="D1" s="12"/>
      <c r="E1" s="13"/>
      <c r="F1" s="158"/>
    </row>
    <row r="2" ht="33.75" spans="1:6">
      <c r="A2" s="15" t="s">
        <v>1</v>
      </c>
      <c r="B2" s="16"/>
      <c r="C2" s="102" t="s">
        <v>2</v>
      </c>
      <c r="D2" s="17" t="s">
        <v>3</v>
      </c>
      <c r="E2" s="18" t="s">
        <v>4</v>
      </c>
      <c r="F2" s="159" t="s">
        <v>5</v>
      </c>
    </row>
    <row r="3" s="1" customFormat="1" ht="15" spans="1:6">
      <c r="A3" s="20" t="s">
        <v>6</v>
      </c>
      <c r="B3" s="21"/>
      <c r="C3" s="160"/>
      <c r="D3" s="22"/>
      <c r="E3" s="23"/>
      <c r="F3" s="161"/>
    </row>
    <row r="4" s="1" customFormat="1" ht="15" spans="1:6">
      <c r="A4" s="20" t="s">
        <v>7</v>
      </c>
      <c r="B4" s="21"/>
      <c r="C4" s="160"/>
      <c r="D4" s="22"/>
      <c r="E4" s="23"/>
      <c r="F4" s="161"/>
    </row>
    <row r="5" s="1" customFormat="1" ht="15" spans="1:6">
      <c r="A5" s="20" t="s">
        <v>8</v>
      </c>
      <c r="B5" s="21"/>
      <c r="C5" s="160"/>
      <c r="D5" s="22"/>
      <c r="E5" s="23"/>
      <c r="F5" s="161"/>
    </row>
    <row r="6" s="1" customFormat="1" ht="15" spans="1:6">
      <c r="A6" s="20" t="s">
        <v>9</v>
      </c>
      <c r="B6" s="21"/>
      <c r="C6" s="160"/>
      <c r="D6" s="22"/>
      <c r="E6" s="23"/>
      <c r="F6" s="161"/>
    </row>
    <row r="7" s="1" customFormat="1" ht="15" spans="1:6">
      <c r="A7" s="20" t="s">
        <v>10</v>
      </c>
      <c r="B7" s="21"/>
      <c r="C7" s="160"/>
      <c r="D7" s="22"/>
      <c r="E7" s="23"/>
      <c r="F7" s="161"/>
    </row>
    <row r="8" s="1" customFormat="1" ht="15" spans="1:6">
      <c r="A8" s="20" t="s">
        <v>11</v>
      </c>
      <c r="B8" s="21"/>
      <c r="C8" s="160"/>
      <c r="D8" s="22"/>
      <c r="E8" s="23"/>
      <c r="F8" s="161"/>
    </row>
    <row r="9" s="1" customFormat="1" ht="15" spans="1:6">
      <c r="A9" s="20" t="s">
        <v>12</v>
      </c>
      <c r="B9" s="21"/>
      <c r="C9" s="160"/>
      <c r="D9" s="22"/>
      <c r="E9" s="23"/>
      <c r="F9" s="161"/>
    </row>
    <row r="10" s="1" customFormat="1" ht="15" spans="1:6">
      <c r="A10" s="20" t="s">
        <v>13</v>
      </c>
      <c r="B10" s="103"/>
      <c r="C10" s="162"/>
      <c r="D10" s="22"/>
      <c r="E10" s="23"/>
      <c r="F10" s="161"/>
    </row>
    <row r="11" s="1" customFormat="1" ht="15" spans="1:6">
      <c r="A11" s="20" t="s">
        <v>14</v>
      </c>
      <c r="B11" s="103"/>
      <c r="C11" s="162" t="s">
        <v>15</v>
      </c>
      <c r="D11" s="22"/>
      <c r="E11" s="23"/>
      <c r="F11" s="161"/>
    </row>
    <row r="12" s="1" customFormat="1" ht="15" spans="1:6">
      <c r="A12" s="20" t="s">
        <v>16</v>
      </c>
      <c r="B12" s="103"/>
      <c r="C12" s="162" t="s">
        <v>17</v>
      </c>
      <c r="D12" s="22"/>
      <c r="E12" s="23"/>
      <c r="F12" s="161"/>
    </row>
    <row r="13" s="1" customFormat="1" ht="15" spans="1:6">
      <c r="A13" s="20" t="s">
        <v>18</v>
      </c>
      <c r="B13" s="103"/>
      <c r="C13" s="162"/>
      <c r="D13" s="22"/>
      <c r="E13" s="23"/>
      <c r="F13" s="161"/>
    </row>
    <row r="14" s="1" customFormat="1" ht="15" spans="1:6">
      <c r="A14" s="20" t="s">
        <v>19</v>
      </c>
      <c r="B14" s="103"/>
      <c r="C14" s="162"/>
      <c r="D14" s="22"/>
      <c r="E14" s="23"/>
      <c r="F14" s="161"/>
    </row>
    <row r="15" s="1" customFormat="1" ht="15" spans="1:6">
      <c r="A15" s="20" t="s">
        <v>20</v>
      </c>
      <c r="B15" s="103"/>
      <c r="C15" s="162" t="s">
        <v>21</v>
      </c>
      <c r="D15" s="22"/>
      <c r="E15" s="23"/>
      <c r="F15" s="161"/>
    </row>
    <row r="16" s="1" customFormat="1" ht="15" spans="1:6">
      <c r="A16" s="20" t="s">
        <v>22</v>
      </c>
      <c r="B16" s="103"/>
      <c r="C16" s="162" t="s">
        <v>21</v>
      </c>
      <c r="D16" s="22"/>
      <c r="E16" s="23"/>
      <c r="F16" s="161"/>
    </row>
    <row r="17" s="1" customFormat="1" ht="15" spans="1:6">
      <c r="A17" s="20" t="s">
        <v>23</v>
      </c>
      <c r="B17" s="103"/>
      <c r="C17" s="162" t="s">
        <v>21</v>
      </c>
      <c r="D17" s="22"/>
      <c r="E17" s="23"/>
      <c r="F17" s="161"/>
    </row>
    <row r="18" s="1" customFormat="1" ht="15" spans="1:6">
      <c r="A18" s="20" t="s">
        <v>24</v>
      </c>
      <c r="B18" s="103"/>
      <c r="C18" s="162"/>
      <c r="D18" s="22"/>
      <c r="E18" s="23"/>
      <c r="F18" s="161"/>
    </row>
    <row r="19" s="1" customFormat="1" ht="15" spans="1:6">
      <c r="A19" s="20" t="s">
        <v>25</v>
      </c>
      <c r="B19" s="103"/>
      <c r="C19" s="162"/>
      <c r="D19" s="22"/>
      <c r="E19" s="23"/>
      <c r="F19" s="161"/>
    </row>
    <row r="20" s="1" customFormat="1" ht="15" spans="1:6">
      <c r="A20" s="20" t="s">
        <v>26</v>
      </c>
      <c r="B20" s="103"/>
      <c r="C20" s="162"/>
      <c r="D20" s="22"/>
      <c r="E20" s="23"/>
      <c r="F20" s="161"/>
    </row>
    <row r="21" s="1" customFormat="1" ht="15" spans="1:6">
      <c r="A21" s="20" t="s">
        <v>27</v>
      </c>
      <c r="B21" s="103"/>
      <c r="C21" s="162"/>
      <c r="D21" s="22"/>
      <c r="E21" s="23"/>
      <c r="F21" s="161"/>
    </row>
    <row r="22" s="1" customFormat="1" ht="15" spans="1:6">
      <c r="A22" s="20" t="s">
        <v>28</v>
      </c>
      <c r="B22" s="103"/>
      <c r="C22" s="162" t="s">
        <v>29</v>
      </c>
      <c r="D22" s="22"/>
      <c r="E22" s="23"/>
      <c r="F22" s="161"/>
    </row>
    <row r="23" s="1" customFormat="1" ht="15" spans="1:6">
      <c r="A23" s="20" t="s">
        <v>30</v>
      </c>
      <c r="B23" s="103"/>
      <c r="C23" s="162"/>
      <c r="D23" s="22"/>
      <c r="E23" s="23"/>
      <c r="F23" s="161"/>
    </row>
    <row r="24" s="1" customFormat="1" ht="15" spans="1:6">
      <c r="A24" s="20" t="s">
        <v>31</v>
      </c>
      <c r="B24" s="103"/>
      <c r="C24" s="162" t="s">
        <v>32</v>
      </c>
      <c r="D24" s="22"/>
      <c r="E24" s="23"/>
      <c r="F24" s="161"/>
    </row>
    <row r="25" s="1" customFormat="1" ht="15" spans="1:6">
      <c r="A25" s="20" t="s">
        <v>33</v>
      </c>
      <c r="B25" s="103"/>
      <c r="C25" s="162" t="s">
        <v>34</v>
      </c>
      <c r="D25" s="22"/>
      <c r="E25" s="23"/>
      <c r="F25" s="161"/>
    </row>
    <row r="26" s="1" customFormat="1" ht="15" spans="1:6">
      <c r="A26" s="20" t="s">
        <v>35</v>
      </c>
      <c r="B26" s="103"/>
      <c r="C26" s="162" t="s">
        <v>36</v>
      </c>
      <c r="D26" s="22"/>
      <c r="E26" s="23"/>
      <c r="F26" s="161"/>
    </row>
    <row r="27" s="1" customFormat="1" ht="15" spans="1:6">
      <c r="A27" s="20" t="s">
        <v>37</v>
      </c>
      <c r="B27" s="103"/>
      <c r="C27" s="162" t="s">
        <v>38</v>
      </c>
      <c r="D27" s="22"/>
      <c r="E27" s="23"/>
      <c r="F27" s="161"/>
    </row>
    <row r="28" s="1" customFormat="1" ht="15" spans="1:6">
      <c r="A28" s="20" t="s">
        <v>39</v>
      </c>
      <c r="B28" s="103"/>
      <c r="C28" s="162" t="s">
        <v>40</v>
      </c>
      <c r="D28" s="22"/>
      <c r="E28" s="23"/>
      <c r="F28" s="161"/>
    </row>
    <row r="29" s="1" customFormat="1" ht="15" spans="1:6">
      <c r="A29" s="20" t="s">
        <v>41</v>
      </c>
      <c r="B29" s="103"/>
      <c r="C29" s="162"/>
      <c r="D29" s="22"/>
      <c r="E29" s="23"/>
      <c r="F29" s="161"/>
    </row>
    <row r="30" s="1" customFormat="1" ht="15" spans="1:6">
      <c r="A30" s="20"/>
      <c r="B30" s="103"/>
      <c r="C30" s="162"/>
      <c r="D30" s="22"/>
      <c r="E30" s="23"/>
      <c r="F30" s="161"/>
    </row>
    <row r="31" s="1" customFormat="1" ht="15" spans="1:6">
      <c r="A31" s="20" t="s">
        <v>42</v>
      </c>
      <c r="B31" s="103"/>
      <c r="C31" s="162"/>
      <c r="D31" s="22"/>
      <c r="E31" s="23"/>
      <c r="F31" s="161"/>
    </row>
    <row r="32" s="1" customFormat="1" ht="15" spans="1:6">
      <c r="A32" s="20" t="s">
        <v>43</v>
      </c>
      <c r="B32" s="103"/>
      <c r="C32" s="162"/>
      <c r="D32" s="22"/>
      <c r="E32" s="23"/>
      <c r="F32" s="161"/>
    </row>
    <row r="33" s="1" customFormat="1" ht="15" spans="1:6">
      <c r="A33" s="20" t="s">
        <v>44</v>
      </c>
      <c r="B33" s="103"/>
      <c r="C33" s="162"/>
      <c r="D33" s="22"/>
      <c r="E33" s="23"/>
      <c r="F33" s="161"/>
    </row>
    <row r="34" s="1" customFormat="1" ht="15" spans="1:6">
      <c r="A34" s="20" t="s">
        <v>45</v>
      </c>
      <c r="B34" s="103"/>
      <c r="C34" s="162"/>
      <c r="D34" s="22"/>
      <c r="E34" s="23"/>
      <c r="F34" s="161"/>
    </row>
    <row r="35" s="1" customFormat="1" ht="15" spans="1:6">
      <c r="A35" s="20" t="s">
        <v>46</v>
      </c>
      <c r="B35" s="103"/>
      <c r="C35" s="162"/>
      <c r="D35" s="22"/>
      <c r="E35" s="23"/>
      <c r="F35" s="161"/>
    </row>
    <row r="36" s="1" customFormat="1" ht="15" spans="1:6">
      <c r="A36" s="20"/>
      <c r="B36" s="103"/>
      <c r="C36" s="162"/>
      <c r="D36" s="22"/>
      <c r="E36" s="23"/>
      <c r="F36" s="161"/>
    </row>
    <row r="37" s="1" customFormat="1" ht="15" spans="1:6">
      <c r="A37" s="20" t="s">
        <v>47</v>
      </c>
      <c r="B37" s="103"/>
      <c r="C37" s="162"/>
      <c r="D37" s="22"/>
      <c r="E37" s="23"/>
      <c r="F37" s="161"/>
    </row>
    <row r="38" s="1" customFormat="1" ht="15" spans="1:6">
      <c r="A38" s="20" t="s">
        <v>48</v>
      </c>
      <c r="B38" s="103"/>
      <c r="C38" s="162"/>
      <c r="D38" s="22"/>
      <c r="E38" s="23"/>
      <c r="F38" s="161"/>
    </row>
    <row r="39" s="1" customFormat="1" ht="15" spans="1:6">
      <c r="A39" s="20" t="s">
        <v>49</v>
      </c>
      <c r="B39" s="103"/>
      <c r="C39" s="162"/>
      <c r="D39" s="22"/>
      <c r="E39" s="23"/>
      <c r="F39" s="161"/>
    </row>
    <row r="40" s="1" customFormat="1" ht="15" spans="1:6">
      <c r="A40" s="20"/>
      <c r="B40" s="103"/>
      <c r="C40" s="162"/>
      <c r="D40" s="22"/>
      <c r="E40" s="23"/>
      <c r="F40" s="161"/>
    </row>
    <row r="41" s="1" customFormat="1" ht="15" spans="1:6">
      <c r="A41" s="20" t="s">
        <v>50</v>
      </c>
      <c r="B41" s="103"/>
      <c r="C41" s="162"/>
      <c r="D41" s="22"/>
      <c r="E41" s="23"/>
      <c r="F41" s="161"/>
    </row>
    <row r="42" s="1" customFormat="1" ht="15" spans="1:6">
      <c r="A42" s="20" t="s">
        <v>51</v>
      </c>
      <c r="B42" s="103"/>
      <c r="C42" s="162"/>
      <c r="D42" s="22"/>
      <c r="E42" s="23"/>
      <c r="F42" s="161"/>
    </row>
    <row r="43" s="1" customFormat="1" ht="15" spans="1:6">
      <c r="A43" s="20" t="s">
        <v>52</v>
      </c>
      <c r="B43" s="103"/>
      <c r="C43" s="162" t="s">
        <v>53</v>
      </c>
      <c r="D43" s="22"/>
      <c r="E43" s="23"/>
      <c r="F43" s="161"/>
    </row>
    <row r="44" s="1" customFormat="1" ht="15" spans="1:6">
      <c r="A44" s="20" t="s">
        <v>54</v>
      </c>
      <c r="B44" s="103"/>
      <c r="C44" s="162"/>
      <c r="D44" s="22"/>
      <c r="E44" s="23"/>
      <c r="F44" s="161"/>
    </row>
    <row r="45" s="1" customFormat="1" ht="15" spans="1:6">
      <c r="A45" s="20" t="s">
        <v>55</v>
      </c>
      <c r="B45" s="103"/>
      <c r="C45" s="162"/>
      <c r="D45" s="22"/>
      <c r="E45" s="23"/>
      <c r="F45" s="161"/>
    </row>
    <row r="46" s="1" customFormat="1" ht="15" spans="1:6">
      <c r="A46" s="20" t="s">
        <v>56</v>
      </c>
      <c r="B46" s="103"/>
      <c r="C46" s="162"/>
      <c r="D46" s="22"/>
      <c r="E46" s="23"/>
      <c r="F46" s="161"/>
    </row>
    <row r="47" s="1" customFormat="1" ht="15" spans="1:6">
      <c r="A47" s="20" t="s">
        <v>57</v>
      </c>
      <c r="B47" s="103"/>
      <c r="C47" s="162"/>
      <c r="D47" s="22"/>
      <c r="E47" s="23"/>
      <c r="F47" s="161"/>
    </row>
    <row r="48" s="1" customFormat="1" ht="15" spans="1:6">
      <c r="A48" s="20" t="s">
        <v>58</v>
      </c>
      <c r="B48" s="103"/>
      <c r="C48" s="162"/>
      <c r="D48" s="22"/>
      <c r="E48" s="23"/>
      <c r="F48" s="161"/>
    </row>
    <row r="49" s="1" customFormat="1" ht="15" spans="1:6">
      <c r="A49" s="20" t="s">
        <v>59</v>
      </c>
      <c r="B49" s="103"/>
      <c r="C49" s="162"/>
      <c r="D49" s="22"/>
      <c r="E49" s="23"/>
      <c r="F49" s="161"/>
    </row>
    <row r="50" s="1" customFormat="1" ht="15" spans="1:6">
      <c r="A50" s="20" t="s">
        <v>60</v>
      </c>
      <c r="B50" s="103"/>
      <c r="C50" s="162"/>
      <c r="D50" s="22"/>
      <c r="E50" s="23"/>
      <c r="F50" s="161"/>
    </row>
    <row r="51" s="1" customFormat="1" ht="15" spans="1:6">
      <c r="A51" s="20" t="s">
        <v>61</v>
      </c>
      <c r="B51" s="103"/>
      <c r="C51" s="162"/>
      <c r="D51" s="22"/>
      <c r="E51" s="23"/>
      <c r="F51" s="161"/>
    </row>
    <row r="52" s="1" customFormat="1" ht="15" spans="1:6">
      <c r="A52" s="20" t="s">
        <v>62</v>
      </c>
      <c r="B52" s="103"/>
      <c r="C52" s="162"/>
      <c r="D52" s="22"/>
      <c r="E52" s="23"/>
      <c r="F52" s="161"/>
    </row>
    <row r="53" s="1" customFormat="1" ht="15" spans="1:6">
      <c r="A53" s="20"/>
      <c r="B53" s="103"/>
      <c r="C53" s="162"/>
      <c r="D53" s="22"/>
      <c r="E53" s="23"/>
      <c r="F53" s="161"/>
    </row>
    <row r="54" s="1" customFormat="1" ht="15" spans="1:6">
      <c r="A54" s="20" t="s">
        <v>63</v>
      </c>
      <c r="B54" s="103"/>
      <c r="C54" s="162"/>
      <c r="D54" s="22"/>
      <c r="E54" s="23"/>
      <c r="F54" s="161"/>
    </row>
    <row r="55" s="1" customFormat="1" ht="15" spans="1:6">
      <c r="A55" s="20" t="s">
        <v>64</v>
      </c>
      <c r="B55" s="103"/>
      <c r="C55" s="162"/>
      <c r="D55" s="22"/>
      <c r="E55" s="23"/>
      <c r="F55" s="161"/>
    </row>
    <row r="56" s="1" customFormat="1" ht="15" spans="1:6">
      <c r="A56" s="20" t="s">
        <v>65</v>
      </c>
      <c r="B56" s="103"/>
      <c r="C56" s="162"/>
      <c r="D56" s="22"/>
      <c r="E56" s="23"/>
      <c r="F56" s="161"/>
    </row>
    <row r="57" s="1" customFormat="1" ht="15" spans="1:6">
      <c r="A57" s="20" t="s">
        <v>66</v>
      </c>
      <c r="B57" s="103"/>
      <c r="C57" s="162"/>
      <c r="D57" s="22"/>
      <c r="E57" s="23"/>
      <c r="F57" s="161"/>
    </row>
    <row r="58" s="1" customFormat="1" ht="15" spans="1:6">
      <c r="A58" s="20" t="s">
        <v>67</v>
      </c>
      <c r="B58" s="103"/>
      <c r="C58" s="162"/>
      <c r="D58" s="22"/>
      <c r="E58" s="23"/>
      <c r="F58" s="161"/>
    </row>
    <row r="59" s="1" customFormat="1" ht="15" spans="1:6">
      <c r="A59" s="20" t="s">
        <v>68</v>
      </c>
      <c r="B59" s="103"/>
      <c r="C59" s="162"/>
      <c r="D59" s="22"/>
      <c r="E59" s="23"/>
      <c r="F59" s="161"/>
    </row>
    <row r="60" s="1" customFormat="1" ht="29.25" spans="1:6">
      <c r="A60" s="26" t="s">
        <v>69</v>
      </c>
      <c r="B60" s="105"/>
      <c r="C60" s="162"/>
      <c r="D60" s="22"/>
      <c r="E60" s="23"/>
      <c r="F60" s="161"/>
    </row>
    <row r="61" s="1" customFormat="1" ht="15" spans="1:6">
      <c r="A61" s="20"/>
      <c r="B61" s="103"/>
      <c r="C61" s="162"/>
      <c r="D61" s="22"/>
      <c r="E61" s="23"/>
      <c r="F61" s="161"/>
    </row>
    <row r="62" s="1" customFormat="1" ht="15" spans="1:6">
      <c r="A62" s="20" t="s">
        <v>70</v>
      </c>
      <c r="B62" s="103"/>
      <c r="C62" s="162"/>
      <c r="D62" s="22"/>
      <c r="E62" s="23"/>
      <c r="F62" s="161"/>
    </row>
    <row r="63" s="1" customFormat="1" ht="15" spans="1:6">
      <c r="A63" s="20" t="s">
        <v>71</v>
      </c>
      <c r="B63" s="103"/>
      <c r="C63" s="162"/>
      <c r="D63" s="22"/>
      <c r="E63" s="23"/>
      <c r="F63" s="161"/>
    </row>
    <row r="64" s="1" customFormat="1" ht="15" spans="1:6">
      <c r="A64" s="20" t="s">
        <v>72</v>
      </c>
      <c r="B64" s="103"/>
      <c r="C64" s="162"/>
      <c r="D64" s="22"/>
      <c r="E64" s="23"/>
      <c r="F64" s="161"/>
    </row>
    <row r="65" s="1" customFormat="1" ht="15" spans="1:6">
      <c r="A65" s="20" t="s">
        <v>73</v>
      </c>
      <c r="B65" s="103"/>
      <c r="C65" s="162"/>
      <c r="D65" s="22"/>
      <c r="E65" s="23"/>
      <c r="F65" s="161"/>
    </row>
    <row r="66" s="1" customFormat="1" ht="15" spans="1:6">
      <c r="A66" s="20" t="s">
        <v>74</v>
      </c>
      <c r="B66" s="103"/>
      <c r="C66" s="162"/>
      <c r="D66" s="22"/>
      <c r="E66" s="23"/>
      <c r="F66" s="161"/>
    </row>
    <row r="67" s="1" customFormat="1" ht="15" spans="1:6">
      <c r="A67" s="20" t="s">
        <v>75</v>
      </c>
      <c r="B67" s="103"/>
      <c r="C67" s="162"/>
      <c r="D67" s="22"/>
      <c r="E67" s="23"/>
      <c r="F67" s="161"/>
    </row>
    <row r="68" s="1" customFormat="1" ht="15" spans="1:6">
      <c r="A68" s="20" t="s">
        <v>76</v>
      </c>
      <c r="B68" s="103"/>
      <c r="C68" s="162"/>
      <c r="D68" s="22"/>
      <c r="E68" s="23"/>
      <c r="F68" s="161"/>
    </row>
    <row r="69" s="1" customFormat="1" ht="15" spans="1:6">
      <c r="A69" s="20" t="s">
        <v>77</v>
      </c>
      <c r="B69" s="103"/>
      <c r="C69" s="162"/>
      <c r="D69" s="22"/>
      <c r="E69" s="23"/>
      <c r="F69" s="161"/>
    </row>
    <row r="70" s="1" customFormat="1" ht="15" spans="1:6">
      <c r="A70" s="20" t="s">
        <v>78</v>
      </c>
      <c r="B70" s="103"/>
      <c r="C70" s="162"/>
      <c r="D70" s="22"/>
      <c r="E70" s="23"/>
      <c r="F70" s="161"/>
    </row>
    <row r="71" s="1" customFormat="1" ht="15" spans="1:6">
      <c r="A71" s="20" t="s">
        <v>79</v>
      </c>
      <c r="B71" s="103"/>
      <c r="C71" s="162"/>
      <c r="D71" s="22"/>
      <c r="E71" s="23"/>
      <c r="F71" s="161"/>
    </row>
    <row r="72" s="1" customFormat="1" ht="15" spans="1:6">
      <c r="A72" s="20" t="s">
        <v>80</v>
      </c>
      <c r="B72" s="103"/>
      <c r="C72" s="162"/>
      <c r="D72" s="22"/>
      <c r="E72" s="23"/>
      <c r="F72" s="161"/>
    </row>
    <row r="73" ht="21.75" spans="1:6">
      <c r="A73" s="27"/>
      <c r="B73" s="28"/>
      <c r="C73" s="28"/>
      <c r="D73" s="29"/>
      <c r="E73" s="30"/>
      <c r="F73" s="163"/>
    </row>
    <row r="74" ht="21.75" spans="1:6">
      <c r="A74" s="32"/>
      <c r="B74" s="33"/>
      <c r="C74" s="164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37"/>
      <c r="C75" s="108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42" t="s">
        <v>84</v>
      </c>
      <c r="C76" s="110">
        <f>(B8-B7)/ABS(IF(B7=0,1,B7))</f>
        <v>0</v>
      </c>
      <c r="D76" s="193" t="s">
        <v>85</v>
      </c>
      <c r="E76" s="44">
        <f>IF(C76&gt;0.2,5,IF(C76&gt;0.1,4,IF(C76&gt;0,3,IF(C76&gt;-0.1,2,IF(C76&gt;-0.2,1,0)))))</f>
        <v>2</v>
      </c>
      <c r="F76" s="45"/>
    </row>
    <row r="77" s="2" customFormat="1" ht="82.5" spans="1:6">
      <c r="A77" s="41"/>
      <c r="B77" s="42" t="s">
        <v>86</v>
      </c>
      <c r="C77" s="110">
        <f>(B8-B9)/ABS(IF(B9=0,1,B9))</f>
        <v>0</v>
      </c>
      <c r="D77" s="193" t="s">
        <v>85</v>
      </c>
      <c r="E77" s="44">
        <f>IF(C77&gt;0.2,5,IF(C77&gt;0.1,4,IF(C77&gt;0,3,IF(C77&gt;-0.1,2,IF(C77&gt;-0.2,1,0)))))</f>
        <v>2</v>
      </c>
      <c r="F77" s="45"/>
    </row>
    <row r="78" s="2" customFormat="1" ht="82.5" spans="1:6">
      <c r="A78" s="41"/>
      <c r="B78" s="46" t="s">
        <v>87</v>
      </c>
      <c r="C78" s="165">
        <f>(B32-B31)/ABS(IF(B31=0,1,B31))</f>
        <v>0</v>
      </c>
      <c r="D78" s="194" t="s">
        <v>88</v>
      </c>
      <c r="E78" s="44">
        <f>IF(C78&gt;0.4,5,IF(C78&gt;0.2,4,IF(C78&gt;0,3,IF(C78&gt;-0.2,2,IF(C78&gt;-0.4,1,0)))))</f>
        <v>2</v>
      </c>
      <c r="F78" s="48"/>
    </row>
    <row r="79" s="2" customFormat="1" ht="82.5" spans="1:6">
      <c r="A79" s="41"/>
      <c r="B79" s="46" t="s">
        <v>89</v>
      </c>
      <c r="C79" s="165">
        <f>(B32-B35)/ABS(IF(B35=0,1,B35))</f>
        <v>0</v>
      </c>
      <c r="D79" s="194" t="s">
        <v>88</v>
      </c>
      <c r="E79" s="44">
        <f>IF(C79&gt;0.4,5,IF(C79&gt;0.2,4,IF(C79&gt;0,3,IF(C79&gt;-0.2,2,IF(C79&gt;-0.4,1,0)))))</f>
        <v>2</v>
      </c>
      <c r="F79" s="48"/>
    </row>
    <row r="80" s="2" customFormat="1" ht="82.5" spans="1:6">
      <c r="A80" s="41"/>
      <c r="B80" s="46" t="s">
        <v>90</v>
      </c>
      <c r="C80" s="165">
        <f>(B11-B10)/ABS(IF(B10=0,1,B10))</f>
        <v>0</v>
      </c>
      <c r="D80" s="194" t="s">
        <v>91</v>
      </c>
      <c r="E80" s="44">
        <f>IF(C80&gt;3,5,IF(C80&gt;1,4,IF(C80&gt;0,3,IF(C80&gt;-1,2,IF(C80&gt;-2,1,0)))))</f>
        <v>2</v>
      </c>
      <c r="F80" s="48"/>
    </row>
    <row r="81" s="2" customFormat="1" ht="82.5" spans="1:6">
      <c r="A81" s="41"/>
      <c r="B81" s="46" t="s">
        <v>92</v>
      </c>
      <c r="C81" s="165">
        <f>(B11-B12)/ABS(IF(B12=0,1,B12))</f>
        <v>0</v>
      </c>
      <c r="D81" s="194" t="s">
        <v>91</v>
      </c>
      <c r="E81" s="44">
        <f>IF(C81&gt;3,5,IF(C81&gt;1,4,IF(C81&gt;0,3,IF(C81&gt;-1,2,IF(C81&gt;-2,1,0)))))</f>
        <v>2</v>
      </c>
      <c r="F81" s="48"/>
    </row>
    <row r="82" s="2" customFormat="1" ht="82.5" spans="1:6">
      <c r="A82" s="41"/>
      <c r="B82" s="46" t="s">
        <v>93</v>
      </c>
      <c r="C82" s="165">
        <f>(B16-B15)/ABS(IF(B15=0,1,B15))</f>
        <v>0</v>
      </c>
      <c r="D82" s="193" t="s">
        <v>85</v>
      </c>
      <c r="E82" s="44">
        <f>IF(C82&gt;0.2,5,IF(C82&gt;0.1,4,IF(C82&gt;0,3,IF(C82&gt;-0.1,2,IF(C82&gt;-0.2,1,0)))))</f>
        <v>2</v>
      </c>
      <c r="F82" s="48"/>
    </row>
    <row r="83" s="2" customFormat="1" ht="82.5" spans="1:6">
      <c r="A83" s="41"/>
      <c r="B83" s="46" t="s">
        <v>94</v>
      </c>
      <c r="C83" s="165">
        <f>(B16-B17)/ABS(IF(B17=0,1,B17))</f>
        <v>0</v>
      </c>
      <c r="D83" s="193" t="s">
        <v>85</v>
      </c>
      <c r="E83" s="44">
        <f>IF(C83&gt;0.2,5,IF(C83&gt;0.1,4,IF(C83&gt;0,3,IF(C83&gt;-0.1,2,IF(C83&gt;-0.2,1,0)))))</f>
        <v>2</v>
      </c>
      <c r="F83" s="48"/>
    </row>
    <row r="84" s="2" customFormat="1" ht="115.5" spans="1:6">
      <c r="A84" s="49" t="s">
        <v>95</v>
      </c>
      <c r="B84" s="49" t="s">
        <v>96</v>
      </c>
      <c r="C84" s="165">
        <f>(B13/IF(B14=0,1,B14))</f>
        <v>0</v>
      </c>
      <c r="D84" s="47" t="s">
        <v>97</v>
      </c>
      <c r="E84" s="44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49" t="s">
        <v>98</v>
      </c>
      <c r="C85" s="165">
        <f>(B5/IF(B6=0,1,B6))</f>
        <v>0</v>
      </c>
      <c r="D85" s="47" t="s">
        <v>97</v>
      </c>
      <c r="E85" s="44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99</v>
      </c>
      <c r="B86" s="46" t="s">
        <v>100</v>
      </c>
      <c r="C86" s="165">
        <f>(B19/IF(B4=0,1,B4))</f>
        <v>0</v>
      </c>
      <c r="D86" s="47" t="s">
        <v>101</v>
      </c>
      <c r="E86" s="44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102</v>
      </c>
      <c r="B87" s="52"/>
      <c r="C87" s="115"/>
      <c r="D87" s="53"/>
      <c r="E87" s="54"/>
      <c r="F87" s="55">
        <f>SUM(E88:E94)/25*20</f>
        <v>8</v>
      </c>
    </row>
    <row r="88" s="2" customFormat="1" ht="99" spans="1:6">
      <c r="A88" s="56" t="s">
        <v>103</v>
      </c>
      <c r="B88" s="57" t="s">
        <v>104</v>
      </c>
      <c r="C88" s="117">
        <f>(B20-30000)/30000</f>
        <v>-1</v>
      </c>
      <c r="D88" s="58" t="s">
        <v>105</v>
      </c>
      <c r="E88" s="62">
        <f>IF(C88&gt;0.2,5,IF(C88&gt;0,4,IF(C88&gt;-0.1,3,IF(C88&gt;-0.2,2,IF(C88&gt;-0.3,1,0)))))</f>
        <v>0</v>
      </c>
      <c r="F88" s="60"/>
    </row>
    <row r="89" s="2" customFormat="1" ht="49.5" spans="1:6">
      <c r="A89" s="56"/>
      <c r="B89" s="57" t="s">
        <v>106</v>
      </c>
      <c r="C89" s="117">
        <f>(B21-30000)/30000</f>
        <v>-1</v>
      </c>
      <c r="D89" s="58" t="s">
        <v>107</v>
      </c>
      <c r="E89" s="62">
        <f>IF(C89&gt;0.7,5,IF(C89&gt;0.3,4,IF(C89&gt;0.1,3,)))</f>
        <v>0</v>
      </c>
      <c r="F89" s="60"/>
    </row>
    <row r="90" s="2" customFormat="1" ht="19.5" spans="1:6">
      <c r="A90" s="56"/>
      <c r="B90" s="57" t="s">
        <v>108</v>
      </c>
      <c r="C90" s="119">
        <f>B21</f>
        <v>0</v>
      </c>
      <c r="D90" s="58" t="s">
        <v>109</v>
      </c>
      <c r="E90" s="62" t="s">
        <v>110</v>
      </c>
      <c r="F90" s="60"/>
    </row>
    <row r="91" s="2" customFormat="1" ht="99" spans="1:6">
      <c r="A91" s="56" t="s">
        <v>111</v>
      </c>
      <c r="B91" s="57" t="s">
        <v>112</v>
      </c>
      <c r="C91" s="117">
        <f>B25/IF(B5=0,1,B5)</f>
        <v>0</v>
      </c>
      <c r="D91" s="58" t="s">
        <v>113</v>
      </c>
      <c r="E91" s="62">
        <f>IF(C91&gt;0.3,0,IF(C91&gt;0.25,1,IF(C91&gt;0.2,2,IF(C91&gt;0.15,3,IF(C91&gt;0.1,4,5)))))</f>
        <v>5</v>
      </c>
      <c r="F91" s="60"/>
    </row>
    <row r="92" s="2" customFormat="1" ht="99" spans="1:6">
      <c r="A92" s="56"/>
      <c r="B92" s="57" t="s">
        <v>114</v>
      </c>
      <c r="C92" s="117">
        <f>B26/IF(B6=0,1,B6)</f>
        <v>0</v>
      </c>
      <c r="D92" s="58" t="s">
        <v>115</v>
      </c>
      <c r="E92" s="62">
        <f>IF(C92&gt;0.25,0,IF(C92&gt;0.2,1,IF(C92&gt;0.15,2,IF(C92&gt;0.1,3,IF(C92&gt;0.05,4,5)))))</f>
        <v>5</v>
      </c>
      <c r="F92" s="60"/>
    </row>
    <row r="93" s="2" customFormat="1" ht="66" spans="1:6">
      <c r="A93" s="56" t="s">
        <v>116</v>
      </c>
      <c r="B93" s="56" t="s">
        <v>117</v>
      </c>
      <c r="C93" s="122">
        <f>B37/IF(B66=0,1,B66)</f>
        <v>0</v>
      </c>
      <c r="D93" s="61" t="s">
        <v>118</v>
      </c>
      <c r="E93" s="62">
        <f>IF(C93&gt;0.2,5,IF(C93&gt;0.1,3,IF(C93&gt;0.05,1,0)))</f>
        <v>0</v>
      </c>
      <c r="F93" s="60"/>
    </row>
    <row r="94" s="2" customFormat="1" ht="33" spans="1:6">
      <c r="A94" s="56"/>
      <c r="B94" s="56" t="s">
        <v>119</v>
      </c>
      <c r="C94" s="166" t="s">
        <v>120</v>
      </c>
      <c r="D94" s="58" t="s">
        <v>109</v>
      </c>
      <c r="E94" s="62" t="s">
        <v>110</v>
      </c>
      <c r="F94" s="60"/>
    </row>
    <row r="95" s="2" customFormat="1" ht="24.95" customHeight="1" spans="1:6">
      <c r="A95" s="51" t="s">
        <v>121</v>
      </c>
      <c r="B95" s="63"/>
      <c r="C95" s="125"/>
      <c r="D95" s="64"/>
      <c r="E95" s="65"/>
      <c r="F95" s="55">
        <f>SUM(E96:E100)/20*25</f>
        <v>6.25</v>
      </c>
    </row>
    <row r="96" s="2" customFormat="1" ht="99" spans="1:6">
      <c r="A96" s="66" t="s">
        <v>122</v>
      </c>
      <c r="B96" s="66" t="s">
        <v>123</v>
      </c>
      <c r="C96" s="127">
        <f>(B5+B6-B25-B26-B27)/IF((B5+B6)=0,1,B5+B6)</f>
        <v>0</v>
      </c>
      <c r="D96" s="67" t="s">
        <v>124</v>
      </c>
      <c r="E96" s="167">
        <f>IF(C96&gt;0.55,5,IF(C96&gt;0.5,4,IF(C96&gt;0.45,3,IF(C96&gt;0.4,2,IF(C96&gt;0.35,1,0)))))</f>
        <v>0</v>
      </c>
      <c r="F96" s="69"/>
    </row>
    <row r="97" s="2" customFormat="1" ht="99" spans="1:6">
      <c r="A97" s="66"/>
      <c r="B97" s="66" t="s">
        <v>125</v>
      </c>
      <c r="C97" s="127">
        <f>B28/IF(B4=0,1,B4)</f>
        <v>0</v>
      </c>
      <c r="D97" s="67" t="s">
        <v>126</v>
      </c>
      <c r="E97" s="167">
        <f>IF(C97&gt;0.35,1,IF(C97&gt;0.3,2,IF(C97&gt;0.28,3,IF(C97&gt;0.25,3,IF(C97&gt;0.2,5,0)))))</f>
        <v>0</v>
      </c>
      <c r="F97" s="69"/>
    </row>
    <row r="98" s="2" customFormat="1" ht="82.5" spans="1:6">
      <c r="A98" s="66" t="s">
        <v>127</v>
      </c>
      <c r="B98" s="66" t="s">
        <v>128</v>
      </c>
      <c r="C98" s="129">
        <f>B23/IF(B3=0,1,B3)</f>
        <v>0</v>
      </c>
      <c r="D98" s="70" t="s">
        <v>129</v>
      </c>
      <c r="E98" s="167">
        <f>IF(C98&gt;1,5,IF(C98&gt;0.95,4,IF(C98&gt;0.9,3,IF(C98&gt;0.85,2,IF(C98&gt;0.8,1,0)))))</f>
        <v>0</v>
      </c>
      <c r="F98" s="69"/>
    </row>
    <row r="99" s="2" customFormat="1" ht="19.5" spans="1:6">
      <c r="A99" s="66"/>
      <c r="B99" s="71" t="s">
        <v>130</v>
      </c>
      <c r="C99" s="132">
        <f>B29</f>
        <v>0</v>
      </c>
      <c r="D99" s="70" t="s">
        <v>109</v>
      </c>
      <c r="E99" s="167" t="s">
        <v>110</v>
      </c>
      <c r="F99" s="69"/>
    </row>
    <row r="100" s="2" customFormat="1" ht="82.5" spans="1:6">
      <c r="A100" s="66" t="s">
        <v>131</v>
      </c>
      <c r="B100" s="71" t="s">
        <v>132</v>
      </c>
      <c r="C100" s="127">
        <f>B22/IF(B4=0,1,B4)</f>
        <v>0</v>
      </c>
      <c r="D100" s="67" t="s">
        <v>133</v>
      </c>
      <c r="E100" s="167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134</v>
      </c>
      <c r="B101" s="52"/>
      <c r="C101" s="134"/>
      <c r="D101" s="72"/>
      <c r="E101" s="73"/>
      <c r="F101" s="55">
        <f>SUM(E102:E115)/55*15</f>
        <v>0.818181818181818</v>
      </c>
    </row>
    <row r="102" s="3" customFormat="1" ht="99" spans="1:6">
      <c r="A102" s="74" t="s">
        <v>135</v>
      </c>
      <c r="B102" s="74" t="s">
        <v>136</v>
      </c>
      <c r="C102" s="136">
        <f>B52/IF(B32=0,1,B32)</f>
        <v>0</v>
      </c>
      <c r="D102" s="75" t="s">
        <v>137</v>
      </c>
      <c r="E102" s="81">
        <f>IF(C102&gt;0.95,5,IF(C102&gt;0.9,4,IF(C102&gt;0.85,3,IF(C102&gt;0.8,2,IF(C102&gt;=0.75,1,0)))))</f>
        <v>0</v>
      </c>
      <c r="F102" s="80"/>
    </row>
    <row r="103" s="3" customFormat="1" ht="99" spans="1:6">
      <c r="A103" s="74" t="s">
        <v>138</v>
      </c>
      <c r="B103" s="74" t="s">
        <v>139</v>
      </c>
      <c r="C103" s="136">
        <f>B57/IF(B56=0,1,B56)</f>
        <v>0</v>
      </c>
      <c r="D103" s="75" t="s">
        <v>137</v>
      </c>
      <c r="E103" s="81">
        <f>IF(C103&gt;0.95,5,IF(C103&gt;0.9,4,IF(C103&gt;0.85,3,IF(C103&gt;0.8,2,IF(C103&gt;=0.75,1,0)))))</f>
        <v>0</v>
      </c>
      <c r="F103" s="80"/>
    </row>
    <row r="104" s="3" customFormat="1" ht="99" spans="1:6">
      <c r="A104" s="74"/>
      <c r="B104" s="74" t="s">
        <v>140</v>
      </c>
      <c r="C104" s="136">
        <f>B59/IF(B58=0,1,B58)</f>
        <v>0</v>
      </c>
      <c r="D104" s="75" t="s">
        <v>137</v>
      </c>
      <c r="E104" s="81">
        <f>IF(C104&gt;0.95,5,IF(C104&gt;0.9,4,IF(C104&gt;0.85,3,IF(C104&gt;0.8,2,IF(C104&gt;=0.75,1,0)))))</f>
        <v>0</v>
      </c>
      <c r="F104" s="80"/>
    </row>
    <row r="105" s="3" customFormat="1" ht="33" spans="1:6">
      <c r="A105" s="74"/>
      <c r="B105" s="78" t="s">
        <v>141</v>
      </c>
      <c r="C105" s="139" t="s">
        <v>120</v>
      </c>
      <c r="D105" s="79" t="s">
        <v>109</v>
      </c>
      <c r="E105" s="81" t="s">
        <v>110</v>
      </c>
      <c r="F105" s="80"/>
    </row>
    <row r="106" s="3" customFormat="1" ht="99" spans="1:6">
      <c r="A106" s="74" t="s">
        <v>142</v>
      </c>
      <c r="B106" s="74" t="s">
        <v>143</v>
      </c>
      <c r="C106" s="141">
        <f>B60/100</f>
        <v>0</v>
      </c>
      <c r="D106" s="79" t="s">
        <v>144</v>
      </c>
      <c r="E106" s="81">
        <f>IF(C106&gt;1.08,0,IF(C106&gt;1.04,1,IF(C106&gt;1,3,IF(C106&gt;0.96,5,IF(C106&gt;0.92,3,IF(C106&gt;0.88,1,0))))))</f>
        <v>0</v>
      </c>
      <c r="F106" s="80"/>
    </row>
    <row r="107" s="3" customFormat="1" ht="99" spans="1:6">
      <c r="A107" s="74"/>
      <c r="B107" s="74" t="s">
        <v>145</v>
      </c>
      <c r="C107" s="141">
        <f>B51/IF(B33=0,1,B33)</f>
        <v>0</v>
      </c>
      <c r="D107" s="75" t="s">
        <v>146</v>
      </c>
      <c r="E107" s="81">
        <f>IF(C107&gt;0.95,5,IF(C107&gt;0.9,4,IF(C107&gt;0.85,3,IF(C107&gt;0.8,2,IF(C107&gt;=0.75,1,0)))))</f>
        <v>0</v>
      </c>
      <c r="F107" s="80"/>
    </row>
    <row r="108" s="2" customFormat="1" ht="99" spans="1:6">
      <c r="A108" s="74" t="s">
        <v>147</v>
      </c>
      <c r="B108" s="74" t="s">
        <v>148</v>
      </c>
      <c r="C108" s="136">
        <f>B48/(IF(B18=0,1,B18)/(1500*12))</f>
        <v>0</v>
      </c>
      <c r="D108" s="75" t="s">
        <v>149</v>
      </c>
      <c r="E108" s="81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74" t="s">
        <v>150</v>
      </c>
      <c r="C109" s="136">
        <f>B49/IF(B48=0,1,B48)</f>
        <v>0</v>
      </c>
      <c r="D109" s="75" t="s">
        <v>151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74" t="s">
        <v>152</v>
      </c>
      <c r="C110" s="136">
        <f>B50</f>
        <v>0</v>
      </c>
      <c r="D110" s="75" t="s">
        <v>109</v>
      </c>
      <c r="E110" s="81" t="s">
        <v>110</v>
      </c>
      <c r="F110" s="80"/>
    </row>
    <row r="111" s="2" customFormat="1" ht="99" spans="1:6">
      <c r="A111" s="74" t="s">
        <v>153</v>
      </c>
      <c r="B111" s="74" t="s">
        <v>154</v>
      </c>
      <c r="C111" s="136">
        <f>(B42-B41)/ABS(IF(B41=0,1,B41))</f>
        <v>0</v>
      </c>
      <c r="D111" s="75" t="s">
        <v>155</v>
      </c>
      <c r="E111" s="81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74" t="s">
        <v>156</v>
      </c>
      <c r="C112" s="136">
        <f>B44/IF(B42=0,1,B42)</f>
        <v>0</v>
      </c>
      <c r="D112" s="75" t="s">
        <v>137</v>
      </c>
      <c r="E112" s="81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78" t="s">
        <v>157</v>
      </c>
      <c r="C113" s="145">
        <f>B46/IF(B42=0,1,B42)</f>
        <v>0</v>
      </c>
      <c r="D113" s="75" t="s">
        <v>158</v>
      </c>
      <c r="E113" s="168">
        <f>IF(C113&gt;0.15,5,IF(C113&gt;0.1,3,IF(C113&gt;0.05,1,0)))</f>
        <v>0</v>
      </c>
      <c r="F113" s="80"/>
    </row>
    <row r="114" s="2" customFormat="1" ht="99" spans="1:6">
      <c r="A114" s="74"/>
      <c r="B114" s="74" t="s">
        <v>159</v>
      </c>
      <c r="C114" s="136">
        <f>B45/IF(B42=0,1,B42)</f>
        <v>0</v>
      </c>
      <c r="D114" s="75" t="s">
        <v>137</v>
      </c>
      <c r="E114" s="81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78" t="s">
        <v>57</v>
      </c>
      <c r="C115" s="145">
        <f>B47</f>
        <v>0</v>
      </c>
      <c r="D115" s="79" t="s">
        <v>109</v>
      </c>
      <c r="E115" s="81" t="s">
        <v>110</v>
      </c>
      <c r="F115" s="80"/>
    </row>
    <row r="116" s="2" customFormat="1" ht="24.95" customHeight="1" spans="1:6">
      <c r="A116" s="51" t="s">
        <v>160</v>
      </c>
      <c r="B116" s="52"/>
      <c r="C116" s="134"/>
      <c r="D116" s="72"/>
      <c r="E116" s="73"/>
      <c r="F116" s="55">
        <f>SUM(E117:E124)/35*10</f>
        <v>7.71428571428571</v>
      </c>
    </row>
    <row r="117" s="2" customFormat="1" ht="66" spans="1:6">
      <c r="A117" s="82" t="s">
        <v>135</v>
      </c>
      <c r="B117" s="83" t="s">
        <v>161</v>
      </c>
      <c r="C117" s="147">
        <f>B62</f>
        <v>0</v>
      </c>
      <c r="D117" s="84" t="s">
        <v>162</v>
      </c>
      <c r="E117" s="169">
        <f>IF(C117&gt;5,0,IF(C117&gt;3,3,IF(C117&gt;1,4,5)))</f>
        <v>5</v>
      </c>
      <c r="F117" s="86"/>
    </row>
    <row r="118" s="2" customFormat="1" ht="66" spans="1:6">
      <c r="A118" s="87" t="s">
        <v>163</v>
      </c>
      <c r="B118" s="83" t="s">
        <v>164</v>
      </c>
      <c r="C118" s="149">
        <f>B63/IF(B69=0,1,B69)</f>
        <v>0</v>
      </c>
      <c r="D118" s="88" t="s">
        <v>165</v>
      </c>
      <c r="E118" s="169">
        <f>IF(C118&gt;0.3,0,IF(C118&gt;0.2,1,IF(C118&gt;0.1,3,5)))</f>
        <v>5</v>
      </c>
      <c r="F118" s="86"/>
    </row>
    <row r="119" s="2" customFormat="1" ht="49.5" spans="1:6">
      <c r="A119" s="87"/>
      <c r="B119" s="83" t="s">
        <v>166</v>
      </c>
      <c r="C119" s="149">
        <f>B72/IF(B71=0,1,B71)</f>
        <v>0</v>
      </c>
      <c r="D119" s="84" t="s">
        <v>167</v>
      </c>
      <c r="E119" s="169">
        <f>IF(C119&gt;0.6,1,IF(C119&gt;0.2,3,5))</f>
        <v>5</v>
      </c>
      <c r="F119" s="86"/>
    </row>
    <row r="120" s="2" customFormat="1" ht="66" spans="1:6">
      <c r="A120" s="83" t="s">
        <v>168</v>
      </c>
      <c r="B120" s="89" t="s">
        <v>169</v>
      </c>
      <c r="C120" s="152">
        <f>B64/IF(B66=0,1,B66)</f>
        <v>0</v>
      </c>
      <c r="D120" s="88" t="s">
        <v>170</v>
      </c>
      <c r="E120" s="169">
        <f>IF(C120&gt;0.15,0,IF(C120&gt;0.1,1,IF(C120&gt;0.05,3,5)))</f>
        <v>5</v>
      </c>
      <c r="F120" s="86"/>
    </row>
    <row r="121" s="2" customFormat="1" ht="66" spans="1:6">
      <c r="A121" s="83"/>
      <c r="B121" s="89" t="s">
        <v>171</v>
      </c>
      <c r="C121" s="152">
        <f>B67/(IF(B66=0,1,B66)/6)</f>
        <v>0</v>
      </c>
      <c r="D121" s="88" t="s">
        <v>172</v>
      </c>
      <c r="E121" s="169">
        <f>IF(C121&gt;1,5,IF(C121&gt;0.8,3,1))</f>
        <v>1</v>
      </c>
      <c r="F121" s="86"/>
    </row>
    <row r="122" s="2" customFormat="1" ht="66" spans="1:6">
      <c r="A122" s="83"/>
      <c r="B122" s="89" t="s">
        <v>173</v>
      </c>
      <c r="C122" s="147">
        <f>B68/(IF(B66=0,1,B66)/30)</f>
        <v>0</v>
      </c>
      <c r="D122" s="88" t="s">
        <v>172</v>
      </c>
      <c r="E122" s="169">
        <f>IF(C122&gt;1,5,IF(C122&gt;0.8,3,1))</f>
        <v>1</v>
      </c>
      <c r="F122" s="86"/>
    </row>
    <row r="123" s="2" customFormat="1" ht="19.5" hidden="1" spans="1:6">
      <c r="A123" s="83"/>
      <c r="B123" s="89" t="s">
        <v>174</v>
      </c>
      <c r="C123" s="147"/>
      <c r="D123" s="88" t="s">
        <v>109</v>
      </c>
      <c r="E123" s="169" t="s">
        <v>110</v>
      </c>
      <c r="F123" s="86"/>
    </row>
    <row r="124" s="2" customFormat="1" ht="66" spans="1:6">
      <c r="A124" s="90" t="s">
        <v>175</v>
      </c>
      <c r="B124" s="91" t="s">
        <v>176</v>
      </c>
      <c r="C124" s="154">
        <f>B65/IF(B70=0,1,B70)</f>
        <v>0</v>
      </c>
      <c r="D124" s="92" t="s">
        <v>165</v>
      </c>
      <c r="E124" s="170">
        <f>IF(C124&gt;0.3,0,IF(C124&gt;0.2,1,IF(C124&gt;0.1,3,5)))</f>
        <v>5</v>
      </c>
      <c r="F124" s="86"/>
    </row>
    <row r="125" s="2" customFormat="1" spans="1:6">
      <c r="A125" s="4"/>
      <c r="B125" s="93"/>
      <c r="C125" s="155"/>
      <c r="D125" s="94"/>
      <c r="E125" s="95"/>
      <c r="F125" s="171"/>
    </row>
    <row r="126" s="2" customFormat="1" spans="1:6">
      <c r="A126" s="4"/>
      <c r="B126" s="93"/>
      <c r="C126" s="155"/>
      <c r="D126" s="94"/>
      <c r="E126" s="95"/>
      <c r="F126" s="171"/>
    </row>
    <row r="127" s="2" customFormat="1" spans="1:6">
      <c r="A127" s="4"/>
      <c r="B127" s="93"/>
      <c r="C127" s="155"/>
      <c r="D127" s="94"/>
      <c r="E127" s="95"/>
      <c r="F127" s="171"/>
    </row>
    <row r="128" s="2" customFormat="1" spans="1:6">
      <c r="A128" s="4"/>
      <c r="B128" s="93"/>
      <c r="C128" s="155"/>
      <c r="D128" s="94"/>
      <c r="E128" s="95"/>
      <c r="F128" s="171"/>
    </row>
    <row r="129" s="2" customFormat="1" spans="1:6">
      <c r="A129" s="4"/>
      <c r="B129" s="93"/>
      <c r="C129" s="155"/>
      <c r="D129" s="94"/>
      <c r="E129" s="95"/>
      <c r="F129" s="171"/>
    </row>
    <row r="130" s="2" customFormat="1" spans="1:6">
      <c r="A130" s="4"/>
      <c r="B130" s="93"/>
      <c r="C130" s="155"/>
      <c r="D130" s="94"/>
      <c r="E130" s="95"/>
      <c r="F130" s="171"/>
    </row>
    <row r="131" s="2" customFormat="1" spans="1:6">
      <c r="A131" s="4"/>
      <c r="B131" s="93"/>
      <c r="C131" s="155"/>
      <c r="D131" s="94"/>
      <c r="E131" s="95"/>
      <c r="F131" s="171"/>
    </row>
    <row r="132" s="2" customFormat="1" spans="1:6">
      <c r="A132" s="4"/>
      <c r="B132" s="93"/>
      <c r="C132" s="155"/>
      <c r="D132" s="94"/>
      <c r="E132" s="95"/>
      <c r="F132" s="171"/>
    </row>
    <row r="133" s="2" customFormat="1" spans="1:6">
      <c r="A133" s="4"/>
      <c r="B133" s="93"/>
      <c r="C133" s="155"/>
      <c r="D133" s="94"/>
      <c r="E133" s="95"/>
      <c r="F133" s="171"/>
    </row>
    <row r="134" s="2" customFormat="1" spans="1:6">
      <c r="A134" s="4"/>
      <c r="B134" s="93"/>
      <c r="C134" s="155"/>
      <c r="D134" s="94"/>
      <c r="E134" s="95"/>
      <c r="F134" s="171"/>
    </row>
    <row r="135" s="2" customFormat="1" spans="1:6">
      <c r="A135" s="4"/>
      <c r="B135" s="93"/>
      <c r="C135" s="155"/>
      <c r="D135" s="94"/>
      <c r="E135" s="95"/>
      <c r="F135" s="171"/>
    </row>
    <row r="136" s="2" customFormat="1" spans="1:6">
      <c r="A136" s="4"/>
      <c r="B136" s="93"/>
      <c r="C136" s="155"/>
      <c r="D136" s="94"/>
      <c r="E136" s="95"/>
      <c r="F136" s="171"/>
    </row>
    <row r="137" s="2" customFormat="1" spans="1:6">
      <c r="A137" s="4"/>
      <c r="B137" s="93"/>
      <c r="C137" s="155"/>
      <c r="D137" s="94"/>
      <c r="E137" s="95"/>
      <c r="F137" s="171"/>
    </row>
    <row r="138" s="2" customFormat="1" spans="1:6">
      <c r="A138" s="4"/>
      <c r="B138" s="93"/>
      <c r="C138" s="155"/>
      <c r="D138" s="94"/>
      <c r="E138" s="95"/>
      <c r="F138" s="171"/>
    </row>
    <row r="139" s="2" customFormat="1" spans="1:6">
      <c r="A139" s="4"/>
      <c r="B139" s="93"/>
      <c r="C139" s="155"/>
      <c r="D139" s="94"/>
      <c r="E139" s="95"/>
      <c r="F139" s="171"/>
    </row>
    <row r="140" s="2" customFormat="1" spans="1:6">
      <c r="A140" s="4"/>
      <c r="B140" s="93"/>
      <c r="C140" s="155"/>
      <c r="D140" s="94"/>
      <c r="E140" s="95"/>
      <c r="F140" s="171"/>
    </row>
    <row r="141" s="2" customFormat="1" spans="1:6">
      <c r="A141" s="4"/>
      <c r="B141" s="93"/>
      <c r="C141" s="155"/>
      <c r="D141" s="94"/>
      <c r="E141" s="95"/>
      <c r="F141" s="171"/>
    </row>
    <row r="142" s="2" customFormat="1" spans="1:6">
      <c r="A142" s="4"/>
      <c r="B142" s="93"/>
      <c r="C142" s="155"/>
      <c r="D142" s="94"/>
      <c r="E142" s="95"/>
      <c r="F142" s="171"/>
    </row>
    <row r="143" s="2" customFormat="1" spans="1:6">
      <c r="A143" s="4"/>
      <c r="B143" s="93"/>
      <c r="C143" s="155"/>
      <c r="D143" s="94"/>
      <c r="E143" s="95"/>
      <c r="F143" s="171"/>
    </row>
    <row r="144" s="2" customFormat="1" spans="1:6">
      <c r="A144" s="4"/>
      <c r="B144" s="93"/>
      <c r="C144" s="155"/>
      <c r="D144" s="94"/>
      <c r="E144" s="95"/>
      <c r="F144" s="171"/>
    </row>
    <row r="145" s="2" customFormat="1" spans="1:6">
      <c r="A145" s="4"/>
      <c r="B145" s="93"/>
      <c r="C145" s="155"/>
      <c r="D145" s="94"/>
      <c r="E145" s="95"/>
      <c r="F145" s="171"/>
    </row>
    <row r="146" s="2" customFormat="1" spans="1:6">
      <c r="A146" s="4"/>
      <c r="B146" s="93"/>
      <c r="C146" s="155"/>
      <c r="D146" s="94"/>
      <c r="E146" s="95"/>
      <c r="F146" s="171"/>
    </row>
    <row r="147" s="2" customFormat="1" spans="1:6">
      <c r="A147" s="4"/>
      <c r="B147" s="93"/>
      <c r="C147" s="155"/>
      <c r="D147" s="94"/>
      <c r="E147" s="95"/>
      <c r="F147" s="171"/>
    </row>
    <row r="148" s="2" customFormat="1" spans="1:6">
      <c r="A148" s="4"/>
      <c r="B148" s="93"/>
      <c r="C148" s="155"/>
      <c r="D148" s="94"/>
      <c r="E148" s="95"/>
      <c r="F148" s="171"/>
    </row>
    <row r="149" s="2" customFormat="1" spans="1:6">
      <c r="A149" s="4"/>
      <c r="B149" s="93"/>
      <c r="C149" s="155"/>
      <c r="D149" s="94"/>
      <c r="E149" s="95"/>
      <c r="F149" s="171"/>
    </row>
    <row r="150" s="2" customFormat="1" spans="1:6">
      <c r="A150" s="4"/>
      <c r="B150" s="93"/>
      <c r="C150" s="155"/>
      <c r="D150" s="94"/>
      <c r="E150" s="95"/>
      <c r="F150" s="171"/>
    </row>
    <row r="151" s="2" customFormat="1" spans="1:6">
      <c r="A151" s="4"/>
      <c r="B151" s="93"/>
      <c r="C151" s="155"/>
      <c r="D151" s="94"/>
      <c r="E151" s="95"/>
      <c r="F151" s="171"/>
    </row>
    <row r="152" s="2" customFormat="1" spans="1:6">
      <c r="A152" s="4"/>
      <c r="B152" s="93"/>
      <c r="C152" s="155"/>
      <c r="D152" s="94"/>
      <c r="E152" s="95"/>
      <c r="F152" s="171"/>
    </row>
    <row r="153" s="2" customFormat="1" spans="1:6">
      <c r="A153" s="4"/>
      <c r="B153" s="93"/>
      <c r="C153" s="155"/>
      <c r="D153" s="94"/>
      <c r="E153" s="95"/>
      <c r="F153" s="171"/>
    </row>
    <row r="154" s="2" customFormat="1" spans="1:6">
      <c r="A154" s="4"/>
      <c r="B154" s="93"/>
      <c r="C154" s="155"/>
      <c r="D154" s="94"/>
      <c r="E154" s="95"/>
      <c r="F154" s="171"/>
    </row>
    <row r="155" s="2" customFormat="1" spans="1:6">
      <c r="A155" s="4"/>
      <c r="B155" s="93"/>
      <c r="C155" s="155"/>
      <c r="D155" s="94"/>
      <c r="E155" s="95"/>
      <c r="F155" s="171"/>
    </row>
    <row r="156" s="2" customFormat="1" spans="1:6">
      <c r="A156" s="4"/>
      <c r="B156" s="93"/>
      <c r="C156" s="155"/>
      <c r="D156" s="94"/>
      <c r="E156" s="95"/>
      <c r="F156" s="171"/>
    </row>
    <row r="157" s="2" customFormat="1" spans="1:6">
      <c r="A157" s="4"/>
      <c r="B157" s="93"/>
      <c r="C157" s="155"/>
      <c r="D157" s="94"/>
      <c r="E157" s="95"/>
      <c r="F157" s="171"/>
    </row>
    <row r="158" spans="2:5">
      <c r="B158" s="97"/>
      <c r="C158" s="156"/>
      <c r="D158" s="98"/>
      <c r="E158" s="99"/>
    </row>
    <row r="159" spans="2:5">
      <c r="B159" s="97"/>
      <c r="C159" s="156"/>
      <c r="D159" s="98"/>
      <c r="E159" s="99"/>
    </row>
    <row r="160" spans="2:5">
      <c r="B160" s="97"/>
      <c r="C160" s="156"/>
      <c r="D160" s="98"/>
      <c r="E160" s="99"/>
    </row>
    <row r="161" spans="2:5">
      <c r="B161" s="97"/>
      <c r="C161" s="156"/>
      <c r="D161" s="98"/>
      <c r="E161" s="99"/>
    </row>
    <row r="162" spans="2:5">
      <c r="B162" s="97"/>
      <c r="C162" s="156"/>
      <c r="D162" s="98"/>
      <c r="E162" s="99"/>
    </row>
    <row r="163" spans="2:5">
      <c r="B163" s="97"/>
      <c r="C163" s="156"/>
      <c r="D163" s="98"/>
      <c r="E163" s="99"/>
    </row>
    <row r="164" spans="2:5">
      <c r="B164" s="97"/>
      <c r="C164" s="156"/>
      <c r="D164" s="98"/>
      <c r="E164" s="99"/>
    </row>
    <row r="165" spans="2:5">
      <c r="B165" s="97"/>
      <c r="C165" s="156"/>
      <c r="D165" s="98"/>
      <c r="E165" s="99"/>
    </row>
    <row r="166" spans="2:5">
      <c r="B166" s="97"/>
      <c r="C166" s="156"/>
      <c r="D166" s="98"/>
      <c r="E166" s="99"/>
    </row>
    <row r="167" spans="2:5">
      <c r="B167" s="97"/>
      <c r="C167" s="156"/>
      <c r="D167" s="98"/>
      <c r="E167" s="99"/>
    </row>
    <row r="168" spans="2:5">
      <c r="B168" s="97"/>
      <c r="C168" s="156"/>
      <c r="D168" s="98"/>
      <c r="E168" s="99"/>
    </row>
    <row r="169" spans="2:5">
      <c r="B169" s="97"/>
      <c r="C169" s="156"/>
      <c r="D169" s="98"/>
      <c r="E169" s="99"/>
    </row>
    <row r="170" spans="2:5">
      <c r="B170" s="97"/>
      <c r="C170" s="156"/>
      <c r="D170" s="98"/>
      <c r="E170" s="99"/>
    </row>
    <row r="171" spans="2:5">
      <c r="B171" s="97"/>
      <c r="C171" s="156"/>
      <c r="D171" s="98"/>
      <c r="E171" s="99"/>
    </row>
    <row r="172" spans="2:5">
      <c r="B172" s="97"/>
      <c r="C172" s="156"/>
      <c r="D172" s="98"/>
      <c r="E172" s="99"/>
    </row>
    <row r="173" spans="2:5">
      <c r="B173" s="97"/>
      <c r="C173" s="156"/>
      <c r="D173" s="98"/>
      <c r="E173" s="99"/>
    </row>
    <row r="174" spans="2:5">
      <c r="B174" s="97"/>
      <c r="C174" s="156"/>
      <c r="D174" s="98"/>
      <c r="E174" s="99"/>
    </row>
    <row r="175" spans="2:5">
      <c r="B175" s="97"/>
      <c r="C175" s="156"/>
      <c r="D175" s="98"/>
      <c r="E175" s="99"/>
    </row>
    <row r="176" spans="2:5">
      <c r="B176" s="97"/>
      <c r="C176" s="156"/>
      <c r="D176" s="98"/>
      <c r="E176" s="99"/>
    </row>
    <row r="177" spans="2:5">
      <c r="B177" s="97"/>
      <c r="C177" s="156"/>
      <c r="D177" s="98"/>
      <c r="E177" s="99"/>
    </row>
    <row r="178" spans="2:5">
      <c r="B178" s="97"/>
      <c r="C178" s="156"/>
      <c r="D178" s="98"/>
      <c r="E178" s="99"/>
    </row>
    <row r="179" spans="2:5">
      <c r="B179" s="97"/>
      <c r="C179" s="156"/>
      <c r="D179" s="98"/>
      <c r="E179" s="99"/>
    </row>
    <row r="180" spans="2:5">
      <c r="B180" s="97"/>
      <c r="C180" s="156"/>
      <c r="D180" s="98"/>
      <c r="E180" s="99"/>
    </row>
    <row r="181" spans="2:5">
      <c r="B181" s="97"/>
      <c r="C181" s="156"/>
      <c r="D181" s="98"/>
      <c r="E181" s="99"/>
    </row>
    <row r="182" spans="2:5">
      <c r="B182" s="97"/>
      <c r="C182" s="156"/>
      <c r="D182" s="98"/>
      <c r="E182" s="99"/>
    </row>
    <row r="183" spans="2:5">
      <c r="B183" s="97"/>
      <c r="C183" s="156"/>
      <c r="D183" s="98"/>
      <c r="E183" s="99"/>
    </row>
    <row r="184" spans="2:5">
      <c r="B184" s="97"/>
      <c r="C184" s="156"/>
      <c r="D184" s="98"/>
      <c r="E184" s="99"/>
    </row>
    <row r="185" spans="2:5">
      <c r="B185" s="97"/>
      <c r="C185" s="156"/>
      <c r="D185" s="98"/>
      <c r="E185" s="99"/>
    </row>
    <row r="186" spans="2:5">
      <c r="B186" s="97"/>
      <c r="C186" s="156"/>
      <c r="D186" s="98"/>
      <c r="E186" s="99"/>
    </row>
    <row r="187" spans="2:5">
      <c r="B187" s="97"/>
      <c r="C187" s="156"/>
      <c r="D187" s="98"/>
      <c r="E187" s="99"/>
    </row>
    <row r="188" spans="2:5">
      <c r="B188" s="97"/>
      <c r="C188" s="156"/>
      <c r="D188" s="98"/>
      <c r="E188" s="99"/>
    </row>
    <row r="189" spans="2:5">
      <c r="B189" s="97"/>
      <c r="C189" s="156"/>
      <c r="D189" s="98"/>
      <c r="E189" s="99"/>
    </row>
    <row r="190" spans="2:5">
      <c r="B190" s="97"/>
      <c r="C190" s="156"/>
      <c r="D190" s="98"/>
      <c r="E190" s="99"/>
    </row>
    <row r="191" spans="2:5">
      <c r="B191" s="97"/>
      <c r="C191" s="156"/>
      <c r="D191" s="98"/>
      <c r="E191" s="99"/>
    </row>
    <row r="192" spans="2:5">
      <c r="B192" s="97"/>
      <c r="C192" s="156"/>
      <c r="D192" s="98"/>
      <c r="E192" s="99"/>
    </row>
    <row r="193" spans="2:5">
      <c r="B193" s="97"/>
      <c r="C193" s="156"/>
      <c r="D193" s="98"/>
      <c r="E193" s="99"/>
    </row>
    <row r="194" spans="2:5">
      <c r="B194" s="97"/>
      <c r="C194" s="156"/>
      <c r="D194" s="98"/>
      <c r="E194" s="99"/>
    </row>
    <row r="195" spans="2:5">
      <c r="B195" s="97"/>
      <c r="C195" s="156"/>
      <c r="D195" s="98"/>
      <c r="E195" s="99"/>
    </row>
    <row r="196" spans="2:5">
      <c r="B196" s="97"/>
      <c r="C196" s="156"/>
      <c r="D196" s="98"/>
      <c r="E196" s="99"/>
    </row>
    <row r="197" spans="2:5">
      <c r="B197" s="97"/>
      <c r="C197" s="156"/>
      <c r="D197" s="98"/>
      <c r="E197" s="99"/>
    </row>
    <row r="198" spans="2:5">
      <c r="B198" s="97"/>
      <c r="C198" s="156"/>
      <c r="D198" s="98"/>
      <c r="E198" s="99"/>
    </row>
    <row r="199" spans="2:5">
      <c r="B199" s="97"/>
      <c r="C199" s="156"/>
      <c r="D199" s="98"/>
      <c r="E199" s="99"/>
    </row>
    <row r="200" spans="2:5">
      <c r="B200" s="97"/>
      <c r="C200" s="156"/>
      <c r="D200" s="98"/>
      <c r="E200" s="99"/>
    </row>
    <row r="201" spans="2:5">
      <c r="B201" s="97"/>
      <c r="C201" s="156"/>
      <c r="D201" s="98"/>
      <c r="E201" s="99"/>
    </row>
    <row r="202" spans="2:5">
      <c r="B202" s="97"/>
      <c r="C202" s="156"/>
      <c r="D202" s="98"/>
      <c r="E202" s="99"/>
    </row>
    <row r="203" spans="2:5">
      <c r="B203" s="97"/>
      <c r="C203" s="156"/>
      <c r="D203" s="98"/>
      <c r="E203" s="99"/>
    </row>
    <row r="204" spans="2:5">
      <c r="B204" s="97"/>
      <c r="C204" s="156"/>
      <c r="D204" s="98"/>
      <c r="E204" s="99"/>
    </row>
    <row r="205" spans="2:5">
      <c r="B205" s="97"/>
      <c r="C205" s="156"/>
      <c r="D205" s="98"/>
      <c r="E205" s="99"/>
    </row>
    <row r="206" spans="2:5">
      <c r="B206" s="97"/>
      <c r="C206" s="156"/>
      <c r="D206" s="98"/>
      <c r="E206" s="99"/>
    </row>
    <row r="207" spans="2:5">
      <c r="B207" s="97"/>
      <c r="C207" s="156"/>
      <c r="D207" s="98"/>
      <c r="E207" s="99"/>
    </row>
    <row r="208" spans="2:5">
      <c r="B208" s="97"/>
      <c r="C208" s="156"/>
      <c r="D208" s="98"/>
      <c r="E208" s="99"/>
    </row>
    <row r="209" spans="2:5">
      <c r="B209" s="97"/>
      <c r="C209" s="156"/>
      <c r="D209" s="98"/>
      <c r="E209" s="99"/>
    </row>
    <row r="210" spans="2:5">
      <c r="B210" s="97"/>
      <c r="C210" s="156"/>
      <c r="D210" s="98"/>
      <c r="E210" s="99"/>
    </row>
    <row r="211" spans="2:5">
      <c r="B211" s="97"/>
      <c r="C211" s="156"/>
      <c r="D211" s="98"/>
      <c r="E211" s="99"/>
    </row>
    <row r="212" spans="2:5">
      <c r="B212" s="97"/>
      <c r="C212" s="156"/>
      <c r="D212" s="98"/>
      <c r="E212" s="99"/>
    </row>
    <row r="213" spans="2:5">
      <c r="B213" s="97"/>
      <c r="C213" s="156"/>
      <c r="D213" s="98"/>
      <c r="E213" s="99"/>
    </row>
    <row r="214" spans="2:5">
      <c r="B214" s="97"/>
      <c r="C214" s="156"/>
      <c r="D214" s="98"/>
      <c r="E214" s="99"/>
    </row>
    <row r="215" spans="2:5">
      <c r="B215" s="97"/>
      <c r="C215" s="156"/>
      <c r="D215" s="98"/>
      <c r="E215" s="99"/>
    </row>
    <row r="216" spans="2:5">
      <c r="B216" s="97"/>
      <c r="C216" s="156"/>
      <c r="D216" s="98"/>
      <c r="E216" s="99"/>
    </row>
    <row r="217" spans="2:5">
      <c r="B217" s="97"/>
      <c r="C217" s="156"/>
      <c r="D217" s="98"/>
      <c r="E217" s="99"/>
    </row>
    <row r="218" spans="2:5">
      <c r="B218" s="97"/>
      <c r="C218" s="156"/>
      <c r="D218" s="98"/>
      <c r="E218" s="99"/>
    </row>
    <row r="219" spans="2:5">
      <c r="B219" s="97"/>
      <c r="C219" s="156"/>
      <c r="D219" s="98"/>
      <c r="E219" s="99"/>
    </row>
    <row r="220" spans="2:5">
      <c r="B220" s="97"/>
      <c r="C220" s="156"/>
      <c r="D220" s="98"/>
      <c r="E220" s="99"/>
    </row>
    <row r="221" spans="2:5">
      <c r="B221" s="97"/>
      <c r="C221" s="156"/>
      <c r="D221" s="98"/>
      <c r="E221" s="99"/>
    </row>
    <row r="222" spans="2:5">
      <c r="B222" s="97"/>
      <c r="C222" s="156"/>
      <c r="D222" s="98"/>
      <c r="E222" s="99"/>
    </row>
    <row r="223" spans="2:5">
      <c r="B223" s="97"/>
      <c r="C223" s="156"/>
      <c r="D223" s="98"/>
      <c r="E223" s="99"/>
    </row>
    <row r="224" spans="2:5">
      <c r="B224" s="97"/>
      <c r="C224" s="156"/>
      <c r="D224" s="98"/>
      <c r="E224" s="99"/>
    </row>
    <row r="225" spans="2:5">
      <c r="B225" s="97"/>
      <c r="C225" s="156"/>
      <c r="D225" s="98"/>
      <c r="E225" s="99"/>
    </row>
    <row r="226" spans="2:5">
      <c r="B226" s="97"/>
      <c r="C226" s="156"/>
      <c r="D226" s="98"/>
      <c r="E226" s="99"/>
    </row>
    <row r="227" spans="2:5">
      <c r="B227" s="97"/>
      <c r="C227" s="156"/>
      <c r="D227" s="98"/>
      <c r="E227" s="99"/>
    </row>
    <row r="228" spans="2:5">
      <c r="B228" s="97"/>
      <c r="C228" s="156"/>
      <c r="D228" s="98"/>
      <c r="E228" s="99"/>
    </row>
    <row r="229" spans="2:5">
      <c r="B229" s="97"/>
      <c r="C229" s="156"/>
      <c r="D229" s="98"/>
      <c r="E229" s="99"/>
    </row>
    <row r="230" spans="2:5">
      <c r="B230" s="97"/>
      <c r="C230" s="156"/>
      <c r="D230" s="98"/>
      <c r="E230" s="99"/>
    </row>
    <row r="231" spans="2:5">
      <c r="B231" s="97"/>
      <c r="C231" s="156"/>
      <c r="D231" s="98"/>
      <c r="E231" s="99"/>
    </row>
    <row r="232" spans="2:5">
      <c r="B232" s="97"/>
      <c r="C232" s="156"/>
      <c r="D232" s="98"/>
      <c r="E232" s="99"/>
    </row>
    <row r="233" spans="2:5">
      <c r="B233" s="97"/>
      <c r="C233" s="156"/>
      <c r="D233" s="98"/>
      <c r="E233" s="99"/>
    </row>
    <row r="234" spans="2:5">
      <c r="B234" s="97"/>
      <c r="C234" s="156"/>
      <c r="D234" s="98"/>
      <c r="E234" s="99"/>
    </row>
    <row r="235" spans="2:5">
      <c r="B235" s="97"/>
      <c r="C235" s="156"/>
      <c r="D235" s="98"/>
      <c r="E235" s="99"/>
    </row>
    <row r="236" spans="2:5">
      <c r="B236" s="97"/>
      <c r="C236" s="156"/>
      <c r="D236" s="98"/>
      <c r="E236" s="99"/>
    </row>
    <row r="237" spans="2:5">
      <c r="B237" s="97"/>
      <c r="C237" s="156"/>
      <c r="D237" s="98"/>
      <c r="E237" s="99"/>
    </row>
    <row r="238" spans="2:5">
      <c r="B238" s="97"/>
      <c r="C238" s="156"/>
      <c r="D238" s="98"/>
      <c r="E238" s="99"/>
    </row>
    <row r="239" spans="2:5">
      <c r="B239" s="97"/>
      <c r="C239" s="156"/>
      <c r="D239" s="98"/>
      <c r="E239" s="99"/>
    </row>
    <row r="240" spans="2:5">
      <c r="B240" s="97"/>
      <c r="C240" s="156"/>
      <c r="D240" s="98"/>
      <c r="E240" s="99"/>
    </row>
    <row r="241" spans="2:5">
      <c r="B241" s="97"/>
      <c r="C241" s="156"/>
      <c r="D241" s="98"/>
      <c r="E241" s="99"/>
    </row>
    <row r="242" spans="2:5">
      <c r="B242" s="97"/>
      <c r="C242" s="156"/>
      <c r="D242" s="98"/>
      <c r="E242" s="99"/>
    </row>
    <row r="243" spans="2:5">
      <c r="B243" s="97"/>
      <c r="C243" s="156"/>
      <c r="D243" s="98"/>
      <c r="E243" s="99"/>
    </row>
    <row r="244" spans="2:5">
      <c r="B244" s="97"/>
      <c r="C244" s="156"/>
      <c r="D244" s="98"/>
      <c r="E244" s="99"/>
    </row>
    <row r="245" spans="2:5">
      <c r="B245" s="97"/>
      <c r="C245" s="156"/>
      <c r="D245" s="98"/>
      <c r="E245" s="99"/>
    </row>
    <row r="246" spans="2:5">
      <c r="B246" s="97"/>
      <c r="C246" s="156"/>
      <c r="D246" s="98"/>
      <c r="E246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topLeftCell="A16" workbookViewId="0">
      <selection activeCell="A35" sqref="A35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83333333333" style="100" customWidth="1"/>
    <col min="4" max="4" width="22.875" style="6" customWidth="1"/>
    <col min="5" max="5" width="8" style="7" customWidth="1"/>
    <col min="6" max="6" width="10.7583333333333" style="157" customWidth="1"/>
    <col min="7" max="16384" width="9" style="9"/>
  </cols>
  <sheetData>
    <row r="1" ht="52.5" customHeight="1" spans="1:6">
      <c r="A1" s="10" t="s">
        <v>0</v>
      </c>
      <c r="B1" s="11"/>
      <c r="C1" s="101"/>
      <c r="D1" s="12"/>
      <c r="E1" s="13"/>
      <c r="F1" s="158"/>
    </row>
    <row r="2" ht="33.75" spans="1:6">
      <c r="A2" s="15" t="s">
        <v>1</v>
      </c>
      <c r="B2" s="16"/>
      <c r="C2" s="102" t="s">
        <v>2</v>
      </c>
      <c r="D2" s="17" t="s">
        <v>3</v>
      </c>
      <c r="E2" s="18" t="s">
        <v>4</v>
      </c>
      <c r="F2" s="159" t="s">
        <v>5</v>
      </c>
    </row>
    <row r="3" s="1" customFormat="1" ht="15" spans="1:6">
      <c r="A3" s="20" t="s">
        <v>6</v>
      </c>
      <c r="B3" s="21"/>
      <c r="C3" s="160"/>
      <c r="D3" s="22"/>
      <c r="E3" s="23"/>
      <c r="F3" s="161"/>
    </row>
    <row r="4" s="1" customFormat="1" ht="15" spans="1:6">
      <c r="A4" s="20" t="s">
        <v>7</v>
      </c>
      <c r="B4" s="21"/>
      <c r="C4" s="160"/>
      <c r="D4" s="22"/>
      <c r="E4" s="23"/>
      <c r="F4" s="161"/>
    </row>
    <row r="5" s="1" customFormat="1" ht="15" spans="1:6">
      <c r="A5" s="20" t="s">
        <v>8</v>
      </c>
      <c r="B5" s="21"/>
      <c r="C5" s="160"/>
      <c r="D5" s="22"/>
      <c r="E5" s="23"/>
      <c r="F5" s="161"/>
    </row>
    <row r="6" s="1" customFormat="1" ht="15" spans="1:6">
      <c r="A6" s="20" t="s">
        <v>9</v>
      </c>
      <c r="B6" s="21"/>
      <c r="C6" s="160"/>
      <c r="D6" s="22"/>
      <c r="E6" s="23"/>
      <c r="F6" s="161"/>
    </row>
    <row r="7" s="1" customFormat="1" ht="15" spans="1:6">
      <c r="A7" s="20" t="s">
        <v>10</v>
      </c>
      <c r="B7" s="21"/>
      <c r="C7" s="160"/>
      <c r="D7" s="22"/>
      <c r="E7" s="23"/>
      <c r="F7" s="161"/>
    </row>
    <row r="8" s="1" customFormat="1" ht="15" spans="1:6">
      <c r="A8" s="20" t="s">
        <v>11</v>
      </c>
      <c r="B8" s="21"/>
      <c r="C8" s="160"/>
      <c r="D8" s="22"/>
      <c r="E8" s="23"/>
      <c r="F8" s="161"/>
    </row>
    <row r="9" s="1" customFormat="1" ht="15" spans="1:6">
      <c r="A9" s="20" t="s">
        <v>12</v>
      </c>
      <c r="B9" s="21"/>
      <c r="C9" s="160"/>
      <c r="D9" s="22"/>
      <c r="E9" s="23"/>
      <c r="F9" s="161"/>
    </row>
    <row r="10" s="1" customFormat="1" ht="15" spans="1:6">
      <c r="A10" s="20" t="s">
        <v>13</v>
      </c>
      <c r="B10" s="103"/>
      <c r="C10" s="162"/>
      <c r="D10" s="22"/>
      <c r="E10" s="23"/>
      <c r="F10" s="161"/>
    </row>
    <row r="11" s="1" customFormat="1" ht="15" spans="1:6">
      <c r="A11" s="20" t="s">
        <v>14</v>
      </c>
      <c r="B11" s="103"/>
      <c r="C11" s="162" t="s">
        <v>15</v>
      </c>
      <c r="D11" s="22"/>
      <c r="E11" s="23"/>
      <c r="F11" s="161"/>
    </row>
    <row r="12" s="1" customFormat="1" ht="15" spans="1:6">
      <c r="A12" s="20" t="s">
        <v>16</v>
      </c>
      <c r="B12" s="103"/>
      <c r="C12" s="162" t="s">
        <v>17</v>
      </c>
      <c r="D12" s="22"/>
      <c r="E12" s="23"/>
      <c r="F12" s="161"/>
    </row>
    <row r="13" s="1" customFormat="1" ht="15" spans="1:6">
      <c r="A13" s="20" t="s">
        <v>18</v>
      </c>
      <c r="B13" s="103"/>
      <c r="C13" s="162"/>
      <c r="D13" s="22"/>
      <c r="E13" s="23"/>
      <c r="F13" s="161"/>
    </row>
    <row r="14" s="1" customFormat="1" ht="15" spans="1:6">
      <c r="A14" s="20" t="s">
        <v>19</v>
      </c>
      <c r="B14" s="103"/>
      <c r="C14" s="162"/>
      <c r="D14" s="22"/>
      <c r="E14" s="23"/>
      <c r="F14" s="161"/>
    </row>
    <row r="15" s="1" customFormat="1" ht="15" spans="1:6">
      <c r="A15" s="20" t="s">
        <v>20</v>
      </c>
      <c r="B15" s="103"/>
      <c r="C15" s="162" t="s">
        <v>21</v>
      </c>
      <c r="D15" s="22"/>
      <c r="E15" s="23"/>
      <c r="F15" s="161"/>
    </row>
    <row r="16" s="1" customFormat="1" ht="15" spans="1:6">
      <c r="A16" s="20" t="s">
        <v>22</v>
      </c>
      <c r="B16" s="103"/>
      <c r="C16" s="162" t="s">
        <v>21</v>
      </c>
      <c r="D16" s="22"/>
      <c r="E16" s="23"/>
      <c r="F16" s="161"/>
    </row>
    <row r="17" s="1" customFormat="1" ht="15" spans="1:6">
      <c r="A17" s="20" t="s">
        <v>23</v>
      </c>
      <c r="B17" s="103"/>
      <c r="C17" s="162" t="s">
        <v>21</v>
      </c>
      <c r="D17" s="22"/>
      <c r="E17" s="23"/>
      <c r="F17" s="161"/>
    </row>
    <row r="18" s="1" customFormat="1" ht="15" spans="1:6">
      <c r="A18" s="20" t="s">
        <v>24</v>
      </c>
      <c r="B18" s="103"/>
      <c r="C18" s="162"/>
      <c r="D18" s="22"/>
      <c r="E18" s="23"/>
      <c r="F18" s="161"/>
    </row>
    <row r="19" s="1" customFormat="1" ht="15" spans="1:6">
      <c r="A19" s="20" t="s">
        <v>25</v>
      </c>
      <c r="B19" s="103"/>
      <c r="C19" s="162"/>
      <c r="D19" s="22"/>
      <c r="E19" s="23"/>
      <c r="F19" s="161"/>
    </row>
    <row r="20" s="1" customFormat="1" ht="15" spans="1:6">
      <c r="A20" s="20" t="s">
        <v>26</v>
      </c>
      <c r="B20" s="103"/>
      <c r="C20" s="162"/>
      <c r="D20" s="22"/>
      <c r="E20" s="23"/>
      <c r="F20" s="161"/>
    </row>
    <row r="21" s="1" customFormat="1" ht="15" spans="1:6">
      <c r="A21" s="20" t="s">
        <v>27</v>
      </c>
      <c r="B21" s="103"/>
      <c r="C21" s="162"/>
      <c r="D21" s="22"/>
      <c r="E21" s="23"/>
      <c r="F21" s="161"/>
    </row>
    <row r="22" s="1" customFormat="1" ht="15" spans="1:6">
      <c r="A22" s="20" t="s">
        <v>28</v>
      </c>
      <c r="B22" s="103"/>
      <c r="C22" s="162" t="s">
        <v>29</v>
      </c>
      <c r="D22" s="22"/>
      <c r="E22" s="23"/>
      <c r="F22" s="161"/>
    </row>
    <row r="23" s="1" customFormat="1" ht="15" spans="1:6">
      <c r="A23" s="20" t="s">
        <v>30</v>
      </c>
      <c r="B23" s="103"/>
      <c r="C23" s="162"/>
      <c r="D23" s="22"/>
      <c r="E23" s="23"/>
      <c r="F23" s="161"/>
    </row>
    <row r="24" s="1" customFormat="1" ht="15" spans="1:6">
      <c r="A24" s="20" t="s">
        <v>31</v>
      </c>
      <c r="B24" s="103"/>
      <c r="C24" s="162" t="s">
        <v>32</v>
      </c>
      <c r="D24" s="22"/>
      <c r="E24" s="23"/>
      <c r="F24" s="161"/>
    </row>
    <row r="25" s="1" customFormat="1" ht="15" spans="1:6">
      <c r="A25" s="20" t="s">
        <v>33</v>
      </c>
      <c r="B25" s="103"/>
      <c r="C25" s="162" t="s">
        <v>34</v>
      </c>
      <c r="D25" s="22"/>
      <c r="E25" s="23"/>
      <c r="F25" s="161"/>
    </row>
    <row r="26" s="1" customFormat="1" ht="15" spans="1:6">
      <c r="A26" s="20" t="s">
        <v>35</v>
      </c>
      <c r="B26" s="103"/>
      <c r="C26" s="162" t="s">
        <v>36</v>
      </c>
      <c r="D26" s="22"/>
      <c r="E26" s="23"/>
      <c r="F26" s="161"/>
    </row>
    <row r="27" s="1" customFormat="1" ht="15" spans="1:6">
      <c r="A27" s="20" t="s">
        <v>37</v>
      </c>
      <c r="B27" s="103"/>
      <c r="C27" s="162" t="s">
        <v>38</v>
      </c>
      <c r="D27" s="22"/>
      <c r="E27" s="23"/>
      <c r="F27" s="161"/>
    </row>
    <row r="28" s="1" customFormat="1" ht="15" spans="1:6">
      <c r="A28" s="20" t="s">
        <v>39</v>
      </c>
      <c r="B28" s="103"/>
      <c r="C28" s="162" t="s">
        <v>40</v>
      </c>
      <c r="D28" s="22"/>
      <c r="E28" s="23"/>
      <c r="F28" s="161"/>
    </row>
    <row r="29" s="1" customFormat="1" ht="15" spans="1:6">
      <c r="A29" s="20" t="s">
        <v>41</v>
      </c>
      <c r="B29" s="103"/>
      <c r="C29" s="162"/>
      <c r="D29" s="22"/>
      <c r="E29" s="23"/>
      <c r="F29" s="161"/>
    </row>
    <row r="30" s="1" customFormat="1" ht="15" spans="1:6">
      <c r="A30" s="20"/>
      <c r="B30" s="103"/>
      <c r="C30" s="162"/>
      <c r="D30" s="22"/>
      <c r="E30" s="23"/>
      <c r="F30" s="161"/>
    </row>
    <row r="31" s="1" customFormat="1" ht="15" spans="1:6">
      <c r="A31" s="20" t="s">
        <v>42</v>
      </c>
      <c r="B31" s="103"/>
      <c r="C31" s="162"/>
      <c r="D31" s="22"/>
      <c r="E31" s="23"/>
      <c r="F31" s="161"/>
    </row>
    <row r="32" s="1" customFormat="1" ht="15" spans="1:6">
      <c r="A32" s="20" t="s">
        <v>43</v>
      </c>
      <c r="B32" s="103"/>
      <c r="C32" s="162"/>
      <c r="D32" s="22"/>
      <c r="E32" s="23"/>
      <c r="F32" s="161"/>
    </row>
    <row r="33" s="1" customFormat="1" ht="15" spans="1:6">
      <c r="A33" s="20" t="s">
        <v>44</v>
      </c>
      <c r="B33" s="103"/>
      <c r="C33" s="162"/>
      <c r="D33" s="22"/>
      <c r="E33" s="23"/>
      <c r="F33" s="161"/>
    </row>
    <row r="34" s="1" customFormat="1" ht="15" spans="1:6">
      <c r="A34" s="20" t="s">
        <v>45</v>
      </c>
      <c r="B34" s="103"/>
      <c r="C34" s="162"/>
      <c r="D34" s="22"/>
      <c r="E34" s="23"/>
      <c r="F34" s="161"/>
    </row>
    <row r="35" s="1" customFormat="1" ht="15" spans="1:6">
      <c r="A35" s="20" t="s">
        <v>46</v>
      </c>
      <c r="B35" s="103"/>
      <c r="C35" s="162"/>
      <c r="D35" s="22"/>
      <c r="E35" s="23"/>
      <c r="F35" s="161"/>
    </row>
    <row r="36" s="1" customFormat="1" ht="15" spans="1:6">
      <c r="A36" s="20"/>
      <c r="B36" s="103"/>
      <c r="C36" s="162"/>
      <c r="D36" s="22"/>
      <c r="E36" s="23"/>
      <c r="F36" s="161"/>
    </row>
    <row r="37" s="1" customFormat="1" ht="15" spans="1:6">
      <c r="A37" s="20" t="s">
        <v>47</v>
      </c>
      <c r="B37" s="103"/>
      <c r="C37" s="162"/>
      <c r="D37" s="22"/>
      <c r="E37" s="23"/>
      <c r="F37" s="161"/>
    </row>
    <row r="38" s="1" customFormat="1" ht="15" spans="1:6">
      <c r="A38" s="20" t="s">
        <v>48</v>
      </c>
      <c r="B38" s="103"/>
      <c r="C38" s="162"/>
      <c r="D38" s="22"/>
      <c r="E38" s="23"/>
      <c r="F38" s="161"/>
    </row>
    <row r="39" s="1" customFormat="1" ht="15" spans="1:6">
      <c r="A39" s="20" t="s">
        <v>49</v>
      </c>
      <c r="B39" s="103"/>
      <c r="C39" s="162"/>
      <c r="D39" s="22"/>
      <c r="E39" s="23"/>
      <c r="F39" s="161"/>
    </row>
    <row r="40" s="1" customFormat="1" ht="15" spans="1:6">
      <c r="A40" s="20"/>
      <c r="B40" s="103"/>
      <c r="C40" s="162"/>
      <c r="D40" s="22"/>
      <c r="E40" s="23"/>
      <c r="F40" s="161"/>
    </row>
    <row r="41" s="1" customFormat="1" ht="15" spans="1:6">
      <c r="A41" s="20" t="s">
        <v>50</v>
      </c>
      <c r="B41" s="103"/>
      <c r="C41" s="162"/>
      <c r="D41" s="22"/>
      <c r="E41" s="23"/>
      <c r="F41" s="161"/>
    </row>
    <row r="42" s="1" customFormat="1" ht="15" spans="1:6">
      <c r="A42" s="20" t="s">
        <v>51</v>
      </c>
      <c r="B42" s="103"/>
      <c r="C42" s="162"/>
      <c r="D42" s="22"/>
      <c r="E42" s="23"/>
      <c r="F42" s="161"/>
    </row>
    <row r="43" s="1" customFormat="1" ht="15" spans="1:6">
      <c r="A43" s="20" t="s">
        <v>52</v>
      </c>
      <c r="B43" s="103"/>
      <c r="C43" s="162" t="s">
        <v>53</v>
      </c>
      <c r="D43" s="22"/>
      <c r="E43" s="23"/>
      <c r="F43" s="161"/>
    </row>
    <row r="44" s="1" customFormat="1" ht="15" spans="1:6">
      <c r="A44" s="20" t="s">
        <v>54</v>
      </c>
      <c r="B44" s="103"/>
      <c r="C44" s="162"/>
      <c r="D44" s="22"/>
      <c r="E44" s="23"/>
      <c r="F44" s="161"/>
    </row>
    <row r="45" s="1" customFormat="1" ht="15" spans="1:6">
      <c r="A45" s="20" t="s">
        <v>55</v>
      </c>
      <c r="B45" s="103"/>
      <c r="C45" s="162"/>
      <c r="D45" s="22"/>
      <c r="E45" s="23"/>
      <c r="F45" s="161"/>
    </row>
    <row r="46" s="1" customFormat="1" ht="15" spans="1:6">
      <c r="A46" s="20" t="s">
        <v>56</v>
      </c>
      <c r="B46" s="103"/>
      <c r="C46" s="162"/>
      <c r="D46" s="22"/>
      <c r="E46" s="23"/>
      <c r="F46" s="161"/>
    </row>
    <row r="47" s="1" customFormat="1" ht="15" spans="1:6">
      <c r="A47" s="20" t="s">
        <v>57</v>
      </c>
      <c r="B47" s="103"/>
      <c r="C47" s="162"/>
      <c r="D47" s="22"/>
      <c r="E47" s="23"/>
      <c r="F47" s="161"/>
    </row>
    <row r="48" s="1" customFormat="1" ht="15" spans="1:6">
      <c r="A48" s="20" t="s">
        <v>58</v>
      </c>
      <c r="B48" s="103"/>
      <c r="C48" s="162"/>
      <c r="D48" s="22"/>
      <c r="E48" s="23"/>
      <c r="F48" s="161"/>
    </row>
    <row r="49" s="1" customFormat="1" ht="15" spans="1:6">
      <c r="A49" s="20" t="s">
        <v>59</v>
      </c>
      <c r="B49" s="103"/>
      <c r="C49" s="162"/>
      <c r="D49" s="22"/>
      <c r="E49" s="23"/>
      <c r="F49" s="161"/>
    </row>
    <row r="50" s="1" customFormat="1" ht="15" spans="1:6">
      <c r="A50" s="20" t="s">
        <v>60</v>
      </c>
      <c r="B50" s="103"/>
      <c r="C50" s="162"/>
      <c r="D50" s="22"/>
      <c r="E50" s="23"/>
      <c r="F50" s="161"/>
    </row>
    <row r="51" s="1" customFormat="1" ht="15" spans="1:6">
      <c r="A51" s="20" t="s">
        <v>61</v>
      </c>
      <c r="B51" s="103"/>
      <c r="C51" s="162"/>
      <c r="D51" s="22"/>
      <c r="E51" s="23"/>
      <c r="F51" s="161"/>
    </row>
    <row r="52" s="1" customFormat="1" ht="15" spans="1:6">
      <c r="A52" s="20" t="s">
        <v>62</v>
      </c>
      <c r="B52" s="103"/>
      <c r="C52" s="162"/>
      <c r="D52" s="22"/>
      <c r="E52" s="23"/>
      <c r="F52" s="161"/>
    </row>
    <row r="53" s="1" customFormat="1" ht="15" spans="1:6">
      <c r="A53" s="20"/>
      <c r="B53" s="103"/>
      <c r="C53" s="162"/>
      <c r="D53" s="22"/>
      <c r="E53" s="23"/>
      <c r="F53" s="161"/>
    </row>
    <row r="54" s="1" customFormat="1" ht="15" spans="1:6">
      <c r="A54" s="20" t="s">
        <v>63</v>
      </c>
      <c r="B54" s="103"/>
      <c r="C54" s="162"/>
      <c r="D54" s="22"/>
      <c r="E54" s="23"/>
      <c r="F54" s="161"/>
    </row>
    <row r="55" s="1" customFormat="1" ht="15" spans="1:6">
      <c r="A55" s="20" t="s">
        <v>64</v>
      </c>
      <c r="B55" s="103"/>
      <c r="C55" s="162"/>
      <c r="D55" s="22"/>
      <c r="E55" s="23"/>
      <c r="F55" s="161"/>
    </row>
    <row r="56" s="1" customFormat="1" ht="15" spans="1:6">
      <c r="A56" s="20" t="s">
        <v>65</v>
      </c>
      <c r="B56" s="103"/>
      <c r="C56" s="162"/>
      <c r="D56" s="22"/>
      <c r="E56" s="23"/>
      <c r="F56" s="161"/>
    </row>
    <row r="57" s="1" customFormat="1" ht="15" spans="1:6">
      <c r="A57" s="20" t="s">
        <v>66</v>
      </c>
      <c r="B57" s="103"/>
      <c r="C57" s="162"/>
      <c r="D57" s="22"/>
      <c r="E57" s="23"/>
      <c r="F57" s="161"/>
    </row>
    <row r="58" s="1" customFormat="1" ht="15" spans="1:6">
      <c r="A58" s="20" t="s">
        <v>67</v>
      </c>
      <c r="B58" s="103"/>
      <c r="C58" s="162"/>
      <c r="D58" s="22"/>
      <c r="E58" s="23"/>
      <c r="F58" s="161"/>
    </row>
    <row r="59" s="1" customFormat="1" ht="15" spans="1:6">
      <c r="A59" s="20" t="s">
        <v>68</v>
      </c>
      <c r="B59" s="103"/>
      <c r="C59" s="162"/>
      <c r="D59" s="22"/>
      <c r="E59" s="23"/>
      <c r="F59" s="161"/>
    </row>
    <row r="60" s="1" customFormat="1" ht="29.25" spans="1:6">
      <c r="A60" s="26" t="s">
        <v>69</v>
      </c>
      <c r="B60" s="105"/>
      <c r="C60" s="162"/>
      <c r="D60" s="22"/>
      <c r="E60" s="23"/>
      <c r="F60" s="161"/>
    </row>
    <row r="61" s="1" customFormat="1" ht="15" spans="1:6">
      <c r="A61" s="20"/>
      <c r="B61" s="103"/>
      <c r="C61" s="162"/>
      <c r="D61" s="22"/>
      <c r="E61" s="23"/>
      <c r="F61" s="161"/>
    </row>
    <row r="62" s="1" customFormat="1" ht="15" spans="1:6">
      <c r="A62" s="20" t="s">
        <v>70</v>
      </c>
      <c r="B62" s="103"/>
      <c r="C62" s="162"/>
      <c r="D62" s="22"/>
      <c r="E62" s="23"/>
      <c r="F62" s="161"/>
    </row>
    <row r="63" s="1" customFormat="1" ht="15" spans="1:6">
      <c r="A63" s="20" t="s">
        <v>71</v>
      </c>
      <c r="B63" s="103"/>
      <c r="C63" s="162"/>
      <c r="D63" s="22"/>
      <c r="E63" s="23"/>
      <c r="F63" s="161"/>
    </row>
    <row r="64" s="1" customFormat="1" ht="15" spans="1:6">
      <c r="A64" s="20" t="s">
        <v>72</v>
      </c>
      <c r="B64" s="103"/>
      <c r="C64" s="162"/>
      <c r="D64" s="22"/>
      <c r="E64" s="23"/>
      <c r="F64" s="161"/>
    </row>
    <row r="65" s="1" customFormat="1" ht="15" spans="1:6">
      <c r="A65" s="20" t="s">
        <v>73</v>
      </c>
      <c r="B65" s="103"/>
      <c r="C65" s="162"/>
      <c r="D65" s="22"/>
      <c r="E65" s="23"/>
      <c r="F65" s="161"/>
    </row>
    <row r="66" s="1" customFormat="1" ht="15" spans="1:6">
      <c r="A66" s="20" t="s">
        <v>74</v>
      </c>
      <c r="B66" s="103"/>
      <c r="C66" s="162"/>
      <c r="D66" s="22"/>
      <c r="E66" s="23"/>
      <c r="F66" s="161"/>
    </row>
    <row r="67" s="1" customFormat="1" ht="15" spans="1:6">
      <c r="A67" s="20" t="s">
        <v>75</v>
      </c>
      <c r="B67" s="103"/>
      <c r="C67" s="162"/>
      <c r="D67" s="22"/>
      <c r="E67" s="23"/>
      <c r="F67" s="161"/>
    </row>
    <row r="68" s="1" customFormat="1" ht="15" spans="1:6">
      <c r="A68" s="20" t="s">
        <v>76</v>
      </c>
      <c r="B68" s="103"/>
      <c r="C68" s="162"/>
      <c r="D68" s="22"/>
      <c r="E68" s="23"/>
      <c r="F68" s="161"/>
    </row>
    <row r="69" s="1" customFormat="1" ht="15" spans="1:6">
      <c r="A69" s="20" t="s">
        <v>77</v>
      </c>
      <c r="B69" s="103"/>
      <c r="C69" s="162"/>
      <c r="D69" s="22"/>
      <c r="E69" s="23"/>
      <c r="F69" s="161"/>
    </row>
    <row r="70" s="1" customFormat="1" ht="15" spans="1:6">
      <c r="A70" s="20" t="s">
        <v>78</v>
      </c>
      <c r="B70" s="103"/>
      <c r="C70" s="162"/>
      <c r="D70" s="22"/>
      <c r="E70" s="23"/>
      <c r="F70" s="161"/>
    </row>
    <row r="71" s="1" customFormat="1" ht="15" spans="1:6">
      <c r="A71" s="20" t="s">
        <v>79</v>
      </c>
      <c r="B71" s="103"/>
      <c r="C71" s="162"/>
      <c r="D71" s="22"/>
      <c r="E71" s="23"/>
      <c r="F71" s="161"/>
    </row>
    <row r="72" s="1" customFormat="1" ht="15" spans="1:6">
      <c r="A72" s="20" t="s">
        <v>80</v>
      </c>
      <c r="B72" s="103"/>
      <c r="C72" s="162"/>
      <c r="D72" s="22"/>
      <c r="E72" s="23"/>
      <c r="F72" s="161"/>
    </row>
    <row r="73" ht="21.75" spans="1:6">
      <c r="A73" s="27"/>
      <c r="B73" s="28"/>
      <c r="C73" s="28"/>
      <c r="D73" s="29"/>
      <c r="E73" s="30"/>
      <c r="F73" s="163"/>
    </row>
    <row r="74" ht="21.75" spans="1:6">
      <c r="A74" s="32"/>
      <c r="B74" s="33"/>
      <c r="C74" s="164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37"/>
      <c r="C75" s="108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42" t="s">
        <v>84</v>
      </c>
      <c r="C76" s="110">
        <f>(B8-B7)/ABS(IF(B7=0,1,B7))</f>
        <v>0</v>
      </c>
      <c r="D76" s="193" t="s">
        <v>85</v>
      </c>
      <c r="E76" s="44">
        <f>IF(C76&gt;0.2,5,IF(C76&gt;0.1,4,IF(C76&gt;0,3,IF(C76&gt;-0.1,2,IF(C76&gt;-0.2,1,0)))))</f>
        <v>2</v>
      </c>
      <c r="F76" s="45"/>
    </row>
    <row r="77" s="2" customFormat="1" ht="82.5" spans="1:6">
      <c r="A77" s="41"/>
      <c r="B77" s="42" t="s">
        <v>86</v>
      </c>
      <c r="C77" s="110">
        <f>(B8-B9)/ABS(IF(B9=0,1,B9))</f>
        <v>0</v>
      </c>
      <c r="D77" s="193" t="s">
        <v>85</v>
      </c>
      <c r="E77" s="44">
        <f>IF(C77&gt;0.2,5,IF(C77&gt;0.1,4,IF(C77&gt;0,3,IF(C77&gt;-0.1,2,IF(C77&gt;-0.2,1,0)))))</f>
        <v>2</v>
      </c>
      <c r="F77" s="45"/>
    </row>
    <row r="78" s="2" customFormat="1" ht="82.5" spans="1:6">
      <c r="A78" s="41"/>
      <c r="B78" s="46" t="s">
        <v>87</v>
      </c>
      <c r="C78" s="165">
        <f>(B32-B31)/ABS(IF(B31=0,1,B31))</f>
        <v>0</v>
      </c>
      <c r="D78" s="194" t="s">
        <v>88</v>
      </c>
      <c r="E78" s="44">
        <f>IF(C78&gt;0.4,5,IF(C78&gt;0.2,4,IF(C78&gt;0,3,IF(C78&gt;-0.2,2,IF(C78&gt;-0.4,1,0)))))</f>
        <v>2</v>
      </c>
      <c r="F78" s="48"/>
    </row>
    <row r="79" s="2" customFormat="1" ht="82.5" spans="1:6">
      <c r="A79" s="41"/>
      <c r="B79" s="46" t="s">
        <v>89</v>
      </c>
      <c r="C79" s="165">
        <f>(B32-B35)/ABS(IF(B35=0,1,B35))</f>
        <v>0</v>
      </c>
      <c r="D79" s="194" t="s">
        <v>88</v>
      </c>
      <c r="E79" s="44">
        <f>IF(C79&gt;0.4,5,IF(C79&gt;0.2,4,IF(C79&gt;0,3,IF(C79&gt;-0.2,2,IF(C79&gt;-0.4,1,0)))))</f>
        <v>2</v>
      </c>
      <c r="F79" s="48"/>
    </row>
    <row r="80" s="2" customFormat="1" ht="82.5" spans="1:6">
      <c r="A80" s="41"/>
      <c r="B80" s="46" t="s">
        <v>90</v>
      </c>
      <c r="C80" s="165">
        <f>(B11-B10)/ABS(IF(B10=0,1,B10))</f>
        <v>0</v>
      </c>
      <c r="D80" s="194" t="s">
        <v>91</v>
      </c>
      <c r="E80" s="44">
        <f>IF(C80&gt;3,5,IF(C80&gt;1,4,IF(C80&gt;0,3,IF(C80&gt;-1,2,IF(C80&gt;-2,1,0)))))</f>
        <v>2</v>
      </c>
      <c r="F80" s="48"/>
    </row>
    <row r="81" s="2" customFormat="1" ht="82.5" spans="1:6">
      <c r="A81" s="41"/>
      <c r="B81" s="46" t="s">
        <v>92</v>
      </c>
      <c r="C81" s="165">
        <f>(B11-B12)/ABS(IF(B12=0,1,B12))</f>
        <v>0</v>
      </c>
      <c r="D81" s="194" t="s">
        <v>91</v>
      </c>
      <c r="E81" s="44">
        <f>IF(C81&gt;3,5,IF(C81&gt;1,4,IF(C81&gt;0,3,IF(C81&gt;-1,2,IF(C81&gt;-2,1,0)))))</f>
        <v>2</v>
      </c>
      <c r="F81" s="48"/>
    </row>
    <row r="82" s="2" customFormat="1" ht="82.5" spans="1:6">
      <c r="A82" s="41"/>
      <c r="B82" s="46" t="s">
        <v>93</v>
      </c>
      <c r="C82" s="165">
        <f>(B16-B15)/ABS(IF(B15=0,1,B15))</f>
        <v>0</v>
      </c>
      <c r="D82" s="193" t="s">
        <v>85</v>
      </c>
      <c r="E82" s="44">
        <f>IF(C82&gt;0.2,5,IF(C82&gt;0.1,4,IF(C82&gt;0,3,IF(C82&gt;-0.1,2,IF(C82&gt;-0.2,1,0)))))</f>
        <v>2</v>
      </c>
      <c r="F82" s="48"/>
    </row>
    <row r="83" s="2" customFormat="1" ht="82.5" spans="1:6">
      <c r="A83" s="41"/>
      <c r="B83" s="46" t="s">
        <v>94</v>
      </c>
      <c r="C83" s="165">
        <f>(B16-B17)/ABS(IF(B17=0,1,B17))</f>
        <v>0</v>
      </c>
      <c r="D83" s="193" t="s">
        <v>85</v>
      </c>
      <c r="E83" s="44">
        <f>IF(C83&gt;0.2,5,IF(C83&gt;0.1,4,IF(C83&gt;0,3,IF(C83&gt;-0.1,2,IF(C83&gt;-0.2,1,0)))))</f>
        <v>2</v>
      </c>
      <c r="F83" s="48"/>
    </row>
    <row r="84" s="2" customFormat="1" ht="115.5" spans="1:6">
      <c r="A84" s="49" t="s">
        <v>95</v>
      </c>
      <c r="B84" s="49" t="s">
        <v>96</v>
      </c>
      <c r="C84" s="165">
        <f>(B13/IF(B14=0,1,B14))</f>
        <v>0</v>
      </c>
      <c r="D84" s="47" t="s">
        <v>97</v>
      </c>
      <c r="E84" s="44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49" t="s">
        <v>98</v>
      </c>
      <c r="C85" s="165">
        <f>(B5/IF(B6=0,1,B6))</f>
        <v>0</v>
      </c>
      <c r="D85" s="47" t="s">
        <v>97</v>
      </c>
      <c r="E85" s="44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99</v>
      </c>
      <c r="B86" s="46" t="s">
        <v>100</v>
      </c>
      <c r="C86" s="165">
        <f>(B19/IF(B4=0,1,B4))</f>
        <v>0</v>
      </c>
      <c r="D86" s="47" t="s">
        <v>101</v>
      </c>
      <c r="E86" s="44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102</v>
      </c>
      <c r="B87" s="52"/>
      <c r="C87" s="115"/>
      <c r="D87" s="53"/>
      <c r="E87" s="54"/>
      <c r="F87" s="55">
        <f>SUM(E88:E94)/25*20</f>
        <v>8</v>
      </c>
    </row>
    <row r="88" s="2" customFormat="1" ht="99" spans="1:6">
      <c r="A88" s="56" t="s">
        <v>103</v>
      </c>
      <c r="B88" s="57" t="s">
        <v>104</v>
      </c>
      <c r="C88" s="117">
        <f>(B20-30000)/30000</f>
        <v>-1</v>
      </c>
      <c r="D88" s="58" t="s">
        <v>105</v>
      </c>
      <c r="E88" s="62">
        <f>IF(C88&gt;0.2,5,IF(C88&gt;0,4,IF(C88&gt;-0.1,3,IF(C88&gt;-0.2,2,IF(C88&gt;-0.3,1,0)))))</f>
        <v>0</v>
      </c>
      <c r="F88" s="60"/>
    </row>
    <row r="89" s="2" customFormat="1" ht="49.5" spans="1:6">
      <c r="A89" s="56"/>
      <c r="B89" s="57" t="s">
        <v>106</v>
      </c>
      <c r="C89" s="117">
        <f>(B21-30000)/30000</f>
        <v>-1</v>
      </c>
      <c r="D89" s="58" t="s">
        <v>107</v>
      </c>
      <c r="E89" s="62">
        <f>IF(C89&gt;0.7,5,IF(C89&gt;0.3,4,IF(C89&gt;0.1,3,)))</f>
        <v>0</v>
      </c>
      <c r="F89" s="60"/>
    </row>
    <row r="90" s="2" customFormat="1" ht="19.5" spans="1:6">
      <c r="A90" s="56"/>
      <c r="B90" s="57" t="s">
        <v>108</v>
      </c>
      <c r="C90" s="119">
        <f>B21</f>
        <v>0</v>
      </c>
      <c r="D90" s="58" t="s">
        <v>109</v>
      </c>
      <c r="E90" s="62" t="s">
        <v>110</v>
      </c>
      <c r="F90" s="60"/>
    </row>
    <row r="91" s="2" customFormat="1" ht="99" spans="1:6">
      <c r="A91" s="56" t="s">
        <v>111</v>
      </c>
      <c r="B91" s="57" t="s">
        <v>112</v>
      </c>
      <c r="C91" s="117">
        <f>B25/IF(B5=0,1,B5)</f>
        <v>0</v>
      </c>
      <c r="D91" s="58" t="s">
        <v>113</v>
      </c>
      <c r="E91" s="62">
        <f>IF(C91&gt;0.3,0,IF(C91&gt;0.25,1,IF(C91&gt;0.2,2,IF(C91&gt;0.15,3,IF(C91&gt;0.1,4,5)))))</f>
        <v>5</v>
      </c>
      <c r="F91" s="60"/>
    </row>
    <row r="92" s="2" customFormat="1" ht="99" spans="1:6">
      <c r="A92" s="56"/>
      <c r="B92" s="57" t="s">
        <v>114</v>
      </c>
      <c r="C92" s="117">
        <f>B26/IF(B6=0,1,B6)</f>
        <v>0</v>
      </c>
      <c r="D92" s="58" t="s">
        <v>115</v>
      </c>
      <c r="E92" s="62">
        <f>IF(C92&gt;0.25,0,IF(C92&gt;0.2,1,IF(C92&gt;0.15,2,IF(C92&gt;0.1,3,IF(C92&gt;0.05,4,5)))))</f>
        <v>5</v>
      </c>
      <c r="F92" s="60"/>
    </row>
    <row r="93" s="2" customFormat="1" ht="66" spans="1:6">
      <c r="A93" s="56" t="s">
        <v>116</v>
      </c>
      <c r="B93" s="56" t="s">
        <v>117</v>
      </c>
      <c r="C93" s="122">
        <f>B37/IF(B66=0,1,B66)</f>
        <v>0</v>
      </c>
      <c r="D93" s="61" t="s">
        <v>118</v>
      </c>
      <c r="E93" s="62">
        <f>IF(C93&gt;0.2,5,IF(C93&gt;0.1,3,IF(C93&gt;0.05,1,0)))</f>
        <v>0</v>
      </c>
      <c r="F93" s="60"/>
    </row>
    <row r="94" s="2" customFormat="1" ht="33" spans="1:6">
      <c r="A94" s="56"/>
      <c r="B94" s="56" t="s">
        <v>119</v>
      </c>
      <c r="C94" s="166" t="s">
        <v>120</v>
      </c>
      <c r="D94" s="58" t="s">
        <v>109</v>
      </c>
      <c r="E94" s="62" t="s">
        <v>110</v>
      </c>
      <c r="F94" s="60"/>
    </row>
    <row r="95" s="2" customFormat="1" ht="24.95" customHeight="1" spans="1:6">
      <c r="A95" s="51" t="s">
        <v>121</v>
      </c>
      <c r="B95" s="63"/>
      <c r="C95" s="125"/>
      <c r="D95" s="64"/>
      <c r="E95" s="65"/>
      <c r="F95" s="55">
        <f>SUM(E96:E100)/20*25</f>
        <v>6.25</v>
      </c>
    </row>
    <row r="96" s="2" customFormat="1" ht="99" spans="1:6">
      <c r="A96" s="66" t="s">
        <v>122</v>
      </c>
      <c r="B96" s="66" t="s">
        <v>123</v>
      </c>
      <c r="C96" s="127">
        <f>(B5+B6-B25-B26-B27)/IF((B5+B6)=0,1,B5+B6)</f>
        <v>0</v>
      </c>
      <c r="D96" s="67" t="s">
        <v>124</v>
      </c>
      <c r="E96" s="167">
        <f>IF(C96&gt;0.55,5,IF(C96&gt;0.5,4,IF(C96&gt;0.45,3,IF(C96&gt;0.4,2,IF(C96&gt;0.35,1,0)))))</f>
        <v>0</v>
      </c>
      <c r="F96" s="69"/>
    </row>
    <row r="97" s="2" customFormat="1" ht="99" spans="1:6">
      <c r="A97" s="66"/>
      <c r="B97" s="66" t="s">
        <v>125</v>
      </c>
      <c r="C97" s="127">
        <f>B28/IF(B4=0,1,B4)</f>
        <v>0</v>
      </c>
      <c r="D97" s="67" t="s">
        <v>126</v>
      </c>
      <c r="E97" s="167">
        <f>IF(C97&gt;0.35,1,IF(C97&gt;0.3,2,IF(C97&gt;0.28,3,IF(C97&gt;0.25,3,IF(C97&gt;0.2,5,0)))))</f>
        <v>0</v>
      </c>
      <c r="F97" s="69"/>
    </row>
    <row r="98" s="2" customFormat="1" ht="82.5" spans="1:6">
      <c r="A98" s="66" t="s">
        <v>127</v>
      </c>
      <c r="B98" s="66" t="s">
        <v>128</v>
      </c>
      <c r="C98" s="129">
        <f>B23/IF(B3=0,1,B3)</f>
        <v>0</v>
      </c>
      <c r="D98" s="70" t="s">
        <v>129</v>
      </c>
      <c r="E98" s="167">
        <f>IF(C98&gt;1,5,IF(C98&gt;0.95,4,IF(C98&gt;0.9,3,IF(C98&gt;0.85,2,IF(C98&gt;0.8,1,0)))))</f>
        <v>0</v>
      </c>
      <c r="F98" s="69"/>
    </row>
    <row r="99" s="2" customFormat="1" ht="19.5" spans="1:6">
      <c r="A99" s="66"/>
      <c r="B99" s="71" t="s">
        <v>130</v>
      </c>
      <c r="C99" s="132">
        <f>B29</f>
        <v>0</v>
      </c>
      <c r="D99" s="70" t="s">
        <v>109</v>
      </c>
      <c r="E99" s="167" t="s">
        <v>110</v>
      </c>
      <c r="F99" s="69"/>
    </row>
    <row r="100" s="2" customFormat="1" ht="82.5" spans="1:6">
      <c r="A100" s="66" t="s">
        <v>131</v>
      </c>
      <c r="B100" s="71" t="s">
        <v>132</v>
      </c>
      <c r="C100" s="127">
        <f>B22/IF(B4=0,1,B4)</f>
        <v>0</v>
      </c>
      <c r="D100" s="67" t="s">
        <v>133</v>
      </c>
      <c r="E100" s="167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134</v>
      </c>
      <c r="B101" s="52"/>
      <c r="C101" s="134"/>
      <c r="D101" s="72"/>
      <c r="E101" s="73"/>
      <c r="F101" s="55">
        <f>SUM(E102:E115)/55*15</f>
        <v>0.818181818181818</v>
      </c>
    </row>
    <row r="102" s="3" customFormat="1" ht="99" spans="1:6">
      <c r="A102" s="74" t="s">
        <v>135</v>
      </c>
      <c r="B102" s="74" t="s">
        <v>136</v>
      </c>
      <c r="C102" s="136">
        <f>B52/IF(B32=0,1,B32)</f>
        <v>0</v>
      </c>
      <c r="D102" s="75" t="s">
        <v>137</v>
      </c>
      <c r="E102" s="81">
        <f>IF(C102&gt;0.95,5,IF(C102&gt;0.9,4,IF(C102&gt;0.85,3,IF(C102&gt;0.8,2,IF(C102&gt;=0.75,1,0)))))</f>
        <v>0</v>
      </c>
      <c r="F102" s="77"/>
    </row>
    <row r="103" s="3" customFormat="1" ht="99" spans="1:6">
      <c r="A103" s="74" t="s">
        <v>138</v>
      </c>
      <c r="B103" s="74" t="s">
        <v>139</v>
      </c>
      <c r="C103" s="136">
        <f>B57/IF(B56=0,1,B56)</f>
        <v>0</v>
      </c>
      <c r="D103" s="75" t="s">
        <v>137</v>
      </c>
      <c r="E103" s="81">
        <f>IF(C103&gt;0.95,5,IF(C103&gt;0.9,4,IF(C103&gt;0.85,3,IF(C103&gt;0.8,2,IF(C103&gt;=0.75,1,0)))))</f>
        <v>0</v>
      </c>
      <c r="F103" s="77"/>
    </row>
    <row r="104" s="3" customFormat="1" ht="99" spans="1:6">
      <c r="A104" s="74"/>
      <c r="B104" s="74" t="s">
        <v>140</v>
      </c>
      <c r="C104" s="136">
        <f>B59/IF(B58=0,1,B58)</f>
        <v>0</v>
      </c>
      <c r="D104" s="75" t="s">
        <v>137</v>
      </c>
      <c r="E104" s="81">
        <f>IF(C104&gt;0.95,5,IF(C104&gt;0.9,4,IF(C104&gt;0.85,3,IF(C104&gt;0.8,2,IF(C104&gt;=0.75,1,0)))))</f>
        <v>0</v>
      </c>
      <c r="F104" s="77"/>
    </row>
    <row r="105" s="3" customFormat="1" ht="33" spans="1:6">
      <c r="A105" s="74"/>
      <c r="B105" s="78" t="s">
        <v>141</v>
      </c>
      <c r="C105" s="139" t="s">
        <v>120</v>
      </c>
      <c r="D105" s="79" t="s">
        <v>109</v>
      </c>
      <c r="E105" s="81" t="s">
        <v>110</v>
      </c>
      <c r="F105" s="77"/>
    </row>
    <row r="106" s="3" customFormat="1" ht="99" spans="1:6">
      <c r="A106" s="74" t="s">
        <v>142</v>
      </c>
      <c r="B106" s="74" t="s">
        <v>143</v>
      </c>
      <c r="C106" s="141">
        <f>B60/100</f>
        <v>0</v>
      </c>
      <c r="D106" s="79" t="s">
        <v>144</v>
      </c>
      <c r="E106" s="81">
        <f>IF(C106&gt;1.08,0,IF(C106&gt;1.04,1,IF(C106&gt;1,3,IF(C106&gt;0.96,5,IF(C106&gt;0.92,3,IF(C106&gt;0.88,1,0))))))</f>
        <v>0</v>
      </c>
      <c r="F106" s="77"/>
    </row>
    <row r="107" s="3" customFormat="1" ht="99" spans="1:6">
      <c r="A107" s="74"/>
      <c r="B107" s="74" t="s">
        <v>145</v>
      </c>
      <c r="C107" s="141">
        <f>B51/IF(B33=0,1,B33)</f>
        <v>0</v>
      </c>
      <c r="D107" s="75" t="s">
        <v>146</v>
      </c>
      <c r="E107" s="81">
        <f>IF(C107&gt;0.95,5,IF(C107&gt;0.9,4,IF(C107&gt;0.85,3,IF(C107&gt;0.8,2,IF(C107&gt;=0.75,1,0)))))</f>
        <v>0</v>
      </c>
      <c r="F107" s="77"/>
    </row>
    <row r="108" s="2" customFormat="1" ht="99" spans="1:6">
      <c r="A108" s="74" t="s">
        <v>147</v>
      </c>
      <c r="B108" s="74" t="s">
        <v>148</v>
      </c>
      <c r="C108" s="136">
        <f>B48/(IF(B18=0,1,B18)/(1500*12))</f>
        <v>0</v>
      </c>
      <c r="D108" s="75" t="s">
        <v>149</v>
      </c>
      <c r="E108" s="81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74" t="s">
        <v>150</v>
      </c>
      <c r="C109" s="136">
        <f>B49/IF(B48=0,1,B48)</f>
        <v>0</v>
      </c>
      <c r="D109" s="75" t="s">
        <v>151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74" t="s">
        <v>152</v>
      </c>
      <c r="C110" s="136">
        <f>B50</f>
        <v>0</v>
      </c>
      <c r="D110" s="75" t="s">
        <v>109</v>
      </c>
      <c r="E110" s="81" t="s">
        <v>110</v>
      </c>
      <c r="F110" s="80"/>
    </row>
    <row r="111" s="2" customFormat="1" ht="99" spans="1:6">
      <c r="A111" s="74" t="s">
        <v>153</v>
      </c>
      <c r="B111" s="74" t="s">
        <v>154</v>
      </c>
      <c r="C111" s="136">
        <f>(B42-B41)/ABS(IF(B41=0,1,B41))</f>
        <v>0</v>
      </c>
      <c r="D111" s="75" t="s">
        <v>155</v>
      </c>
      <c r="E111" s="81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74" t="s">
        <v>156</v>
      </c>
      <c r="C112" s="136">
        <f>B44/IF(B42=0,1,B42)</f>
        <v>0</v>
      </c>
      <c r="D112" s="75" t="s">
        <v>137</v>
      </c>
      <c r="E112" s="81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78" t="s">
        <v>157</v>
      </c>
      <c r="C113" s="145">
        <f>B46/IF(B42=0,1,B42)</f>
        <v>0</v>
      </c>
      <c r="D113" s="75" t="s">
        <v>158</v>
      </c>
      <c r="E113" s="168">
        <f>IF(C113&gt;0.15,5,IF(C113&gt;0.1,3,IF(C113&gt;0.05,1,0)))</f>
        <v>0</v>
      </c>
      <c r="F113" s="80"/>
    </row>
    <row r="114" s="2" customFormat="1" ht="99" spans="1:6">
      <c r="A114" s="74"/>
      <c r="B114" s="74" t="s">
        <v>159</v>
      </c>
      <c r="C114" s="136">
        <f>B45/IF(B42=0,1,B42)</f>
        <v>0</v>
      </c>
      <c r="D114" s="75" t="s">
        <v>137</v>
      </c>
      <c r="E114" s="81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78" t="s">
        <v>57</v>
      </c>
      <c r="C115" s="145">
        <f>B47</f>
        <v>0</v>
      </c>
      <c r="D115" s="79" t="s">
        <v>109</v>
      </c>
      <c r="E115" s="81" t="s">
        <v>110</v>
      </c>
      <c r="F115" s="80"/>
    </row>
    <row r="116" s="2" customFormat="1" ht="24.95" customHeight="1" spans="1:6">
      <c r="A116" s="51" t="s">
        <v>160</v>
      </c>
      <c r="B116" s="52"/>
      <c r="C116" s="134"/>
      <c r="D116" s="72"/>
      <c r="E116" s="73"/>
      <c r="F116" s="55">
        <f>SUM(E117:E124)/35*10</f>
        <v>7.71428571428571</v>
      </c>
    </row>
    <row r="117" s="2" customFormat="1" ht="66" spans="1:6">
      <c r="A117" s="82" t="s">
        <v>135</v>
      </c>
      <c r="B117" s="83" t="s">
        <v>161</v>
      </c>
      <c r="C117" s="147">
        <f>B62</f>
        <v>0</v>
      </c>
      <c r="D117" s="84" t="s">
        <v>162</v>
      </c>
      <c r="E117" s="169">
        <f>IF(C117&gt;5,0,IF(C117&gt;3,3,IF(C117&gt;1,4,5)))</f>
        <v>5</v>
      </c>
      <c r="F117" s="86"/>
    </row>
    <row r="118" s="2" customFormat="1" ht="66" spans="1:6">
      <c r="A118" s="87" t="s">
        <v>163</v>
      </c>
      <c r="B118" s="83" t="s">
        <v>164</v>
      </c>
      <c r="C118" s="149">
        <f>B63/IF(B69=0,1,B69)</f>
        <v>0</v>
      </c>
      <c r="D118" s="88" t="s">
        <v>165</v>
      </c>
      <c r="E118" s="169">
        <f>IF(C118&gt;0.3,0,IF(C118&gt;0.2,1,IF(C118&gt;0.1,3,5)))</f>
        <v>5</v>
      </c>
      <c r="F118" s="86"/>
    </row>
    <row r="119" s="2" customFormat="1" ht="49.5" spans="1:6">
      <c r="A119" s="87"/>
      <c r="B119" s="83" t="s">
        <v>166</v>
      </c>
      <c r="C119" s="149">
        <f>B72/IF(B71=0,1,B71)</f>
        <v>0</v>
      </c>
      <c r="D119" s="84" t="s">
        <v>167</v>
      </c>
      <c r="E119" s="169">
        <f>IF(C119&gt;0.6,1,IF(C119&gt;0.2,3,5))</f>
        <v>5</v>
      </c>
      <c r="F119" s="86"/>
    </row>
    <row r="120" s="2" customFormat="1" ht="66" spans="1:6">
      <c r="A120" s="83" t="s">
        <v>168</v>
      </c>
      <c r="B120" s="89" t="s">
        <v>169</v>
      </c>
      <c r="C120" s="152">
        <f>B64/IF(B66=0,1,B66)</f>
        <v>0</v>
      </c>
      <c r="D120" s="88" t="s">
        <v>170</v>
      </c>
      <c r="E120" s="169">
        <f>IF(C120&gt;0.15,0,IF(C120&gt;0.1,1,IF(C120&gt;0.05,3,5)))</f>
        <v>5</v>
      </c>
      <c r="F120" s="86"/>
    </row>
    <row r="121" s="2" customFormat="1" ht="66" spans="1:6">
      <c r="A121" s="83"/>
      <c r="B121" s="89" t="s">
        <v>171</v>
      </c>
      <c r="C121" s="152">
        <f>B67/(IF(B66=0,1,B66)/6)</f>
        <v>0</v>
      </c>
      <c r="D121" s="88" t="s">
        <v>172</v>
      </c>
      <c r="E121" s="169">
        <f>IF(C121&gt;1,5,IF(C121&gt;0.8,3,1))</f>
        <v>1</v>
      </c>
      <c r="F121" s="86"/>
    </row>
    <row r="122" s="2" customFormat="1" ht="66" spans="1:6">
      <c r="A122" s="83"/>
      <c r="B122" s="89" t="s">
        <v>173</v>
      </c>
      <c r="C122" s="147">
        <f>B68/(IF(B66=0,1,B66)/30)</f>
        <v>0</v>
      </c>
      <c r="D122" s="88" t="s">
        <v>172</v>
      </c>
      <c r="E122" s="169">
        <f>IF(C122&gt;1,5,IF(C122&gt;0.8,3,1))</f>
        <v>1</v>
      </c>
      <c r="F122" s="86"/>
    </row>
    <row r="123" s="2" customFormat="1" ht="19.5" hidden="1" spans="1:6">
      <c r="A123" s="83"/>
      <c r="B123" s="89" t="s">
        <v>174</v>
      </c>
      <c r="C123" s="147"/>
      <c r="D123" s="88" t="s">
        <v>109</v>
      </c>
      <c r="E123" s="169" t="s">
        <v>110</v>
      </c>
      <c r="F123" s="86"/>
    </row>
    <row r="124" s="2" customFormat="1" ht="66" spans="1:6">
      <c r="A124" s="90" t="s">
        <v>175</v>
      </c>
      <c r="B124" s="91" t="s">
        <v>176</v>
      </c>
      <c r="C124" s="154">
        <f>B65/IF(B70=0,1,B70)</f>
        <v>0</v>
      </c>
      <c r="D124" s="92" t="s">
        <v>165</v>
      </c>
      <c r="E124" s="170">
        <f>IF(C124&gt;0.3,0,IF(C124&gt;0.2,1,IF(C124&gt;0.1,3,5)))</f>
        <v>5</v>
      </c>
      <c r="F124" s="86"/>
    </row>
    <row r="125" s="2" customFormat="1" spans="1:6">
      <c r="A125" s="4"/>
      <c r="B125" s="93"/>
      <c r="C125" s="155"/>
      <c r="D125" s="94"/>
      <c r="E125" s="95"/>
      <c r="F125" s="171"/>
    </row>
    <row r="126" s="2" customFormat="1" spans="1:6">
      <c r="A126" s="4"/>
      <c r="B126" s="93"/>
      <c r="C126" s="155"/>
      <c r="D126" s="94"/>
      <c r="E126" s="95"/>
      <c r="F126" s="171"/>
    </row>
    <row r="127" s="2" customFormat="1" spans="1:6">
      <c r="A127" s="4"/>
      <c r="B127" s="93"/>
      <c r="C127" s="155"/>
      <c r="D127" s="94"/>
      <c r="E127" s="95"/>
      <c r="F127" s="171"/>
    </row>
    <row r="128" s="2" customFormat="1" spans="1:6">
      <c r="A128" s="4"/>
      <c r="B128" s="93"/>
      <c r="C128" s="155"/>
      <c r="D128" s="94"/>
      <c r="E128" s="95"/>
      <c r="F128" s="171"/>
    </row>
    <row r="129" s="2" customFormat="1" spans="1:6">
      <c r="A129" s="4"/>
      <c r="B129" s="93"/>
      <c r="C129" s="155"/>
      <c r="D129" s="94"/>
      <c r="E129" s="95"/>
      <c r="F129" s="171"/>
    </row>
    <row r="130" s="2" customFormat="1" spans="1:6">
      <c r="A130" s="4"/>
      <c r="B130" s="93"/>
      <c r="C130" s="155"/>
      <c r="D130" s="94"/>
      <c r="E130" s="95"/>
      <c r="F130" s="171"/>
    </row>
    <row r="131" s="2" customFormat="1" spans="1:6">
      <c r="A131" s="4"/>
      <c r="B131" s="93"/>
      <c r="C131" s="155"/>
      <c r="D131" s="94"/>
      <c r="E131" s="95"/>
      <c r="F131" s="171"/>
    </row>
    <row r="132" s="2" customFormat="1" spans="1:6">
      <c r="A132" s="4"/>
      <c r="B132" s="93"/>
      <c r="C132" s="155"/>
      <c r="D132" s="94"/>
      <c r="E132" s="95"/>
      <c r="F132" s="171"/>
    </row>
    <row r="133" s="2" customFormat="1" spans="1:6">
      <c r="A133" s="4"/>
      <c r="B133" s="93"/>
      <c r="C133" s="155"/>
      <c r="D133" s="94"/>
      <c r="E133" s="95"/>
      <c r="F133" s="171"/>
    </row>
    <row r="134" s="2" customFormat="1" spans="1:6">
      <c r="A134" s="4"/>
      <c r="B134" s="93"/>
      <c r="C134" s="155"/>
      <c r="D134" s="94"/>
      <c r="E134" s="95"/>
      <c r="F134" s="171"/>
    </row>
    <row r="135" s="2" customFormat="1" spans="1:6">
      <c r="A135" s="4"/>
      <c r="B135" s="93"/>
      <c r="C135" s="155"/>
      <c r="D135" s="94"/>
      <c r="E135" s="95"/>
      <c r="F135" s="171"/>
    </row>
    <row r="136" s="2" customFormat="1" spans="1:6">
      <c r="A136" s="4"/>
      <c r="B136" s="93"/>
      <c r="C136" s="155"/>
      <c r="D136" s="94"/>
      <c r="E136" s="95"/>
      <c r="F136" s="171"/>
    </row>
    <row r="137" s="2" customFormat="1" spans="1:6">
      <c r="A137" s="4"/>
      <c r="B137" s="93"/>
      <c r="C137" s="155"/>
      <c r="D137" s="94"/>
      <c r="E137" s="95"/>
      <c r="F137" s="171"/>
    </row>
    <row r="138" s="2" customFormat="1" spans="1:6">
      <c r="A138" s="4"/>
      <c r="B138" s="93"/>
      <c r="C138" s="155"/>
      <c r="D138" s="94"/>
      <c r="E138" s="95"/>
      <c r="F138" s="171"/>
    </row>
    <row r="139" s="2" customFormat="1" spans="1:6">
      <c r="A139" s="4"/>
      <c r="B139" s="93"/>
      <c r="C139" s="155"/>
      <c r="D139" s="94"/>
      <c r="E139" s="95"/>
      <c r="F139" s="171"/>
    </row>
    <row r="140" s="2" customFormat="1" spans="1:6">
      <c r="A140" s="4"/>
      <c r="B140" s="93"/>
      <c r="C140" s="155"/>
      <c r="D140" s="94"/>
      <c r="E140" s="95"/>
      <c r="F140" s="171"/>
    </row>
    <row r="141" s="2" customFormat="1" spans="1:6">
      <c r="A141" s="4"/>
      <c r="B141" s="93"/>
      <c r="C141" s="155"/>
      <c r="D141" s="94"/>
      <c r="E141" s="95"/>
      <c r="F141" s="171"/>
    </row>
    <row r="142" s="2" customFormat="1" spans="1:6">
      <c r="A142" s="4"/>
      <c r="B142" s="93"/>
      <c r="C142" s="155"/>
      <c r="D142" s="94"/>
      <c r="E142" s="95"/>
      <c r="F142" s="171"/>
    </row>
    <row r="143" s="2" customFormat="1" spans="1:6">
      <c r="A143" s="4"/>
      <c r="B143" s="93"/>
      <c r="C143" s="155"/>
      <c r="D143" s="94"/>
      <c r="E143" s="95"/>
      <c r="F143" s="171"/>
    </row>
    <row r="144" s="2" customFormat="1" spans="1:6">
      <c r="A144" s="4"/>
      <c r="B144" s="93"/>
      <c r="C144" s="155"/>
      <c r="D144" s="94"/>
      <c r="E144" s="95"/>
      <c r="F144" s="171"/>
    </row>
    <row r="145" s="2" customFormat="1" spans="1:6">
      <c r="A145" s="4"/>
      <c r="B145" s="93"/>
      <c r="C145" s="155"/>
      <c r="D145" s="94"/>
      <c r="E145" s="95"/>
      <c r="F145" s="171"/>
    </row>
    <row r="146" s="2" customFormat="1" spans="1:6">
      <c r="A146" s="4"/>
      <c r="B146" s="93"/>
      <c r="C146" s="155"/>
      <c r="D146" s="94"/>
      <c r="E146" s="95"/>
      <c r="F146" s="171"/>
    </row>
    <row r="147" s="2" customFormat="1" spans="1:6">
      <c r="A147" s="4"/>
      <c r="B147" s="93"/>
      <c r="C147" s="155"/>
      <c r="D147" s="94"/>
      <c r="E147" s="95"/>
      <c r="F147" s="171"/>
    </row>
    <row r="148" s="2" customFormat="1" spans="1:6">
      <c r="A148" s="4"/>
      <c r="B148" s="93"/>
      <c r="C148" s="155"/>
      <c r="D148" s="94"/>
      <c r="E148" s="95"/>
      <c r="F148" s="171"/>
    </row>
    <row r="149" s="2" customFormat="1" spans="1:6">
      <c r="A149" s="4"/>
      <c r="B149" s="93"/>
      <c r="C149" s="155"/>
      <c r="D149" s="94"/>
      <c r="E149" s="95"/>
      <c r="F149" s="171"/>
    </row>
    <row r="150" s="2" customFormat="1" spans="1:6">
      <c r="A150" s="4"/>
      <c r="B150" s="93"/>
      <c r="C150" s="155"/>
      <c r="D150" s="94"/>
      <c r="E150" s="95"/>
      <c r="F150" s="171"/>
    </row>
    <row r="151" s="2" customFormat="1" spans="1:6">
      <c r="A151" s="4"/>
      <c r="B151" s="93"/>
      <c r="C151" s="155"/>
      <c r="D151" s="94"/>
      <c r="E151" s="95"/>
      <c r="F151" s="171"/>
    </row>
    <row r="152" s="2" customFormat="1" spans="1:6">
      <c r="A152" s="4"/>
      <c r="B152" s="93"/>
      <c r="C152" s="155"/>
      <c r="D152" s="94"/>
      <c r="E152" s="95"/>
      <c r="F152" s="171"/>
    </row>
    <row r="153" s="2" customFormat="1" spans="1:6">
      <c r="A153" s="4"/>
      <c r="B153" s="93"/>
      <c r="C153" s="155"/>
      <c r="D153" s="94"/>
      <c r="E153" s="95"/>
      <c r="F153" s="171"/>
    </row>
    <row r="154" s="2" customFormat="1" spans="1:6">
      <c r="A154" s="4"/>
      <c r="B154" s="93"/>
      <c r="C154" s="155"/>
      <c r="D154" s="94"/>
      <c r="E154" s="95"/>
      <c r="F154" s="171"/>
    </row>
    <row r="155" s="2" customFormat="1" spans="1:6">
      <c r="A155" s="4"/>
      <c r="B155" s="93"/>
      <c r="C155" s="155"/>
      <c r="D155" s="94"/>
      <c r="E155" s="95"/>
      <c r="F155" s="171"/>
    </row>
    <row r="156" s="2" customFormat="1" spans="1:6">
      <c r="A156" s="4"/>
      <c r="B156" s="93"/>
      <c r="C156" s="155"/>
      <c r="D156" s="94"/>
      <c r="E156" s="95"/>
      <c r="F156" s="171"/>
    </row>
    <row r="157" s="2" customFormat="1" spans="1:6">
      <c r="A157" s="4"/>
      <c r="B157" s="93"/>
      <c r="C157" s="155"/>
      <c r="D157" s="94"/>
      <c r="E157" s="95"/>
      <c r="F157" s="171"/>
    </row>
    <row r="158" spans="2:5">
      <c r="B158" s="97"/>
      <c r="C158" s="156"/>
      <c r="D158" s="98"/>
      <c r="E158" s="99"/>
    </row>
    <row r="159" spans="2:5">
      <c r="B159" s="97"/>
      <c r="C159" s="156"/>
      <c r="D159" s="98"/>
      <c r="E159" s="99"/>
    </row>
    <row r="160" spans="2:5">
      <c r="B160" s="97"/>
      <c r="C160" s="156"/>
      <c r="D160" s="98"/>
      <c r="E160" s="99"/>
    </row>
    <row r="161" spans="2:5">
      <c r="B161" s="97"/>
      <c r="C161" s="156"/>
      <c r="D161" s="98"/>
      <c r="E161" s="99"/>
    </row>
    <row r="162" spans="2:5">
      <c r="B162" s="97"/>
      <c r="C162" s="156"/>
      <c r="D162" s="98"/>
      <c r="E162" s="99"/>
    </row>
    <row r="163" spans="2:5">
      <c r="B163" s="97"/>
      <c r="C163" s="156"/>
      <c r="D163" s="98"/>
      <c r="E163" s="99"/>
    </row>
    <row r="164" spans="2:5">
      <c r="B164" s="97"/>
      <c r="C164" s="156"/>
      <c r="D164" s="98"/>
      <c r="E164" s="99"/>
    </row>
    <row r="165" spans="2:5">
      <c r="B165" s="97"/>
      <c r="C165" s="156"/>
      <c r="D165" s="98"/>
      <c r="E165" s="99"/>
    </row>
    <row r="166" spans="2:5">
      <c r="B166" s="97"/>
      <c r="C166" s="156"/>
      <c r="D166" s="98"/>
      <c r="E166" s="99"/>
    </row>
    <row r="167" spans="2:5">
      <c r="B167" s="97"/>
      <c r="C167" s="156"/>
      <c r="D167" s="98"/>
      <c r="E167" s="99"/>
    </row>
    <row r="168" spans="2:5">
      <c r="B168" s="97"/>
      <c r="C168" s="156"/>
      <c r="D168" s="98"/>
      <c r="E168" s="99"/>
    </row>
    <row r="169" spans="2:5">
      <c r="B169" s="97"/>
      <c r="C169" s="156"/>
      <c r="D169" s="98"/>
      <c r="E169" s="99"/>
    </row>
    <row r="170" spans="2:5">
      <c r="B170" s="97"/>
      <c r="C170" s="156"/>
      <c r="D170" s="98"/>
      <c r="E170" s="99"/>
    </row>
    <row r="171" spans="2:5">
      <c r="B171" s="97"/>
      <c r="C171" s="156"/>
      <c r="D171" s="98"/>
      <c r="E171" s="99"/>
    </row>
    <row r="172" spans="2:5">
      <c r="B172" s="97"/>
      <c r="C172" s="156"/>
      <c r="D172" s="98"/>
      <c r="E172" s="99"/>
    </row>
    <row r="173" spans="2:5">
      <c r="B173" s="97"/>
      <c r="C173" s="156"/>
      <c r="D173" s="98"/>
      <c r="E173" s="99"/>
    </row>
    <row r="174" spans="2:5">
      <c r="B174" s="97"/>
      <c r="C174" s="156"/>
      <c r="D174" s="98"/>
      <c r="E174" s="99"/>
    </row>
    <row r="175" spans="2:5">
      <c r="B175" s="97"/>
      <c r="C175" s="156"/>
      <c r="D175" s="98"/>
      <c r="E175" s="99"/>
    </row>
    <row r="176" spans="2:5">
      <c r="B176" s="97"/>
      <c r="C176" s="156"/>
      <c r="D176" s="98"/>
      <c r="E176" s="99"/>
    </row>
    <row r="177" spans="2:5">
      <c r="B177" s="97"/>
      <c r="C177" s="156"/>
      <c r="D177" s="98"/>
      <c r="E177" s="99"/>
    </row>
    <row r="178" spans="2:5">
      <c r="B178" s="97"/>
      <c r="C178" s="156"/>
      <c r="D178" s="98"/>
      <c r="E178" s="99"/>
    </row>
    <row r="179" spans="2:5">
      <c r="B179" s="97"/>
      <c r="C179" s="156"/>
      <c r="D179" s="98"/>
      <c r="E179" s="99"/>
    </row>
    <row r="180" spans="2:5">
      <c r="B180" s="97"/>
      <c r="C180" s="156"/>
      <c r="D180" s="98"/>
      <c r="E180" s="99"/>
    </row>
    <row r="181" spans="2:5">
      <c r="B181" s="97"/>
      <c r="C181" s="156"/>
      <c r="D181" s="98"/>
      <c r="E181" s="99"/>
    </row>
    <row r="182" spans="2:5">
      <c r="B182" s="97"/>
      <c r="C182" s="156"/>
      <c r="D182" s="98"/>
      <c r="E182" s="99"/>
    </row>
    <row r="183" spans="2:5">
      <c r="B183" s="97"/>
      <c r="C183" s="156"/>
      <c r="D183" s="98"/>
      <c r="E183" s="99"/>
    </row>
    <row r="184" spans="2:5">
      <c r="B184" s="97"/>
      <c r="C184" s="156"/>
      <c r="D184" s="98"/>
      <c r="E184" s="99"/>
    </row>
    <row r="185" spans="2:5">
      <c r="B185" s="97"/>
      <c r="C185" s="156"/>
      <c r="D185" s="98"/>
      <c r="E185" s="99"/>
    </row>
    <row r="186" spans="2:5">
      <c r="B186" s="97"/>
      <c r="C186" s="156"/>
      <c r="D186" s="98"/>
      <c r="E186" s="99"/>
    </row>
    <row r="187" spans="2:5">
      <c r="B187" s="97"/>
      <c r="C187" s="156"/>
      <c r="D187" s="98"/>
      <c r="E187" s="99"/>
    </row>
    <row r="188" spans="2:5">
      <c r="B188" s="97"/>
      <c r="C188" s="156"/>
      <c r="D188" s="98"/>
      <c r="E188" s="99"/>
    </row>
    <row r="189" spans="2:5">
      <c r="B189" s="97"/>
      <c r="C189" s="156"/>
      <c r="D189" s="98"/>
      <c r="E189" s="99"/>
    </row>
    <row r="190" spans="2:5">
      <c r="B190" s="97"/>
      <c r="C190" s="156"/>
      <c r="D190" s="98"/>
      <c r="E190" s="99"/>
    </row>
    <row r="191" spans="2:5">
      <c r="B191" s="97"/>
      <c r="C191" s="156"/>
      <c r="D191" s="98"/>
      <c r="E191" s="99"/>
    </row>
    <row r="192" spans="2:5">
      <c r="B192" s="97"/>
      <c r="C192" s="156"/>
      <c r="D192" s="98"/>
      <c r="E192" s="99"/>
    </row>
    <row r="193" spans="2:5">
      <c r="B193" s="97"/>
      <c r="C193" s="156"/>
      <c r="D193" s="98"/>
      <c r="E193" s="99"/>
    </row>
    <row r="194" spans="2:5">
      <c r="B194" s="97"/>
      <c r="C194" s="156"/>
      <c r="D194" s="98"/>
      <c r="E194" s="99"/>
    </row>
    <row r="195" spans="2:5">
      <c r="B195" s="97"/>
      <c r="C195" s="156"/>
      <c r="D195" s="98"/>
      <c r="E195" s="99"/>
    </row>
    <row r="196" spans="2:5">
      <c r="B196" s="97"/>
      <c r="C196" s="156"/>
      <c r="D196" s="98"/>
      <c r="E196" s="99"/>
    </row>
    <row r="197" spans="2:5">
      <c r="B197" s="97"/>
      <c r="C197" s="156"/>
      <c r="D197" s="98"/>
      <c r="E197" s="99"/>
    </row>
    <row r="198" spans="2:5">
      <c r="B198" s="97"/>
      <c r="C198" s="156"/>
      <c r="D198" s="98"/>
      <c r="E198" s="99"/>
    </row>
    <row r="199" spans="2:5">
      <c r="B199" s="97"/>
      <c r="C199" s="156"/>
      <c r="D199" s="98"/>
      <c r="E199" s="99"/>
    </row>
    <row r="200" spans="2:5">
      <c r="B200" s="97"/>
      <c r="C200" s="156"/>
      <c r="D200" s="98"/>
      <c r="E200" s="99"/>
    </row>
    <row r="201" spans="2:5">
      <c r="B201" s="97"/>
      <c r="C201" s="156"/>
      <c r="D201" s="98"/>
      <c r="E201" s="99"/>
    </row>
    <row r="202" spans="2:5">
      <c r="B202" s="97"/>
      <c r="C202" s="156"/>
      <c r="D202" s="98"/>
      <c r="E202" s="99"/>
    </row>
    <row r="203" spans="2:5">
      <c r="B203" s="97"/>
      <c r="C203" s="156"/>
      <c r="D203" s="98"/>
      <c r="E203" s="99"/>
    </row>
    <row r="204" spans="2:5">
      <c r="B204" s="97"/>
      <c r="C204" s="156"/>
      <c r="D204" s="98"/>
      <c r="E204" s="99"/>
    </row>
    <row r="205" spans="2:5">
      <c r="B205" s="97"/>
      <c r="C205" s="156"/>
      <c r="D205" s="98"/>
      <c r="E205" s="99"/>
    </row>
    <row r="206" spans="2:5">
      <c r="B206" s="97"/>
      <c r="C206" s="156"/>
      <c r="D206" s="98"/>
      <c r="E206" s="99"/>
    </row>
    <row r="207" spans="2:5">
      <c r="B207" s="97"/>
      <c r="C207" s="156"/>
      <c r="D207" s="98"/>
      <c r="E207" s="99"/>
    </row>
    <row r="208" spans="2:5">
      <c r="B208" s="97"/>
      <c r="C208" s="156"/>
      <c r="D208" s="98"/>
      <c r="E208" s="99"/>
    </row>
    <row r="209" spans="2:5">
      <c r="B209" s="97"/>
      <c r="C209" s="156"/>
      <c r="D209" s="98"/>
      <c r="E209" s="99"/>
    </row>
    <row r="210" spans="2:5">
      <c r="B210" s="97"/>
      <c r="C210" s="156"/>
      <c r="D210" s="98"/>
      <c r="E210" s="99"/>
    </row>
    <row r="211" spans="2:5">
      <c r="B211" s="97"/>
      <c r="C211" s="156"/>
      <c r="D211" s="98"/>
      <c r="E211" s="99"/>
    </row>
    <row r="212" spans="2:5">
      <c r="B212" s="97"/>
      <c r="C212" s="156"/>
      <c r="D212" s="98"/>
      <c r="E212" s="99"/>
    </row>
    <row r="213" spans="2:5">
      <c r="B213" s="97"/>
      <c r="C213" s="156"/>
      <c r="D213" s="98"/>
      <c r="E213" s="99"/>
    </row>
    <row r="214" spans="2:5">
      <c r="B214" s="97"/>
      <c r="C214" s="156"/>
      <c r="D214" s="98"/>
      <c r="E214" s="99"/>
    </row>
    <row r="215" spans="2:5">
      <c r="B215" s="97"/>
      <c r="C215" s="156"/>
      <c r="D215" s="98"/>
      <c r="E215" s="99"/>
    </row>
    <row r="216" spans="2:5">
      <c r="B216" s="97"/>
      <c r="C216" s="156"/>
      <c r="D216" s="98"/>
      <c r="E216" s="99"/>
    </row>
    <row r="217" spans="2:5">
      <c r="B217" s="97"/>
      <c r="C217" s="156"/>
      <c r="D217" s="98"/>
      <c r="E217" s="99"/>
    </row>
    <row r="218" spans="2:5">
      <c r="B218" s="97"/>
      <c r="C218" s="156"/>
      <c r="D218" s="98"/>
      <c r="E218" s="99"/>
    </row>
    <row r="219" spans="2:5">
      <c r="B219" s="97"/>
      <c r="C219" s="156"/>
      <c r="D219" s="98"/>
      <c r="E219" s="99"/>
    </row>
    <row r="220" spans="2:5">
      <c r="B220" s="97"/>
      <c r="C220" s="156"/>
      <c r="D220" s="98"/>
      <c r="E220" s="99"/>
    </row>
    <row r="221" spans="2:5">
      <c r="B221" s="97"/>
      <c r="C221" s="156"/>
      <c r="D221" s="98"/>
      <c r="E221" s="99"/>
    </row>
    <row r="222" spans="2:5">
      <c r="B222" s="97"/>
      <c r="C222" s="156"/>
      <c r="D222" s="98"/>
      <c r="E222" s="99"/>
    </row>
    <row r="223" spans="2:5">
      <c r="B223" s="97"/>
      <c r="C223" s="156"/>
      <c r="D223" s="98"/>
      <c r="E223" s="99"/>
    </row>
    <row r="224" spans="2:5">
      <c r="B224" s="97"/>
      <c r="C224" s="156"/>
      <c r="D224" s="98"/>
      <c r="E224" s="99"/>
    </row>
    <row r="225" spans="2:5">
      <c r="B225" s="97"/>
      <c r="C225" s="156"/>
      <c r="D225" s="98"/>
      <c r="E225" s="99"/>
    </row>
    <row r="226" spans="2:5">
      <c r="B226" s="97"/>
      <c r="C226" s="156"/>
      <c r="D226" s="98"/>
      <c r="E226" s="99"/>
    </row>
    <row r="227" spans="2:5">
      <c r="B227" s="97"/>
      <c r="C227" s="156"/>
      <c r="D227" s="98"/>
      <c r="E227" s="99"/>
    </row>
    <row r="228" spans="2:5">
      <c r="B228" s="97"/>
      <c r="C228" s="156"/>
      <c r="D228" s="98"/>
      <c r="E228" s="99"/>
    </row>
    <row r="229" spans="2:5">
      <c r="B229" s="97"/>
      <c r="C229" s="156"/>
      <c r="D229" s="98"/>
      <c r="E229" s="99"/>
    </row>
    <row r="230" spans="2:5">
      <c r="B230" s="97"/>
      <c r="C230" s="156"/>
      <c r="D230" s="98"/>
      <c r="E230" s="99"/>
    </row>
    <row r="231" spans="2:5">
      <c r="B231" s="97"/>
      <c r="C231" s="156"/>
      <c r="D231" s="98"/>
      <c r="E231" s="99"/>
    </row>
    <row r="232" spans="2:5">
      <c r="B232" s="97"/>
      <c r="C232" s="156"/>
      <c r="D232" s="98"/>
      <c r="E232" s="99"/>
    </row>
    <row r="233" spans="2:5">
      <c r="B233" s="97"/>
      <c r="C233" s="156"/>
      <c r="D233" s="98"/>
      <c r="E233" s="99"/>
    </row>
    <row r="234" spans="2:5">
      <c r="B234" s="97"/>
      <c r="C234" s="156"/>
      <c r="D234" s="98"/>
      <c r="E234" s="99"/>
    </row>
    <row r="235" spans="2:5">
      <c r="B235" s="97"/>
      <c r="C235" s="156"/>
      <c r="D235" s="98"/>
      <c r="E235" s="99"/>
    </row>
    <row r="236" spans="2:5">
      <c r="B236" s="97"/>
      <c r="C236" s="156"/>
      <c r="D236" s="98"/>
      <c r="E236" s="99"/>
    </row>
    <row r="237" spans="2:5">
      <c r="B237" s="97"/>
      <c r="C237" s="156"/>
      <c r="D237" s="98"/>
      <c r="E237" s="99"/>
    </row>
    <row r="238" spans="2:5">
      <c r="B238" s="97"/>
      <c r="C238" s="156"/>
      <c r="D238" s="98"/>
      <c r="E238" s="99"/>
    </row>
    <row r="239" spans="2:5">
      <c r="B239" s="97"/>
      <c r="C239" s="156"/>
      <c r="D239" s="98"/>
      <c r="E239" s="99"/>
    </row>
    <row r="240" spans="2:5">
      <c r="B240" s="97"/>
      <c r="C240" s="156"/>
      <c r="D240" s="98"/>
      <c r="E240" s="99"/>
    </row>
    <row r="241" spans="2:5">
      <c r="B241" s="97"/>
      <c r="C241" s="156"/>
      <c r="D241" s="98"/>
      <c r="E241" s="99"/>
    </row>
    <row r="242" spans="2:5">
      <c r="B242" s="97"/>
      <c r="C242" s="156"/>
      <c r="D242" s="98"/>
      <c r="E242" s="99"/>
    </row>
    <row r="243" spans="2:5">
      <c r="B243" s="97"/>
      <c r="C243" s="156"/>
      <c r="D243" s="98"/>
      <c r="E243" s="99"/>
    </row>
    <row r="244" spans="2:5">
      <c r="B244" s="97"/>
      <c r="C244" s="156"/>
      <c r="D244" s="98"/>
      <c r="E244" s="99"/>
    </row>
    <row r="245" spans="2:5">
      <c r="B245" s="97"/>
      <c r="C245" s="156"/>
      <c r="D245" s="98"/>
      <c r="E245" s="99"/>
    </row>
    <row r="246" spans="2:5">
      <c r="B246" s="97"/>
      <c r="C246" s="156"/>
      <c r="D246" s="98"/>
      <c r="E246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topLeftCell="A16" workbookViewId="0">
      <selection activeCell="A34" sqref="A34"/>
    </sheetView>
  </sheetViews>
  <sheetFormatPr defaultColWidth="9" defaultRowHeight="16.5" outlineLevelCol="5"/>
  <cols>
    <col min="1" max="1" width="33.5" style="4" customWidth="1"/>
    <col min="2" max="2" width="38.125" style="172" customWidth="1"/>
    <col min="3" max="3" width="17.7583333333333" style="100" customWidth="1"/>
    <col min="4" max="4" width="22.875" style="6" customWidth="1"/>
    <col min="5" max="5" width="8" style="7" customWidth="1"/>
    <col min="6" max="6" width="10.7583333333333" style="157" customWidth="1"/>
    <col min="7" max="16384" width="9" style="9"/>
  </cols>
  <sheetData>
    <row r="1" ht="52.5" customHeight="1" spans="1:6">
      <c r="A1" s="10" t="s">
        <v>0</v>
      </c>
      <c r="B1" s="11"/>
      <c r="C1" s="101"/>
      <c r="D1" s="12"/>
      <c r="E1" s="13"/>
      <c r="F1" s="158"/>
    </row>
    <row r="2" ht="33.75" spans="1:6">
      <c r="A2" s="15" t="s">
        <v>1</v>
      </c>
      <c r="B2" s="16"/>
      <c r="C2" s="102" t="s">
        <v>2</v>
      </c>
      <c r="D2" s="17" t="s">
        <v>3</v>
      </c>
      <c r="E2" s="18" t="s">
        <v>4</v>
      </c>
      <c r="F2" s="159" t="s">
        <v>5</v>
      </c>
    </row>
    <row r="3" s="1" customFormat="1" ht="15" spans="1:6">
      <c r="A3" s="190" t="s">
        <v>6</v>
      </c>
      <c r="B3" s="21"/>
      <c r="C3" s="191"/>
      <c r="D3" s="22"/>
      <c r="E3" s="23"/>
      <c r="F3" s="161"/>
    </row>
    <row r="4" s="1" customFormat="1" ht="15" spans="1:6">
      <c r="A4" s="190" t="s">
        <v>7</v>
      </c>
      <c r="B4" s="21"/>
      <c r="C4" s="160"/>
      <c r="D4" s="22"/>
      <c r="E4" s="23"/>
      <c r="F4" s="161"/>
    </row>
    <row r="5" s="1" customFormat="1" ht="15" spans="1:6">
      <c r="A5" s="190" t="s">
        <v>8</v>
      </c>
      <c r="B5" s="21"/>
      <c r="C5" s="160"/>
      <c r="D5" s="22"/>
      <c r="E5" s="23"/>
      <c r="F5" s="161"/>
    </row>
    <row r="6" s="1" customFormat="1" ht="15" spans="1:6">
      <c r="A6" s="190" t="s">
        <v>9</v>
      </c>
      <c r="B6" s="21"/>
      <c r="C6" s="160"/>
      <c r="D6" s="22"/>
      <c r="E6" s="23"/>
      <c r="F6" s="161"/>
    </row>
    <row r="7" s="1" customFormat="1" ht="15" spans="1:6">
      <c r="A7" s="190" t="s">
        <v>10</v>
      </c>
      <c r="B7" s="21"/>
      <c r="C7" s="160"/>
      <c r="D7" s="22"/>
      <c r="E7" s="23"/>
      <c r="F7" s="161"/>
    </row>
    <row r="8" s="1" customFormat="1" ht="15" spans="1:6">
      <c r="A8" s="190" t="s">
        <v>11</v>
      </c>
      <c r="B8" s="21"/>
      <c r="C8" s="160"/>
      <c r="D8" s="22"/>
      <c r="E8" s="23"/>
      <c r="F8" s="161"/>
    </row>
    <row r="9" s="1" customFormat="1" ht="15" spans="1:6">
      <c r="A9" s="190" t="s">
        <v>12</v>
      </c>
      <c r="B9" s="21"/>
      <c r="C9" s="160"/>
      <c r="D9" s="22"/>
      <c r="E9" s="23"/>
      <c r="F9" s="161"/>
    </row>
    <row r="10" s="1" customFormat="1" ht="15" spans="1:6">
      <c r="A10" s="190" t="s">
        <v>13</v>
      </c>
      <c r="B10" s="103"/>
      <c r="C10" s="162"/>
      <c r="D10" s="22"/>
      <c r="E10" s="23"/>
      <c r="F10" s="161"/>
    </row>
    <row r="11" s="1" customFormat="1" ht="15" spans="1:6">
      <c r="A11" s="190" t="s">
        <v>14</v>
      </c>
      <c r="B11" s="103"/>
      <c r="C11" s="162" t="s">
        <v>15</v>
      </c>
      <c r="D11" s="22"/>
      <c r="E11" s="23"/>
      <c r="F11" s="161"/>
    </row>
    <row r="12" s="1" customFormat="1" ht="15" spans="1:6">
      <c r="A12" s="190" t="s">
        <v>16</v>
      </c>
      <c r="B12" s="103"/>
      <c r="C12" s="162" t="s">
        <v>17</v>
      </c>
      <c r="D12" s="22"/>
      <c r="E12" s="23"/>
      <c r="F12" s="161"/>
    </row>
    <row r="13" s="1" customFormat="1" ht="15" spans="1:6">
      <c r="A13" s="190" t="s">
        <v>18</v>
      </c>
      <c r="B13" s="103"/>
      <c r="C13" s="162"/>
      <c r="D13" s="22"/>
      <c r="E13" s="23"/>
      <c r="F13" s="161"/>
    </row>
    <row r="14" s="1" customFormat="1" ht="15" spans="1:6">
      <c r="A14" s="190" t="s">
        <v>19</v>
      </c>
      <c r="B14" s="103"/>
      <c r="C14" s="162"/>
      <c r="D14" s="22"/>
      <c r="E14" s="23"/>
      <c r="F14" s="161"/>
    </row>
    <row r="15" s="1" customFormat="1" ht="16.9" customHeight="1" spans="1:6">
      <c r="A15" s="190" t="s">
        <v>20</v>
      </c>
      <c r="B15" s="103"/>
      <c r="C15" s="162" t="s">
        <v>21</v>
      </c>
      <c r="D15" s="22"/>
      <c r="E15" s="23"/>
      <c r="F15" s="161"/>
    </row>
    <row r="16" s="1" customFormat="1" ht="15" spans="1:6">
      <c r="A16" s="190" t="s">
        <v>22</v>
      </c>
      <c r="B16" s="103"/>
      <c r="C16" s="162" t="s">
        <v>21</v>
      </c>
      <c r="D16" s="22"/>
      <c r="E16" s="23"/>
      <c r="F16" s="161"/>
    </row>
    <row r="17" s="1" customFormat="1" ht="15" spans="1:6">
      <c r="A17" s="190" t="s">
        <v>23</v>
      </c>
      <c r="B17" s="103"/>
      <c r="C17" s="162" t="s">
        <v>21</v>
      </c>
      <c r="D17" s="22"/>
      <c r="E17" s="23"/>
      <c r="F17" s="161"/>
    </row>
    <row r="18" s="1" customFormat="1" ht="15" spans="1:6">
      <c r="A18" s="190" t="s">
        <v>24</v>
      </c>
      <c r="B18" s="103"/>
      <c r="C18" s="162"/>
      <c r="D18" s="22"/>
      <c r="E18" s="23"/>
      <c r="F18" s="161"/>
    </row>
    <row r="19" s="1" customFormat="1" ht="15" spans="1:6">
      <c r="A19" s="190" t="s">
        <v>25</v>
      </c>
      <c r="B19" s="103"/>
      <c r="C19" s="162"/>
      <c r="D19" s="22"/>
      <c r="E19" s="23"/>
      <c r="F19" s="161"/>
    </row>
    <row r="20" s="1" customFormat="1" ht="15" spans="1:6">
      <c r="A20" s="190" t="s">
        <v>26</v>
      </c>
      <c r="B20" s="103"/>
      <c r="C20" s="162"/>
      <c r="D20" s="22"/>
      <c r="E20" s="23"/>
      <c r="F20" s="161"/>
    </row>
    <row r="21" s="1" customFormat="1" ht="15" spans="1:6">
      <c r="A21" s="190" t="s">
        <v>27</v>
      </c>
      <c r="B21" s="103"/>
      <c r="C21" s="162"/>
      <c r="D21" s="22"/>
      <c r="E21" s="23"/>
      <c r="F21" s="161"/>
    </row>
    <row r="22" s="1" customFormat="1" ht="15" spans="1:6">
      <c r="A22" s="190" t="s">
        <v>28</v>
      </c>
      <c r="B22" s="103"/>
      <c r="C22" s="162" t="s">
        <v>29</v>
      </c>
      <c r="D22" s="22"/>
      <c r="E22" s="23"/>
      <c r="F22" s="161"/>
    </row>
    <row r="23" s="1" customFormat="1" ht="15" spans="1:6">
      <c r="A23" s="190" t="s">
        <v>30</v>
      </c>
      <c r="B23" s="103"/>
      <c r="C23" s="162"/>
      <c r="D23" s="22"/>
      <c r="E23" s="23"/>
      <c r="F23" s="161"/>
    </row>
    <row r="24" s="1" customFormat="1" ht="15" spans="1:6">
      <c r="A24" s="190" t="s">
        <v>31</v>
      </c>
      <c r="B24" s="103"/>
      <c r="C24" s="162" t="s">
        <v>32</v>
      </c>
      <c r="D24" s="22"/>
      <c r="E24" s="23"/>
      <c r="F24" s="161"/>
    </row>
    <row r="25" s="1" customFormat="1" ht="15" spans="1:6">
      <c r="A25" s="190" t="s">
        <v>33</v>
      </c>
      <c r="B25" s="103"/>
      <c r="C25" s="162" t="s">
        <v>34</v>
      </c>
      <c r="D25" s="22"/>
      <c r="E25" s="23"/>
      <c r="F25" s="161"/>
    </row>
    <row r="26" s="1" customFormat="1" ht="15" spans="1:6">
      <c r="A26" s="190" t="s">
        <v>35</v>
      </c>
      <c r="B26" s="103"/>
      <c r="C26" s="162" t="s">
        <v>36</v>
      </c>
      <c r="D26" s="22"/>
      <c r="E26" s="23"/>
      <c r="F26" s="161"/>
    </row>
    <row r="27" s="1" customFormat="1" ht="15" spans="1:6">
      <c r="A27" s="190" t="s">
        <v>37</v>
      </c>
      <c r="B27" s="103"/>
      <c r="C27" s="162" t="s">
        <v>38</v>
      </c>
      <c r="D27" s="22"/>
      <c r="E27" s="23"/>
      <c r="F27" s="161"/>
    </row>
    <row r="28" s="1" customFormat="1" ht="15" spans="1:6">
      <c r="A28" s="190" t="s">
        <v>39</v>
      </c>
      <c r="B28" s="103"/>
      <c r="C28" s="162" t="s">
        <v>40</v>
      </c>
      <c r="D28" s="22"/>
      <c r="E28" s="23"/>
      <c r="F28" s="161"/>
    </row>
    <row r="29" s="1" customFormat="1" ht="15" spans="1:6">
      <c r="A29" s="190" t="s">
        <v>41</v>
      </c>
      <c r="B29" s="103"/>
      <c r="C29" s="162"/>
      <c r="D29" s="22"/>
      <c r="E29" s="23"/>
      <c r="F29" s="161"/>
    </row>
    <row r="30" s="1" customFormat="1" ht="15" spans="1:6">
      <c r="A30" s="190"/>
      <c r="B30" s="103"/>
      <c r="C30" s="162"/>
      <c r="D30" s="22"/>
      <c r="E30" s="23"/>
      <c r="F30" s="161"/>
    </row>
    <row r="31" s="1" customFormat="1" ht="15" spans="1:6">
      <c r="A31" s="190" t="s">
        <v>42</v>
      </c>
      <c r="B31" s="103"/>
      <c r="C31" s="162"/>
      <c r="D31" s="22"/>
      <c r="E31" s="23"/>
      <c r="F31" s="161"/>
    </row>
    <row r="32" s="1" customFormat="1" ht="15" spans="1:6">
      <c r="A32" s="190" t="s">
        <v>43</v>
      </c>
      <c r="B32" s="103"/>
      <c r="C32" s="162"/>
      <c r="D32" s="22"/>
      <c r="E32" s="23"/>
      <c r="F32" s="161"/>
    </row>
    <row r="33" s="1" customFormat="1" ht="15" spans="1:6">
      <c r="A33" s="190" t="s">
        <v>44</v>
      </c>
      <c r="B33" s="103"/>
      <c r="C33" s="162"/>
      <c r="D33" s="22"/>
      <c r="E33" s="23"/>
      <c r="F33" s="161"/>
    </row>
    <row r="34" s="1" customFormat="1" ht="15" spans="1:6">
      <c r="A34" s="190" t="s">
        <v>45</v>
      </c>
      <c r="B34" s="103"/>
      <c r="C34" s="162"/>
      <c r="D34" s="22"/>
      <c r="E34" s="23"/>
      <c r="F34" s="161"/>
    </row>
    <row r="35" s="1" customFormat="1" ht="15" spans="1:6">
      <c r="A35" s="190" t="s">
        <v>46</v>
      </c>
      <c r="B35" s="103"/>
      <c r="C35" s="162"/>
      <c r="D35" s="22"/>
      <c r="E35" s="23"/>
      <c r="F35" s="161"/>
    </row>
    <row r="36" s="1" customFormat="1" ht="15" spans="1:6">
      <c r="A36" s="190"/>
      <c r="B36" s="103"/>
      <c r="C36" s="162"/>
      <c r="D36" s="22"/>
      <c r="E36" s="23"/>
      <c r="F36" s="161"/>
    </row>
    <row r="37" s="1" customFormat="1" ht="15" spans="1:6">
      <c r="A37" s="190" t="s">
        <v>47</v>
      </c>
      <c r="B37" s="103"/>
      <c r="C37" s="162"/>
      <c r="D37" s="22"/>
      <c r="E37" s="23"/>
      <c r="F37" s="161"/>
    </row>
    <row r="38" s="1" customFormat="1" ht="15" spans="1:6">
      <c r="A38" s="190" t="s">
        <v>48</v>
      </c>
      <c r="B38" s="103"/>
      <c r="C38" s="162"/>
      <c r="D38" s="22"/>
      <c r="E38" s="23"/>
      <c r="F38" s="161"/>
    </row>
    <row r="39" s="1" customFormat="1" ht="15" spans="1:6">
      <c r="A39" s="190" t="s">
        <v>49</v>
      </c>
      <c r="B39" s="103"/>
      <c r="C39" s="162"/>
      <c r="D39" s="22"/>
      <c r="E39" s="23"/>
      <c r="F39" s="161"/>
    </row>
    <row r="40" s="1" customFormat="1" ht="15" spans="1:6">
      <c r="A40" s="190"/>
      <c r="B40" s="103"/>
      <c r="C40" s="162"/>
      <c r="D40" s="22"/>
      <c r="E40" s="23"/>
      <c r="F40" s="161"/>
    </row>
    <row r="41" s="1" customFormat="1" ht="15" spans="1:6">
      <c r="A41" s="190" t="s">
        <v>50</v>
      </c>
      <c r="B41" s="103"/>
      <c r="C41" s="162"/>
      <c r="D41" s="22"/>
      <c r="E41" s="23"/>
      <c r="F41" s="161"/>
    </row>
    <row r="42" s="1" customFormat="1" ht="15" spans="1:6">
      <c r="A42" s="190" t="s">
        <v>51</v>
      </c>
      <c r="B42" s="103"/>
      <c r="C42" s="162"/>
      <c r="D42" s="22"/>
      <c r="E42" s="23"/>
      <c r="F42" s="161"/>
    </row>
    <row r="43" s="1" customFormat="1" ht="15" spans="1:6">
      <c r="A43" s="190" t="s">
        <v>52</v>
      </c>
      <c r="B43" s="103"/>
      <c r="C43" s="162" t="s">
        <v>53</v>
      </c>
      <c r="D43" s="22"/>
      <c r="E43" s="23"/>
      <c r="F43" s="161"/>
    </row>
    <row r="44" s="1" customFormat="1" ht="15" spans="1:6">
      <c r="A44" s="190" t="s">
        <v>54</v>
      </c>
      <c r="B44" s="103"/>
      <c r="C44" s="162"/>
      <c r="D44" s="22"/>
      <c r="E44" s="23"/>
      <c r="F44" s="161"/>
    </row>
    <row r="45" s="1" customFormat="1" ht="15" spans="1:6">
      <c r="A45" s="190" t="s">
        <v>55</v>
      </c>
      <c r="B45" s="103"/>
      <c r="C45" s="162"/>
      <c r="D45" s="22"/>
      <c r="E45" s="23"/>
      <c r="F45" s="161"/>
    </row>
    <row r="46" s="1" customFormat="1" ht="15" spans="1:6">
      <c r="A46" s="190" t="s">
        <v>56</v>
      </c>
      <c r="B46" s="103"/>
      <c r="C46" s="162"/>
      <c r="D46" s="22"/>
      <c r="E46" s="23"/>
      <c r="F46" s="161"/>
    </row>
    <row r="47" s="1" customFormat="1" ht="15" spans="1:6">
      <c r="A47" s="190" t="s">
        <v>57</v>
      </c>
      <c r="B47" s="103"/>
      <c r="C47" s="162"/>
      <c r="D47" s="22"/>
      <c r="E47" s="23"/>
      <c r="F47" s="161"/>
    </row>
    <row r="48" s="1" customFormat="1" ht="15" spans="1:6">
      <c r="A48" s="190" t="s">
        <v>58</v>
      </c>
      <c r="B48" s="103"/>
      <c r="C48" s="162"/>
      <c r="D48" s="22"/>
      <c r="E48" s="23"/>
      <c r="F48" s="161"/>
    </row>
    <row r="49" s="1" customFormat="1" ht="15" spans="1:6">
      <c r="A49" s="190" t="s">
        <v>59</v>
      </c>
      <c r="B49" s="103"/>
      <c r="C49" s="162"/>
      <c r="D49" s="22"/>
      <c r="E49" s="23"/>
      <c r="F49" s="161"/>
    </row>
    <row r="50" s="1" customFormat="1" ht="15" spans="1:6">
      <c r="A50" s="190" t="s">
        <v>60</v>
      </c>
      <c r="B50" s="103"/>
      <c r="C50" s="162"/>
      <c r="D50" s="22"/>
      <c r="E50" s="23"/>
      <c r="F50" s="161"/>
    </row>
    <row r="51" s="1" customFormat="1" ht="15" spans="1:6">
      <c r="A51" s="190" t="s">
        <v>61</v>
      </c>
      <c r="B51" s="103"/>
      <c r="C51" s="162"/>
      <c r="D51" s="22"/>
      <c r="E51" s="23"/>
      <c r="F51" s="161"/>
    </row>
    <row r="52" s="1" customFormat="1" ht="15" spans="1:6">
      <c r="A52" s="190" t="s">
        <v>62</v>
      </c>
      <c r="B52" s="103"/>
      <c r="C52" s="162"/>
      <c r="D52" s="22"/>
      <c r="E52" s="23"/>
      <c r="F52" s="161"/>
    </row>
    <row r="53" s="1" customFormat="1" ht="15" spans="1:6">
      <c r="A53" s="190"/>
      <c r="B53" s="103"/>
      <c r="C53" s="162"/>
      <c r="D53" s="22"/>
      <c r="E53" s="23"/>
      <c r="F53" s="161"/>
    </row>
    <row r="54" s="1" customFormat="1" ht="15" spans="1:6">
      <c r="A54" s="190" t="s">
        <v>63</v>
      </c>
      <c r="B54" s="103"/>
      <c r="C54" s="162"/>
      <c r="D54" s="22"/>
      <c r="E54" s="23"/>
      <c r="F54" s="161"/>
    </row>
    <row r="55" s="1" customFormat="1" ht="15" spans="1:6">
      <c r="A55" s="190" t="s">
        <v>64</v>
      </c>
      <c r="B55" s="103"/>
      <c r="C55" s="162"/>
      <c r="D55" s="22"/>
      <c r="E55" s="23"/>
      <c r="F55" s="161"/>
    </row>
    <row r="56" s="1" customFormat="1" ht="15" spans="1:6">
      <c r="A56" s="190" t="s">
        <v>65</v>
      </c>
      <c r="B56" s="103"/>
      <c r="C56" s="162"/>
      <c r="D56" s="22"/>
      <c r="E56" s="23"/>
      <c r="F56" s="161"/>
    </row>
    <row r="57" s="1" customFormat="1" ht="15" spans="1:6">
      <c r="A57" s="190" t="s">
        <v>66</v>
      </c>
      <c r="B57" s="103"/>
      <c r="C57" s="162"/>
      <c r="D57" s="22"/>
      <c r="E57" s="23"/>
      <c r="F57" s="161"/>
    </row>
    <row r="58" s="1" customFormat="1" ht="15" spans="1:6">
      <c r="A58" s="190" t="s">
        <v>67</v>
      </c>
      <c r="B58" s="103"/>
      <c r="C58" s="162"/>
      <c r="D58" s="22"/>
      <c r="E58" s="23"/>
      <c r="F58" s="161"/>
    </row>
    <row r="59" s="1" customFormat="1" ht="15" spans="1:6">
      <c r="A59" s="190" t="s">
        <v>68</v>
      </c>
      <c r="B59" s="103"/>
      <c r="C59" s="162"/>
      <c r="D59" s="22"/>
      <c r="E59" s="23"/>
      <c r="F59" s="161"/>
    </row>
    <row r="60" s="1" customFormat="1" ht="29.25" spans="1:6">
      <c r="A60" s="192" t="s">
        <v>69</v>
      </c>
      <c r="B60" s="105"/>
      <c r="C60" s="162"/>
      <c r="D60" s="22"/>
      <c r="E60" s="23"/>
      <c r="F60" s="161"/>
    </row>
    <row r="61" s="1" customFormat="1" ht="15" spans="1:6">
      <c r="A61" s="190"/>
      <c r="B61" s="103"/>
      <c r="C61" s="162"/>
      <c r="D61" s="22"/>
      <c r="E61" s="23"/>
      <c r="F61" s="161"/>
    </row>
    <row r="62" s="1" customFormat="1" ht="15" spans="1:6">
      <c r="A62" s="190" t="s">
        <v>70</v>
      </c>
      <c r="B62" s="103"/>
      <c r="C62" s="162"/>
      <c r="D62" s="22"/>
      <c r="E62" s="23"/>
      <c r="F62" s="161"/>
    </row>
    <row r="63" s="1" customFormat="1" ht="15" spans="1:6">
      <c r="A63" s="190" t="s">
        <v>71</v>
      </c>
      <c r="B63" s="103"/>
      <c r="C63" s="162"/>
      <c r="D63" s="22"/>
      <c r="E63" s="23"/>
      <c r="F63" s="161"/>
    </row>
    <row r="64" s="1" customFormat="1" ht="15" spans="1:6">
      <c r="A64" s="190" t="s">
        <v>72</v>
      </c>
      <c r="B64" s="103"/>
      <c r="C64" s="162"/>
      <c r="D64" s="22"/>
      <c r="E64" s="23"/>
      <c r="F64" s="161"/>
    </row>
    <row r="65" s="1" customFormat="1" ht="15" spans="1:6">
      <c r="A65" s="190" t="s">
        <v>73</v>
      </c>
      <c r="B65" s="103"/>
      <c r="C65" s="162"/>
      <c r="D65" s="22"/>
      <c r="E65" s="23"/>
      <c r="F65" s="161"/>
    </row>
    <row r="66" s="1" customFormat="1" ht="15" spans="1:6">
      <c r="A66" s="190" t="s">
        <v>74</v>
      </c>
      <c r="B66" s="103"/>
      <c r="C66" s="162"/>
      <c r="D66" s="22"/>
      <c r="E66" s="23"/>
      <c r="F66" s="161"/>
    </row>
    <row r="67" s="1" customFormat="1" ht="15" spans="1:6">
      <c r="A67" s="190" t="s">
        <v>75</v>
      </c>
      <c r="B67" s="103"/>
      <c r="C67" s="162"/>
      <c r="D67" s="22"/>
      <c r="E67" s="23"/>
      <c r="F67" s="161"/>
    </row>
    <row r="68" s="1" customFormat="1" ht="15" spans="1:6">
      <c r="A68" s="190" t="s">
        <v>76</v>
      </c>
      <c r="B68" s="103"/>
      <c r="C68" s="162"/>
      <c r="D68" s="22"/>
      <c r="E68" s="23"/>
      <c r="F68" s="161"/>
    </row>
    <row r="69" s="1" customFormat="1" ht="15" spans="1:6">
      <c r="A69" s="190" t="s">
        <v>77</v>
      </c>
      <c r="B69" s="103"/>
      <c r="C69" s="162"/>
      <c r="D69" s="22"/>
      <c r="E69" s="23"/>
      <c r="F69" s="161"/>
    </row>
    <row r="70" s="1" customFormat="1" ht="15" spans="1:6">
      <c r="A70" s="190" t="s">
        <v>78</v>
      </c>
      <c r="B70" s="103"/>
      <c r="C70" s="162"/>
      <c r="D70" s="22"/>
      <c r="E70" s="23"/>
      <c r="F70" s="161"/>
    </row>
    <row r="71" s="1" customFormat="1" ht="15" spans="1:6">
      <c r="A71" s="190" t="s">
        <v>79</v>
      </c>
      <c r="B71" s="103"/>
      <c r="C71" s="162"/>
      <c r="D71" s="22"/>
      <c r="E71" s="23"/>
      <c r="F71" s="161"/>
    </row>
    <row r="72" s="1" customFormat="1" ht="15" spans="1:6">
      <c r="A72" s="190" t="s">
        <v>80</v>
      </c>
      <c r="B72" s="103"/>
      <c r="C72" s="162"/>
      <c r="D72" s="22"/>
      <c r="E72" s="23"/>
      <c r="F72" s="161"/>
    </row>
    <row r="73" ht="21.75" spans="1:6">
      <c r="A73" s="27"/>
      <c r="B73" s="173"/>
      <c r="C73" s="28"/>
      <c r="D73" s="29"/>
      <c r="E73" s="30"/>
      <c r="F73" s="163"/>
    </row>
    <row r="74" ht="21.75" spans="1:6">
      <c r="A74" s="32"/>
      <c r="B74" s="33"/>
      <c r="C74" s="164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16"/>
      <c r="C75" s="108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174" t="s">
        <v>84</v>
      </c>
      <c r="C76" s="110">
        <f>(B8-B7)/ABS(IF(B7=0,1,B7))</f>
        <v>0</v>
      </c>
      <c r="D76" s="193" t="s">
        <v>85</v>
      </c>
      <c r="E76" s="44">
        <f>IF(C76&gt;0.2,5,IF(C76&gt;0.1,4,IF(C76&gt;0,3,IF(C76&gt;-0.1,2,IF(C76&gt;-0.2,1,0)))))</f>
        <v>2</v>
      </c>
      <c r="F76" s="45"/>
    </row>
    <row r="77" s="2" customFormat="1" ht="82.5" spans="1:6">
      <c r="A77" s="41"/>
      <c r="B77" s="174" t="s">
        <v>86</v>
      </c>
      <c r="C77" s="110">
        <f>(B8-B9)/ABS(IF(B9=0,1,B9))</f>
        <v>0</v>
      </c>
      <c r="D77" s="193" t="s">
        <v>85</v>
      </c>
      <c r="E77" s="44">
        <f>IF(C77&gt;0.2,5,IF(C77&gt;0.1,4,IF(C77&gt;0,3,IF(C77&gt;-0.1,2,IF(C77&gt;-0.2,1,0)))))</f>
        <v>2</v>
      </c>
      <c r="F77" s="45"/>
    </row>
    <row r="78" s="2" customFormat="1" ht="82.5" spans="1:6">
      <c r="A78" s="41"/>
      <c r="B78" s="175" t="s">
        <v>87</v>
      </c>
      <c r="C78" s="165">
        <f>(B32-B31)/ABS(IF(B31=0,1,B31))</f>
        <v>0</v>
      </c>
      <c r="D78" s="194" t="s">
        <v>88</v>
      </c>
      <c r="E78" s="44">
        <f>IF(C78&gt;0.4,5,IF(C78&gt;0.2,4,IF(C78&gt;0,3,IF(C78&gt;-0.2,2,IF(C78&gt;-0.4,1,0)))))</f>
        <v>2</v>
      </c>
      <c r="F78" s="48"/>
    </row>
    <row r="79" s="2" customFormat="1" ht="82.5" spans="1:6">
      <c r="A79" s="41"/>
      <c r="B79" s="175" t="s">
        <v>89</v>
      </c>
      <c r="C79" s="165">
        <f>(B32-B35)/ABS(IF(B35=0,1,B35))</f>
        <v>0</v>
      </c>
      <c r="D79" s="194" t="s">
        <v>88</v>
      </c>
      <c r="E79" s="44">
        <f>IF(C79&gt;0.4,5,IF(C79&gt;0.2,4,IF(C79&gt;0,3,IF(C79&gt;-0.2,2,IF(C79&gt;-0.4,1,0)))))</f>
        <v>2</v>
      </c>
      <c r="F79" s="48"/>
    </row>
    <row r="80" s="2" customFormat="1" ht="82.5" spans="1:6">
      <c r="A80" s="41"/>
      <c r="B80" s="175" t="s">
        <v>90</v>
      </c>
      <c r="C80" s="165">
        <f>(B11-B10)/ABS(IF(B10=0,1,B10))</f>
        <v>0</v>
      </c>
      <c r="D80" s="194" t="s">
        <v>91</v>
      </c>
      <c r="E80" s="44">
        <f>IF(C80&gt;3,5,IF(C80&gt;1,4,IF(C80&gt;0,3,IF(C80&gt;-1,2,IF(C80&gt;-2,1,0)))))</f>
        <v>2</v>
      </c>
      <c r="F80" s="48"/>
    </row>
    <row r="81" s="2" customFormat="1" ht="82.5" spans="1:6">
      <c r="A81" s="41"/>
      <c r="B81" s="175" t="s">
        <v>92</v>
      </c>
      <c r="C81" s="165">
        <f>(B11-B12)/ABS(IF(B12=0,1,B12))</f>
        <v>0</v>
      </c>
      <c r="D81" s="194" t="s">
        <v>91</v>
      </c>
      <c r="E81" s="44">
        <f>IF(C81&gt;3,5,IF(C81&gt;1,4,IF(C81&gt;0,3,IF(C81&gt;-1,2,IF(C81&gt;-2,1,0)))))</f>
        <v>2</v>
      </c>
      <c r="F81" s="48"/>
    </row>
    <row r="82" s="2" customFormat="1" ht="82.5" spans="1:6">
      <c r="A82" s="41"/>
      <c r="B82" s="175" t="s">
        <v>93</v>
      </c>
      <c r="C82" s="165">
        <f>(B16-B15)/ABS(IF(B15=0,1,B15))</f>
        <v>0</v>
      </c>
      <c r="D82" s="193" t="s">
        <v>85</v>
      </c>
      <c r="E82" s="44">
        <f>IF(C82&gt;0.2,5,IF(C82&gt;0.1,4,IF(C82&gt;0,3,IF(C82&gt;-0.1,2,IF(C82&gt;-0.2,1,0)))))</f>
        <v>2</v>
      </c>
      <c r="F82" s="48"/>
    </row>
    <row r="83" s="2" customFormat="1" ht="82.5" spans="1:6">
      <c r="A83" s="41"/>
      <c r="B83" s="175" t="s">
        <v>94</v>
      </c>
      <c r="C83" s="165">
        <f>(B16-B17)/ABS(IF(B17=0,1,B17))</f>
        <v>0</v>
      </c>
      <c r="D83" s="193" t="s">
        <v>85</v>
      </c>
      <c r="E83" s="44">
        <f>IF(C83&gt;0.2,5,IF(C83&gt;0.1,4,IF(C83&gt;0,3,IF(C83&gt;-0.1,2,IF(C83&gt;-0.2,1,0)))))</f>
        <v>2</v>
      </c>
      <c r="F83" s="48"/>
    </row>
    <row r="84" s="2" customFormat="1" ht="115.5" spans="1:6">
      <c r="A84" s="49" t="s">
        <v>95</v>
      </c>
      <c r="B84" s="175" t="s">
        <v>96</v>
      </c>
      <c r="C84" s="165">
        <f>(B13/IF(B14=0,1,B14))</f>
        <v>0</v>
      </c>
      <c r="D84" s="47" t="s">
        <v>97</v>
      </c>
      <c r="E84" s="44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175" t="s">
        <v>98</v>
      </c>
      <c r="C85" s="165">
        <f>(B5/IF(B6=0,1,B6))</f>
        <v>0</v>
      </c>
      <c r="D85" s="47" t="s">
        <v>97</v>
      </c>
      <c r="E85" s="44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99</v>
      </c>
      <c r="B86" s="175" t="s">
        <v>100</v>
      </c>
      <c r="C86" s="165">
        <f>(B19/IF(B4=0,1,B4))</f>
        <v>0</v>
      </c>
      <c r="D86" s="47" t="s">
        <v>101</v>
      </c>
      <c r="E86" s="44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102</v>
      </c>
      <c r="B87" s="176"/>
      <c r="C87" s="115"/>
      <c r="D87" s="53"/>
      <c r="E87" s="54"/>
      <c r="F87" s="55">
        <f>SUM(E88:E94)/25*20</f>
        <v>8</v>
      </c>
    </row>
    <row r="88" s="2" customFormat="1" ht="99" spans="1:6">
      <c r="A88" s="56" t="s">
        <v>103</v>
      </c>
      <c r="B88" s="177" t="s">
        <v>104</v>
      </c>
      <c r="C88" s="117">
        <f>(B20-30000)/30000</f>
        <v>-1</v>
      </c>
      <c r="D88" s="58" t="s">
        <v>105</v>
      </c>
      <c r="E88" s="62">
        <f>IF(C88&gt;0.2,5,IF(C88&gt;0,4,IF(C88&gt;-0.1,3,IF(C88&gt;-0.2,2,IF(C88&gt;-0.3,1,0)))))</f>
        <v>0</v>
      </c>
      <c r="F88" s="60"/>
    </row>
    <row r="89" s="2" customFormat="1" ht="49.5" spans="1:6">
      <c r="A89" s="56"/>
      <c r="B89" s="177" t="s">
        <v>106</v>
      </c>
      <c r="C89" s="117">
        <f>(B21-30000)/30000</f>
        <v>-1</v>
      </c>
      <c r="D89" s="58" t="s">
        <v>107</v>
      </c>
      <c r="E89" s="62">
        <f>IF(C89&gt;0.7,5,IF(C89&gt;0.3,4,IF(C89&gt;0.1,3,)))</f>
        <v>0</v>
      </c>
      <c r="F89" s="60"/>
    </row>
    <row r="90" s="2" customFormat="1" ht="19.5" spans="1:6">
      <c r="A90" s="56"/>
      <c r="B90" s="177" t="s">
        <v>108</v>
      </c>
      <c r="C90" s="119">
        <f>B21</f>
        <v>0</v>
      </c>
      <c r="D90" s="58" t="s">
        <v>109</v>
      </c>
      <c r="E90" s="62" t="s">
        <v>110</v>
      </c>
      <c r="F90" s="60"/>
    </row>
    <row r="91" s="2" customFormat="1" ht="99" spans="1:6">
      <c r="A91" s="56" t="s">
        <v>111</v>
      </c>
      <c r="B91" s="177" t="s">
        <v>112</v>
      </c>
      <c r="C91" s="117">
        <f>B25/IF(B5=0,1,B5)</f>
        <v>0</v>
      </c>
      <c r="D91" s="58" t="s">
        <v>113</v>
      </c>
      <c r="E91" s="62">
        <f>IF(C91&gt;0.3,0,IF(C91&gt;0.25,1,IF(C91&gt;0.2,2,IF(C91&gt;0.15,3,IF(C91&gt;0.1,4,5)))))</f>
        <v>5</v>
      </c>
      <c r="F91" s="60"/>
    </row>
    <row r="92" s="2" customFormat="1" ht="99" spans="1:6">
      <c r="A92" s="56"/>
      <c r="B92" s="177" t="s">
        <v>114</v>
      </c>
      <c r="C92" s="117">
        <f>B26/IF(B6=0,1,B6)</f>
        <v>0</v>
      </c>
      <c r="D92" s="58" t="s">
        <v>115</v>
      </c>
      <c r="E92" s="62">
        <f>IF(C92&gt;0.25,0,IF(C92&gt;0.2,1,IF(C92&gt;0.15,2,IF(C92&gt;0.1,3,IF(C92&gt;0.05,4,5)))))</f>
        <v>5</v>
      </c>
      <c r="F92" s="60"/>
    </row>
    <row r="93" s="2" customFormat="1" ht="66" spans="1:6">
      <c r="A93" s="56" t="s">
        <v>116</v>
      </c>
      <c r="B93" s="177" t="s">
        <v>117</v>
      </c>
      <c r="C93" s="122">
        <f>B37/IF(B66=0,1,B66)</f>
        <v>0</v>
      </c>
      <c r="D93" s="61" t="s">
        <v>118</v>
      </c>
      <c r="E93" s="62">
        <f>IF(C93&gt;0.2,5,IF(C93&gt;0.1,3,IF(C93&gt;0.05,1,0)))</f>
        <v>0</v>
      </c>
      <c r="F93" s="60"/>
    </row>
    <row r="94" s="2" customFormat="1" ht="33" spans="1:6">
      <c r="A94" s="56"/>
      <c r="B94" s="177" t="s">
        <v>119</v>
      </c>
      <c r="C94" s="166" t="s">
        <v>120</v>
      </c>
      <c r="D94" s="58" t="s">
        <v>109</v>
      </c>
      <c r="E94" s="62" t="s">
        <v>110</v>
      </c>
      <c r="F94" s="60"/>
    </row>
    <row r="95" s="2" customFormat="1" ht="24.95" customHeight="1" spans="1:6">
      <c r="A95" s="51" t="s">
        <v>121</v>
      </c>
      <c r="B95" s="176"/>
      <c r="C95" s="125"/>
      <c r="D95" s="64"/>
      <c r="E95" s="65"/>
      <c r="F95" s="55">
        <f>SUM(E96:E100)/20*25</f>
        <v>6.25</v>
      </c>
    </row>
    <row r="96" s="2" customFormat="1" ht="99" spans="1:6">
      <c r="A96" s="66" t="s">
        <v>122</v>
      </c>
      <c r="B96" s="178" t="s">
        <v>123</v>
      </c>
      <c r="C96" s="127">
        <f>(B5+B6-B25-B26-B27)/IF((B5+B6)=0,1,B5+B6)</f>
        <v>0</v>
      </c>
      <c r="D96" s="67" t="s">
        <v>124</v>
      </c>
      <c r="E96" s="167">
        <f>IF(C96&gt;0.55,5,IF(C96&gt;0.5,4,IF(C96&gt;0.45,3,IF(C96&gt;0.4,2,IF(C96&gt;0.35,1,0)))))</f>
        <v>0</v>
      </c>
      <c r="F96" s="69"/>
    </row>
    <row r="97" s="2" customFormat="1" ht="99" spans="1:6">
      <c r="A97" s="66"/>
      <c r="B97" s="178" t="s">
        <v>125</v>
      </c>
      <c r="C97" s="127">
        <f>B28/IF(B4=0,1,B4)</f>
        <v>0</v>
      </c>
      <c r="D97" s="67" t="s">
        <v>126</v>
      </c>
      <c r="E97" s="167">
        <f>IF(C97&gt;0.35,1,IF(C97&gt;0.3,2,IF(C97&gt;0.28,3,IF(C97&gt;0.25,3,IF(C97&gt;0.2,5,0)))))</f>
        <v>0</v>
      </c>
      <c r="F97" s="69"/>
    </row>
    <row r="98" s="2" customFormat="1" ht="82.5" spans="1:6">
      <c r="A98" s="66" t="s">
        <v>127</v>
      </c>
      <c r="B98" s="178" t="s">
        <v>128</v>
      </c>
      <c r="C98" s="129">
        <f>B23/IF(B3=0,1,B3)</f>
        <v>0</v>
      </c>
      <c r="D98" s="70" t="s">
        <v>129</v>
      </c>
      <c r="E98" s="167">
        <f>IF(C98&gt;1,5,IF(C98&gt;0.95,4,IF(C98&gt;0.9,3,IF(C98&gt;0.85,2,IF(C98&gt;0.8,1,0)))))</f>
        <v>0</v>
      </c>
      <c r="F98" s="69"/>
    </row>
    <row r="99" s="2" customFormat="1" ht="19.5" spans="1:6">
      <c r="A99" s="66"/>
      <c r="B99" s="178" t="s">
        <v>130</v>
      </c>
      <c r="C99" s="132">
        <f>B29</f>
        <v>0</v>
      </c>
      <c r="D99" s="70" t="s">
        <v>109</v>
      </c>
      <c r="E99" s="167" t="s">
        <v>110</v>
      </c>
      <c r="F99" s="69"/>
    </row>
    <row r="100" s="2" customFormat="1" ht="82.5" spans="1:6">
      <c r="A100" s="66" t="s">
        <v>131</v>
      </c>
      <c r="B100" s="178" t="s">
        <v>132</v>
      </c>
      <c r="C100" s="127">
        <f>B22/IF(B4=0,1,B4)</f>
        <v>0</v>
      </c>
      <c r="D100" s="67" t="s">
        <v>133</v>
      </c>
      <c r="E100" s="167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134</v>
      </c>
      <c r="B101" s="176"/>
      <c r="C101" s="134"/>
      <c r="D101" s="72"/>
      <c r="E101" s="73"/>
      <c r="F101" s="55">
        <f>SUM(E102:E115)/55*15</f>
        <v>0.818181818181818</v>
      </c>
    </row>
    <row r="102" s="3" customFormat="1" ht="99" spans="1:6">
      <c r="A102" s="74" t="s">
        <v>135</v>
      </c>
      <c r="B102" s="138" t="s">
        <v>136</v>
      </c>
      <c r="C102" s="136">
        <f>B52/IF(B32=0,1,B32)</f>
        <v>0</v>
      </c>
      <c r="D102" s="75" t="s">
        <v>137</v>
      </c>
      <c r="E102" s="81">
        <f>IF(C102&gt;0.95,5,IF(C102&gt;0.9,4,IF(C102&gt;0.85,3,IF(C102&gt;0.8,2,IF(C102&gt;=0.75,1,0)))))</f>
        <v>0</v>
      </c>
      <c r="F102" s="77"/>
    </row>
    <row r="103" s="3" customFormat="1" ht="99" spans="1:6">
      <c r="A103" s="74" t="s">
        <v>138</v>
      </c>
      <c r="B103" s="138" t="s">
        <v>139</v>
      </c>
      <c r="C103" s="136">
        <f>B57/IF(B56=0,1,B56)</f>
        <v>0</v>
      </c>
      <c r="D103" s="75" t="s">
        <v>137</v>
      </c>
      <c r="E103" s="81">
        <f>IF(C103&gt;0.95,5,IF(C103&gt;0.9,4,IF(C103&gt;0.85,3,IF(C103&gt;0.8,2,IF(C103&gt;=0.75,1,0)))))</f>
        <v>0</v>
      </c>
      <c r="F103" s="77"/>
    </row>
    <row r="104" s="3" customFormat="1" ht="99" spans="1:6">
      <c r="A104" s="74"/>
      <c r="B104" s="138" t="s">
        <v>140</v>
      </c>
      <c r="C104" s="136">
        <f>B59/IF(B58=0,1,B58)</f>
        <v>0</v>
      </c>
      <c r="D104" s="75" t="s">
        <v>137</v>
      </c>
      <c r="E104" s="81">
        <f>IF(C104&gt;0.95,5,IF(C104&gt;0.9,4,IF(C104&gt;0.85,3,IF(C104&gt;0.8,2,IF(C104&gt;=0.75,1,0)))))</f>
        <v>0</v>
      </c>
      <c r="F104" s="77"/>
    </row>
    <row r="105" s="3" customFormat="1" ht="33" spans="1:6">
      <c r="A105" s="74"/>
      <c r="B105" s="138" t="s">
        <v>141</v>
      </c>
      <c r="C105" s="139" t="s">
        <v>120</v>
      </c>
      <c r="D105" s="79" t="s">
        <v>109</v>
      </c>
      <c r="E105" s="81" t="s">
        <v>110</v>
      </c>
      <c r="F105" s="77"/>
    </row>
    <row r="106" s="3" customFormat="1" ht="99" spans="1:6">
      <c r="A106" s="74" t="s">
        <v>142</v>
      </c>
      <c r="B106" s="138" t="s">
        <v>143</v>
      </c>
      <c r="C106" s="141">
        <f>B60/100</f>
        <v>0</v>
      </c>
      <c r="D106" s="79" t="s">
        <v>144</v>
      </c>
      <c r="E106" s="81">
        <f>IF(C106&gt;1.08,0,IF(C106&gt;1.04,1,IF(C106&gt;1,3,IF(C106&gt;0.96,5,IF(C106&gt;0.92,3,IF(C106&gt;0.88,1,0))))))</f>
        <v>0</v>
      </c>
      <c r="F106" s="77"/>
    </row>
    <row r="107" s="3" customFormat="1" ht="99" spans="1:6">
      <c r="A107" s="74"/>
      <c r="B107" s="138" t="s">
        <v>145</v>
      </c>
      <c r="C107" s="141">
        <f>B51/IF(B33=0,1,B33)</f>
        <v>0</v>
      </c>
      <c r="D107" s="75" t="s">
        <v>146</v>
      </c>
      <c r="E107" s="81">
        <f>IF(C107&gt;0.95,5,IF(C107&gt;0.9,4,IF(C107&gt;0.85,3,IF(C107&gt;0.8,2,IF(C107&gt;=0.75,1,0)))))</f>
        <v>0</v>
      </c>
      <c r="F107" s="77"/>
    </row>
    <row r="108" s="2" customFormat="1" ht="99" spans="1:6">
      <c r="A108" s="74" t="s">
        <v>147</v>
      </c>
      <c r="B108" s="138" t="s">
        <v>148</v>
      </c>
      <c r="C108" s="136">
        <f>B48/(IF(B18=0,1,B18)/(1500*12))</f>
        <v>0</v>
      </c>
      <c r="D108" s="75" t="s">
        <v>149</v>
      </c>
      <c r="E108" s="81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138" t="s">
        <v>150</v>
      </c>
      <c r="C109" s="136">
        <f>B49/IF(B48=0,1,B48)</f>
        <v>0</v>
      </c>
      <c r="D109" s="75" t="s">
        <v>151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138" t="s">
        <v>152</v>
      </c>
      <c r="C110" s="136">
        <f>B50</f>
        <v>0</v>
      </c>
      <c r="D110" s="75" t="s">
        <v>109</v>
      </c>
      <c r="E110" s="81" t="s">
        <v>110</v>
      </c>
      <c r="F110" s="80"/>
    </row>
    <row r="111" s="2" customFormat="1" ht="99" spans="1:6">
      <c r="A111" s="74" t="s">
        <v>153</v>
      </c>
      <c r="B111" s="138" t="s">
        <v>154</v>
      </c>
      <c r="C111" s="136">
        <f>(B42-B41)/ABS(IF(B41=0,1,B41))</f>
        <v>0</v>
      </c>
      <c r="D111" s="75" t="s">
        <v>155</v>
      </c>
      <c r="E111" s="81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138" t="s">
        <v>156</v>
      </c>
      <c r="C112" s="136">
        <f>B44/IF(B42=0,1,B42)</f>
        <v>0</v>
      </c>
      <c r="D112" s="75" t="s">
        <v>137</v>
      </c>
      <c r="E112" s="81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138" t="s">
        <v>157</v>
      </c>
      <c r="C113" s="145">
        <f>B46/IF(B42=0,1,B42)</f>
        <v>0</v>
      </c>
      <c r="D113" s="75" t="s">
        <v>158</v>
      </c>
      <c r="E113" s="168">
        <f>IF(C113&gt;0.15,5,IF(C113&gt;0.1,3,IF(C113&gt;0.05,1,0)))</f>
        <v>0</v>
      </c>
      <c r="F113" s="80"/>
    </row>
    <row r="114" s="2" customFormat="1" ht="99" spans="1:6">
      <c r="A114" s="74"/>
      <c r="B114" s="138" t="s">
        <v>159</v>
      </c>
      <c r="C114" s="136">
        <f>B45/IF(B42=0,1,B42)</f>
        <v>0</v>
      </c>
      <c r="D114" s="75" t="s">
        <v>137</v>
      </c>
      <c r="E114" s="81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138" t="s">
        <v>57</v>
      </c>
      <c r="C115" s="145">
        <f>B47</f>
        <v>0</v>
      </c>
      <c r="D115" s="79" t="s">
        <v>109</v>
      </c>
      <c r="E115" s="81" t="s">
        <v>110</v>
      </c>
      <c r="F115" s="80"/>
    </row>
    <row r="116" s="2" customFormat="1" ht="24.95" customHeight="1" spans="1:6">
      <c r="A116" s="51" t="s">
        <v>160</v>
      </c>
      <c r="B116" s="176"/>
      <c r="C116" s="134"/>
      <c r="D116" s="72"/>
      <c r="E116" s="73"/>
      <c r="F116" s="55">
        <f>SUM(E117:E124)/35*10</f>
        <v>7.71428571428571</v>
      </c>
    </row>
    <row r="117" s="2" customFormat="1" ht="66" spans="1:6">
      <c r="A117" s="82" t="s">
        <v>135</v>
      </c>
      <c r="B117" s="179" t="s">
        <v>161</v>
      </c>
      <c r="C117" s="147">
        <f>B62</f>
        <v>0</v>
      </c>
      <c r="D117" s="84" t="s">
        <v>162</v>
      </c>
      <c r="E117" s="169">
        <f>IF(C117&gt;5,0,IF(C117&gt;3,3,IF(C117&gt;1,4,5)))</f>
        <v>5</v>
      </c>
      <c r="F117" s="86"/>
    </row>
    <row r="118" s="2" customFormat="1" ht="66" spans="1:6">
      <c r="A118" s="87" t="s">
        <v>163</v>
      </c>
      <c r="B118" s="179" t="s">
        <v>164</v>
      </c>
      <c r="C118" s="149">
        <f>B63/IF(B69=0,1,B69)</f>
        <v>0</v>
      </c>
      <c r="D118" s="88" t="s">
        <v>165</v>
      </c>
      <c r="E118" s="169">
        <f>IF(C118&gt;0.3,0,IF(C118&gt;0.2,1,IF(C118&gt;0.1,3,5)))</f>
        <v>5</v>
      </c>
      <c r="F118" s="86"/>
    </row>
    <row r="119" s="2" customFormat="1" ht="49.5" spans="1:6">
      <c r="A119" s="87"/>
      <c r="B119" s="179" t="s">
        <v>166</v>
      </c>
      <c r="C119" s="149">
        <f>B72/IF(B71=0,1,B71)</f>
        <v>0</v>
      </c>
      <c r="D119" s="84" t="s">
        <v>167</v>
      </c>
      <c r="E119" s="169">
        <f>IF(C119&gt;0.6,1,IF(C119&gt;0.2,3,5))</f>
        <v>5</v>
      </c>
      <c r="F119" s="86"/>
    </row>
    <row r="120" s="2" customFormat="1" ht="66" spans="1:6">
      <c r="A120" s="83" t="s">
        <v>168</v>
      </c>
      <c r="B120" s="179" t="s">
        <v>169</v>
      </c>
      <c r="C120" s="152">
        <f>B64/IF(B66=0,1,B66)</f>
        <v>0</v>
      </c>
      <c r="D120" s="88" t="s">
        <v>170</v>
      </c>
      <c r="E120" s="169">
        <f>IF(C120&gt;0.15,0,IF(C120&gt;0.1,1,IF(C120&gt;0.05,3,5)))</f>
        <v>5</v>
      </c>
      <c r="F120" s="86"/>
    </row>
    <row r="121" s="2" customFormat="1" ht="66" spans="1:6">
      <c r="A121" s="83"/>
      <c r="B121" s="179" t="s">
        <v>171</v>
      </c>
      <c r="C121" s="152">
        <f>B67/(IF(B66=0,1,B66)/6)</f>
        <v>0</v>
      </c>
      <c r="D121" s="88" t="s">
        <v>172</v>
      </c>
      <c r="E121" s="169">
        <f>IF(C121&gt;1,5,IF(C121&gt;0.8,3,1))</f>
        <v>1</v>
      </c>
      <c r="F121" s="86"/>
    </row>
    <row r="122" s="2" customFormat="1" ht="66" spans="1:6">
      <c r="A122" s="83"/>
      <c r="B122" s="179" t="s">
        <v>173</v>
      </c>
      <c r="C122" s="147">
        <f>B68/(IF(B66=0,1,B66)/30)</f>
        <v>0</v>
      </c>
      <c r="D122" s="88" t="s">
        <v>172</v>
      </c>
      <c r="E122" s="169">
        <f>IF(C122&gt;1,5,IF(C122&gt;0.8,3,1))</f>
        <v>1</v>
      </c>
      <c r="F122" s="86"/>
    </row>
    <row r="123" s="2" customFormat="1" ht="19.5" hidden="1" spans="1:6">
      <c r="A123" s="83"/>
      <c r="B123" s="179" t="s">
        <v>174</v>
      </c>
      <c r="C123" s="147"/>
      <c r="D123" s="88" t="s">
        <v>109</v>
      </c>
      <c r="E123" s="169" t="s">
        <v>110</v>
      </c>
      <c r="F123" s="86"/>
    </row>
    <row r="124" s="2" customFormat="1" ht="66" spans="1:6">
      <c r="A124" s="90" t="s">
        <v>175</v>
      </c>
      <c r="B124" s="180" t="s">
        <v>176</v>
      </c>
      <c r="C124" s="154">
        <f>B65/IF(B70=0,1,B70)</f>
        <v>0</v>
      </c>
      <c r="D124" s="92" t="s">
        <v>165</v>
      </c>
      <c r="E124" s="170">
        <f>IF(C124&gt;0.3,0,IF(C124&gt;0.2,1,IF(C124&gt;0.1,3,5)))</f>
        <v>5</v>
      </c>
      <c r="F124" s="86"/>
    </row>
    <row r="125" s="2" customFormat="1" spans="1:6">
      <c r="A125" s="4"/>
      <c r="B125" s="181"/>
      <c r="C125" s="155"/>
      <c r="D125" s="94"/>
      <c r="E125" s="95"/>
      <c r="F125" s="171"/>
    </row>
    <row r="126" s="2" customFormat="1" spans="1:6">
      <c r="A126" s="4"/>
      <c r="B126" s="181"/>
      <c r="C126" s="155"/>
      <c r="D126" s="94"/>
      <c r="E126" s="95"/>
      <c r="F126" s="171"/>
    </row>
    <row r="127" s="2" customFormat="1" spans="1:6">
      <c r="A127" s="4"/>
      <c r="B127" s="181"/>
      <c r="C127" s="155"/>
      <c r="D127" s="94"/>
      <c r="E127" s="95"/>
      <c r="F127" s="171"/>
    </row>
    <row r="128" s="2" customFormat="1" spans="1:6">
      <c r="A128" s="4"/>
      <c r="B128" s="181"/>
      <c r="C128" s="155"/>
      <c r="D128" s="94"/>
      <c r="E128" s="95"/>
      <c r="F128" s="171"/>
    </row>
    <row r="129" s="2" customFormat="1" spans="1:6">
      <c r="A129" s="4"/>
      <c r="B129" s="181"/>
      <c r="C129" s="155"/>
      <c r="D129" s="94"/>
      <c r="E129" s="95"/>
      <c r="F129" s="171"/>
    </row>
    <row r="130" s="2" customFormat="1" spans="1:6">
      <c r="A130" s="4"/>
      <c r="B130" s="181"/>
      <c r="C130" s="155"/>
      <c r="D130" s="94"/>
      <c r="E130" s="95"/>
      <c r="F130" s="171"/>
    </row>
    <row r="131" s="2" customFormat="1" spans="1:6">
      <c r="A131" s="4"/>
      <c r="B131" s="181"/>
      <c r="C131" s="155"/>
      <c r="D131" s="94"/>
      <c r="E131" s="95"/>
      <c r="F131" s="171"/>
    </row>
    <row r="132" s="2" customFormat="1" spans="1:6">
      <c r="A132" s="4"/>
      <c r="B132" s="181"/>
      <c r="C132" s="155"/>
      <c r="D132" s="94"/>
      <c r="E132" s="95"/>
      <c r="F132" s="171"/>
    </row>
    <row r="133" s="2" customFormat="1" spans="1:6">
      <c r="A133" s="4"/>
      <c r="B133" s="181"/>
      <c r="C133" s="155"/>
      <c r="D133" s="94"/>
      <c r="E133" s="95"/>
      <c r="F133" s="171"/>
    </row>
    <row r="134" s="2" customFormat="1" spans="1:6">
      <c r="A134" s="4"/>
      <c r="B134" s="181"/>
      <c r="C134" s="155"/>
      <c r="D134" s="94"/>
      <c r="E134" s="95"/>
      <c r="F134" s="171"/>
    </row>
    <row r="135" s="2" customFormat="1" spans="1:6">
      <c r="A135" s="4"/>
      <c r="B135" s="181"/>
      <c r="C135" s="155"/>
      <c r="D135" s="94"/>
      <c r="E135" s="95"/>
      <c r="F135" s="171"/>
    </row>
    <row r="136" s="2" customFormat="1" spans="1:6">
      <c r="A136" s="4"/>
      <c r="B136" s="181"/>
      <c r="C136" s="155"/>
      <c r="D136" s="94"/>
      <c r="E136" s="95"/>
      <c r="F136" s="171"/>
    </row>
    <row r="137" s="2" customFormat="1" spans="1:6">
      <c r="A137" s="4"/>
      <c r="B137" s="181"/>
      <c r="C137" s="155"/>
      <c r="D137" s="94"/>
      <c r="E137" s="95"/>
      <c r="F137" s="171"/>
    </row>
    <row r="138" s="2" customFormat="1" spans="1:6">
      <c r="A138" s="4"/>
      <c r="B138" s="181"/>
      <c r="C138" s="155"/>
      <c r="D138" s="94"/>
      <c r="E138" s="95"/>
      <c r="F138" s="171"/>
    </row>
    <row r="139" s="2" customFormat="1" spans="1:6">
      <c r="A139" s="4"/>
      <c r="B139" s="181"/>
      <c r="C139" s="155"/>
      <c r="D139" s="94"/>
      <c r="E139" s="95"/>
      <c r="F139" s="171"/>
    </row>
    <row r="140" s="2" customFormat="1" spans="1:6">
      <c r="A140" s="4"/>
      <c r="B140" s="181"/>
      <c r="C140" s="155"/>
      <c r="D140" s="94"/>
      <c r="E140" s="95"/>
      <c r="F140" s="171"/>
    </row>
    <row r="141" s="2" customFormat="1" spans="1:6">
      <c r="A141" s="4"/>
      <c r="B141" s="181"/>
      <c r="C141" s="155"/>
      <c r="D141" s="94"/>
      <c r="E141" s="95"/>
      <c r="F141" s="171"/>
    </row>
    <row r="142" s="2" customFormat="1" spans="1:6">
      <c r="A142" s="4"/>
      <c r="B142" s="181"/>
      <c r="C142" s="155"/>
      <c r="D142" s="94"/>
      <c r="E142" s="95"/>
      <c r="F142" s="171"/>
    </row>
    <row r="143" s="2" customFormat="1" spans="1:6">
      <c r="A143" s="4"/>
      <c r="B143" s="181"/>
      <c r="C143" s="155"/>
      <c r="D143" s="94"/>
      <c r="E143" s="95"/>
      <c r="F143" s="171"/>
    </row>
    <row r="144" s="2" customFormat="1" spans="1:6">
      <c r="A144" s="4"/>
      <c r="B144" s="181"/>
      <c r="C144" s="155"/>
      <c r="D144" s="94"/>
      <c r="E144" s="95"/>
      <c r="F144" s="171"/>
    </row>
    <row r="145" s="2" customFormat="1" spans="1:6">
      <c r="A145" s="4"/>
      <c r="B145" s="181"/>
      <c r="C145" s="155"/>
      <c r="D145" s="94"/>
      <c r="E145" s="95"/>
      <c r="F145" s="171"/>
    </row>
    <row r="146" s="2" customFormat="1" spans="1:6">
      <c r="A146" s="4"/>
      <c r="B146" s="181"/>
      <c r="C146" s="155"/>
      <c r="D146" s="94"/>
      <c r="E146" s="95"/>
      <c r="F146" s="171"/>
    </row>
    <row r="147" s="2" customFormat="1" spans="1:6">
      <c r="A147" s="4"/>
      <c r="B147" s="181"/>
      <c r="C147" s="155"/>
      <c r="D147" s="94"/>
      <c r="E147" s="95"/>
      <c r="F147" s="171"/>
    </row>
    <row r="148" s="2" customFormat="1" spans="1:6">
      <c r="A148" s="4"/>
      <c r="B148" s="181"/>
      <c r="C148" s="155"/>
      <c r="D148" s="94"/>
      <c r="E148" s="95"/>
      <c r="F148" s="171"/>
    </row>
    <row r="149" s="2" customFormat="1" spans="1:6">
      <c r="A149" s="4"/>
      <c r="B149" s="181"/>
      <c r="C149" s="155"/>
      <c r="D149" s="94"/>
      <c r="E149" s="95"/>
      <c r="F149" s="171"/>
    </row>
    <row r="150" s="2" customFormat="1" spans="1:6">
      <c r="A150" s="4"/>
      <c r="B150" s="181"/>
      <c r="C150" s="155"/>
      <c r="D150" s="94"/>
      <c r="E150" s="95"/>
      <c r="F150" s="171"/>
    </row>
    <row r="151" s="2" customFormat="1" spans="1:6">
      <c r="A151" s="4"/>
      <c r="B151" s="181"/>
      <c r="C151" s="155"/>
      <c r="D151" s="94"/>
      <c r="E151" s="95"/>
      <c r="F151" s="171"/>
    </row>
    <row r="152" s="2" customFormat="1" spans="1:6">
      <c r="A152" s="4"/>
      <c r="B152" s="181"/>
      <c r="C152" s="155"/>
      <c r="D152" s="94"/>
      <c r="E152" s="95"/>
      <c r="F152" s="171"/>
    </row>
    <row r="153" s="2" customFormat="1" spans="1:6">
      <c r="A153" s="4"/>
      <c r="B153" s="181"/>
      <c r="C153" s="155"/>
      <c r="D153" s="94"/>
      <c r="E153" s="95"/>
      <c r="F153" s="171"/>
    </row>
    <row r="154" s="2" customFormat="1" spans="1:6">
      <c r="A154" s="4"/>
      <c r="B154" s="181"/>
      <c r="C154" s="155"/>
      <c r="D154" s="94"/>
      <c r="E154" s="95"/>
      <c r="F154" s="171"/>
    </row>
    <row r="155" s="2" customFormat="1" spans="1:6">
      <c r="A155" s="4"/>
      <c r="B155" s="181"/>
      <c r="C155" s="155"/>
      <c r="D155" s="94"/>
      <c r="E155" s="95"/>
      <c r="F155" s="171"/>
    </row>
    <row r="156" s="2" customFormat="1" spans="1:6">
      <c r="A156" s="4"/>
      <c r="B156" s="181"/>
      <c r="C156" s="155"/>
      <c r="D156" s="94"/>
      <c r="E156" s="95"/>
      <c r="F156" s="171"/>
    </row>
    <row r="157" s="2" customFormat="1" spans="1:6">
      <c r="A157" s="4"/>
      <c r="B157" s="181"/>
      <c r="C157" s="155"/>
      <c r="D157" s="94"/>
      <c r="E157" s="95"/>
      <c r="F157" s="171"/>
    </row>
    <row r="158" spans="2:5">
      <c r="B158" s="182"/>
      <c r="C158" s="156"/>
      <c r="D158" s="98"/>
      <c r="E158" s="99"/>
    </row>
    <row r="159" spans="2:5">
      <c r="B159" s="182"/>
      <c r="C159" s="156"/>
      <c r="D159" s="98"/>
      <c r="E159" s="99"/>
    </row>
    <row r="160" spans="2:5">
      <c r="B160" s="182"/>
      <c r="C160" s="156"/>
      <c r="D160" s="98"/>
      <c r="E160" s="99"/>
    </row>
    <row r="161" spans="2:5">
      <c r="B161" s="182"/>
      <c r="C161" s="156"/>
      <c r="D161" s="98"/>
      <c r="E161" s="99"/>
    </row>
    <row r="162" spans="2:5">
      <c r="B162" s="182"/>
      <c r="C162" s="156"/>
      <c r="D162" s="98"/>
      <c r="E162" s="99"/>
    </row>
    <row r="163" spans="2:5">
      <c r="B163" s="182"/>
      <c r="C163" s="156"/>
      <c r="D163" s="98"/>
      <c r="E163" s="99"/>
    </row>
    <row r="164" spans="2:5">
      <c r="B164" s="182"/>
      <c r="C164" s="156"/>
      <c r="D164" s="98"/>
      <c r="E164" s="99"/>
    </row>
    <row r="165" spans="2:5">
      <c r="B165" s="182"/>
      <c r="C165" s="156"/>
      <c r="D165" s="98"/>
      <c r="E165" s="99"/>
    </row>
    <row r="166" spans="2:5">
      <c r="B166" s="182"/>
      <c r="C166" s="156"/>
      <c r="D166" s="98"/>
      <c r="E166" s="99"/>
    </row>
    <row r="167" spans="2:5">
      <c r="B167" s="182"/>
      <c r="C167" s="156"/>
      <c r="D167" s="98"/>
      <c r="E167" s="99"/>
    </row>
    <row r="168" spans="2:5">
      <c r="B168" s="182"/>
      <c r="C168" s="156"/>
      <c r="D168" s="98"/>
      <c r="E168" s="99"/>
    </row>
    <row r="169" spans="2:5">
      <c r="B169" s="182"/>
      <c r="C169" s="156"/>
      <c r="D169" s="98"/>
      <c r="E169" s="99"/>
    </row>
    <row r="170" spans="2:5">
      <c r="B170" s="182"/>
      <c r="C170" s="156"/>
      <c r="D170" s="98"/>
      <c r="E170" s="99"/>
    </row>
    <row r="171" spans="2:5">
      <c r="B171" s="182"/>
      <c r="C171" s="156"/>
      <c r="D171" s="98"/>
      <c r="E171" s="99"/>
    </row>
    <row r="172" spans="2:5">
      <c r="B172" s="182"/>
      <c r="C172" s="156"/>
      <c r="D172" s="98"/>
      <c r="E172" s="99"/>
    </row>
    <row r="173" spans="2:5">
      <c r="B173" s="182"/>
      <c r="C173" s="156"/>
      <c r="D173" s="98"/>
      <c r="E173" s="99"/>
    </row>
    <row r="174" spans="2:5">
      <c r="B174" s="182"/>
      <c r="C174" s="156"/>
      <c r="D174" s="98"/>
      <c r="E174" s="99"/>
    </row>
    <row r="175" spans="2:5">
      <c r="B175" s="182"/>
      <c r="C175" s="156"/>
      <c r="D175" s="98"/>
      <c r="E175" s="99"/>
    </row>
    <row r="176" spans="2:5">
      <c r="B176" s="182"/>
      <c r="C176" s="156"/>
      <c r="D176" s="98"/>
      <c r="E176" s="99"/>
    </row>
    <row r="177" spans="2:5">
      <c r="B177" s="182"/>
      <c r="C177" s="156"/>
      <c r="D177" s="98"/>
      <c r="E177" s="99"/>
    </row>
    <row r="178" spans="2:5">
      <c r="B178" s="182"/>
      <c r="C178" s="156"/>
      <c r="D178" s="98"/>
      <c r="E178" s="99"/>
    </row>
    <row r="179" spans="2:5">
      <c r="B179" s="182"/>
      <c r="C179" s="156"/>
      <c r="D179" s="98"/>
      <c r="E179" s="99"/>
    </row>
    <row r="180" spans="2:5">
      <c r="B180" s="182"/>
      <c r="C180" s="156"/>
      <c r="D180" s="98"/>
      <c r="E180" s="99"/>
    </row>
    <row r="181" spans="2:5">
      <c r="B181" s="182"/>
      <c r="C181" s="156"/>
      <c r="D181" s="98"/>
      <c r="E181" s="99"/>
    </row>
    <row r="182" spans="2:5">
      <c r="B182" s="182"/>
      <c r="C182" s="156"/>
      <c r="D182" s="98"/>
      <c r="E182" s="99"/>
    </row>
    <row r="183" spans="2:5">
      <c r="B183" s="182"/>
      <c r="C183" s="156"/>
      <c r="D183" s="98"/>
      <c r="E183" s="99"/>
    </row>
    <row r="184" spans="2:5">
      <c r="B184" s="182"/>
      <c r="C184" s="156"/>
      <c r="D184" s="98"/>
      <c r="E184" s="99"/>
    </row>
    <row r="185" spans="2:5">
      <c r="B185" s="182"/>
      <c r="C185" s="156"/>
      <c r="D185" s="98"/>
      <c r="E185" s="99"/>
    </row>
    <row r="186" spans="2:5">
      <c r="B186" s="182"/>
      <c r="C186" s="156"/>
      <c r="D186" s="98"/>
      <c r="E186" s="99"/>
    </row>
    <row r="187" spans="2:5">
      <c r="B187" s="182"/>
      <c r="C187" s="156"/>
      <c r="D187" s="98"/>
      <c r="E187" s="99"/>
    </row>
    <row r="188" spans="2:5">
      <c r="B188" s="182"/>
      <c r="C188" s="156"/>
      <c r="D188" s="98"/>
      <c r="E188" s="99"/>
    </row>
    <row r="189" spans="2:5">
      <c r="B189" s="182"/>
      <c r="C189" s="156"/>
      <c r="D189" s="98"/>
      <c r="E189" s="99"/>
    </row>
    <row r="190" spans="2:5">
      <c r="B190" s="182"/>
      <c r="C190" s="156"/>
      <c r="D190" s="98"/>
      <c r="E190" s="99"/>
    </row>
    <row r="191" spans="2:5">
      <c r="B191" s="182"/>
      <c r="C191" s="156"/>
      <c r="D191" s="98"/>
      <c r="E191" s="99"/>
    </row>
    <row r="192" spans="2:5">
      <c r="B192" s="182"/>
      <c r="C192" s="156"/>
      <c r="D192" s="98"/>
      <c r="E192" s="99"/>
    </row>
    <row r="193" spans="2:5">
      <c r="B193" s="182"/>
      <c r="C193" s="156"/>
      <c r="D193" s="98"/>
      <c r="E193" s="99"/>
    </row>
    <row r="194" spans="2:5">
      <c r="B194" s="182"/>
      <c r="C194" s="156"/>
      <c r="D194" s="98"/>
      <c r="E194" s="99"/>
    </row>
    <row r="195" spans="2:5">
      <c r="B195" s="182"/>
      <c r="C195" s="156"/>
      <c r="D195" s="98"/>
      <c r="E195" s="99"/>
    </row>
    <row r="196" spans="2:5">
      <c r="B196" s="182"/>
      <c r="C196" s="156"/>
      <c r="D196" s="98"/>
      <c r="E196" s="99"/>
    </row>
    <row r="197" spans="2:5">
      <c r="B197" s="182"/>
      <c r="C197" s="156"/>
      <c r="D197" s="98"/>
      <c r="E197" s="99"/>
    </row>
    <row r="198" spans="2:5">
      <c r="B198" s="182"/>
      <c r="C198" s="156"/>
      <c r="D198" s="98"/>
      <c r="E198" s="99"/>
    </row>
    <row r="199" spans="2:5">
      <c r="B199" s="182"/>
      <c r="C199" s="156"/>
      <c r="D199" s="98"/>
      <c r="E199" s="99"/>
    </row>
    <row r="200" spans="2:5">
      <c r="B200" s="182"/>
      <c r="C200" s="156"/>
      <c r="D200" s="98"/>
      <c r="E200" s="99"/>
    </row>
    <row r="201" spans="2:5">
      <c r="B201" s="182"/>
      <c r="C201" s="156"/>
      <c r="D201" s="98"/>
      <c r="E201" s="99"/>
    </row>
    <row r="202" spans="2:5">
      <c r="B202" s="182"/>
      <c r="C202" s="156"/>
      <c r="D202" s="98"/>
      <c r="E202" s="99"/>
    </row>
    <row r="203" spans="2:5">
      <c r="B203" s="182"/>
      <c r="C203" s="156"/>
      <c r="D203" s="98"/>
      <c r="E203" s="99"/>
    </row>
    <row r="204" spans="2:5">
      <c r="B204" s="182"/>
      <c r="C204" s="156"/>
      <c r="D204" s="98"/>
      <c r="E204" s="99"/>
    </row>
    <row r="205" spans="2:5">
      <c r="B205" s="182"/>
      <c r="C205" s="156"/>
      <c r="D205" s="98"/>
      <c r="E205" s="99"/>
    </row>
    <row r="206" spans="2:5">
      <c r="B206" s="182"/>
      <c r="C206" s="156"/>
      <c r="D206" s="98"/>
      <c r="E206" s="99"/>
    </row>
    <row r="207" spans="2:5">
      <c r="B207" s="182"/>
      <c r="C207" s="156"/>
      <c r="D207" s="98"/>
      <c r="E207" s="99"/>
    </row>
    <row r="208" spans="2:5">
      <c r="B208" s="182"/>
      <c r="C208" s="156"/>
      <c r="D208" s="98"/>
      <c r="E208" s="99"/>
    </row>
    <row r="209" spans="2:5">
      <c r="B209" s="182"/>
      <c r="C209" s="156"/>
      <c r="D209" s="98"/>
      <c r="E209" s="99"/>
    </row>
    <row r="210" spans="2:5">
      <c r="B210" s="182"/>
      <c r="C210" s="156"/>
      <c r="D210" s="98"/>
      <c r="E210" s="99"/>
    </row>
    <row r="211" spans="2:5">
      <c r="B211" s="182"/>
      <c r="C211" s="156"/>
      <c r="D211" s="98"/>
      <c r="E211" s="99"/>
    </row>
    <row r="212" spans="2:5">
      <c r="B212" s="182"/>
      <c r="C212" s="156"/>
      <c r="D212" s="98"/>
      <c r="E212" s="99"/>
    </row>
    <row r="213" spans="2:5">
      <c r="B213" s="182"/>
      <c r="C213" s="156"/>
      <c r="D213" s="98"/>
      <c r="E213" s="99"/>
    </row>
    <row r="214" spans="2:5">
      <c r="B214" s="182"/>
      <c r="C214" s="156"/>
      <c r="D214" s="98"/>
      <c r="E214" s="99"/>
    </row>
    <row r="215" spans="2:5">
      <c r="B215" s="182"/>
      <c r="C215" s="156"/>
      <c r="D215" s="98"/>
      <c r="E215" s="99"/>
    </row>
    <row r="216" spans="2:5">
      <c r="B216" s="182"/>
      <c r="C216" s="156"/>
      <c r="D216" s="98"/>
      <c r="E216" s="99"/>
    </row>
    <row r="217" spans="2:5">
      <c r="B217" s="182"/>
      <c r="C217" s="156"/>
      <c r="D217" s="98"/>
      <c r="E217" s="99"/>
    </row>
    <row r="218" spans="2:5">
      <c r="B218" s="182"/>
      <c r="C218" s="156"/>
      <c r="D218" s="98"/>
      <c r="E218" s="99"/>
    </row>
    <row r="219" spans="2:5">
      <c r="B219" s="182"/>
      <c r="C219" s="156"/>
      <c r="D219" s="98"/>
      <c r="E219" s="99"/>
    </row>
    <row r="220" spans="2:5">
      <c r="B220" s="182"/>
      <c r="C220" s="156"/>
      <c r="D220" s="98"/>
      <c r="E220" s="99"/>
    </row>
    <row r="221" spans="2:5">
      <c r="B221" s="182"/>
      <c r="C221" s="156"/>
      <c r="D221" s="98"/>
      <c r="E221" s="99"/>
    </row>
    <row r="222" spans="2:5">
      <c r="B222" s="182"/>
      <c r="C222" s="156"/>
      <c r="D222" s="98"/>
      <c r="E222" s="99"/>
    </row>
    <row r="223" spans="2:5">
      <c r="B223" s="182"/>
      <c r="C223" s="156"/>
      <c r="D223" s="98"/>
      <c r="E223" s="99"/>
    </row>
    <row r="224" spans="2:5">
      <c r="B224" s="182"/>
      <c r="C224" s="156"/>
      <c r="D224" s="98"/>
      <c r="E224" s="99"/>
    </row>
    <row r="225" spans="2:5">
      <c r="B225" s="182"/>
      <c r="C225" s="156"/>
      <c r="D225" s="98"/>
      <c r="E225" s="99"/>
    </row>
    <row r="226" spans="2:5">
      <c r="B226" s="182"/>
      <c r="C226" s="156"/>
      <c r="D226" s="98"/>
      <c r="E226" s="99"/>
    </row>
    <row r="227" spans="2:5">
      <c r="B227" s="182"/>
      <c r="C227" s="156"/>
      <c r="D227" s="98"/>
      <c r="E227" s="99"/>
    </row>
    <row r="228" spans="2:5">
      <c r="B228" s="182"/>
      <c r="C228" s="156"/>
      <c r="D228" s="98"/>
      <c r="E228" s="99"/>
    </row>
    <row r="229" spans="2:5">
      <c r="B229" s="182"/>
      <c r="C229" s="156"/>
      <c r="D229" s="98"/>
      <c r="E229" s="99"/>
    </row>
    <row r="230" spans="2:5">
      <c r="B230" s="182"/>
      <c r="C230" s="156"/>
      <c r="D230" s="98"/>
      <c r="E230" s="99"/>
    </row>
    <row r="231" spans="2:5">
      <c r="B231" s="182"/>
      <c r="C231" s="156"/>
      <c r="D231" s="98"/>
      <c r="E231" s="99"/>
    </row>
    <row r="232" spans="2:5">
      <c r="B232" s="182"/>
      <c r="C232" s="156"/>
      <c r="D232" s="98"/>
      <c r="E232" s="99"/>
    </row>
    <row r="233" spans="2:5">
      <c r="B233" s="182"/>
      <c r="C233" s="156"/>
      <c r="D233" s="98"/>
      <c r="E233" s="99"/>
    </row>
    <row r="234" spans="2:5">
      <c r="B234" s="182"/>
      <c r="C234" s="156"/>
      <c r="D234" s="98"/>
      <c r="E234" s="99"/>
    </row>
    <row r="235" spans="2:5">
      <c r="B235" s="182"/>
      <c r="C235" s="156"/>
      <c r="D235" s="98"/>
      <c r="E235" s="99"/>
    </row>
    <row r="236" spans="2:5">
      <c r="B236" s="182"/>
      <c r="C236" s="156"/>
      <c r="D236" s="98"/>
      <c r="E236" s="99"/>
    </row>
    <row r="237" spans="2:5">
      <c r="B237" s="182"/>
      <c r="C237" s="156"/>
      <c r="D237" s="98"/>
      <c r="E237" s="99"/>
    </row>
    <row r="238" spans="2:5">
      <c r="B238" s="182"/>
      <c r="C238" s="156"/>
      <c r="D238" s="98"/>
      <c r="E238" s="99"/>
    </row>
    <row r="239" spans="2:5">
      <c r="B239" s="182"/>
      <c r="C239" s="156"/>
      <c r="D239" s="98"/>
      <c r="E239" s="99"/>
    </row>
    <row r="240" spans="2:5">
      <c r="B240" s="182"/>
      <c r="C240" s="156"/>
      <c r="D240" s="98"/>
      <c r="E240" s="99"/>
    </row>
    <row r="241" spans="2:5">
      <c r="B241" s="182"/>
      <c r="C241" s="156"/>
      <c r="D241" s="98"/>
      <c r="E241" s="99"/>
    </row>
    <row r="242" spans="2:5">
      <c r="B242" s="182"/>
      <c r="C242" s="156"/>
      <c r="D242" s="98"/>
      <c r="E242" s="99"/>
    </row>
    <row r="243" spans="2:5">
      <c r="B243" s="182"/>
      <c r="C243" s="156"/>
      <c r="D243" s="98"/>
      <c r="E243" s="99"/>
    </row>
    <row r="244" spans="2:5">
      <c r="B244" s="182"/>
      <c r="C244" s="156"/>
      <c r="D244" s="98"/>
      <c r="E244" s="99"/>
    </row>
    <row r="245" spans="2:5">
      <c r="B245" s="182"/>
      <c r="C245" s="156"/>
      <c r="D245" s="98"/>
      <c r="E245" s="99"/>
    </row>
    <row r="246" spans="2:5">
      <c r="B246" s="182"/>
      <c r="C246" s="156"/>
      <c r="D246" s="98"/>
      <c r="E246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 horizontalDpi="200" verticalDpi="300"/>
  <headerFooter alignWithMargins="0" scaleWithDoc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topLeftCell="A13" workbookViewId="0">
      <selection activeCell="A35" sqref="A35"/>
    </sheetView>
  </sheetViews>
  <sheetFormatPr defaultColWidth="9" defaultRowHeight="16.5" outlineLevelCol="5"/>
  <cols>
    <col min="1" max="1" width="33.5" style="4" customWidth="1"/>
    <col min="2" max="2" width="42.875" style="172" customWidth="1"/>
    <col min="3" max="3" width="17.7583333333333" style="100" customWidth="1"/>
    <col min="4" max="4" width="22.875" style="6" customWidth="1"/>
    <col min="5" max="5" width="8" style="7" customWidth="1"/>
    <col min="6" max="6" width="10.7583333333333" style="157" customWidth="1"/>
    <col min="7" max="16384" width="9" style="9"/>
  </cols>
  <sheetData>
    <row r="1" ht="52.5" customHeight="1" spans="1:6">
      <c r="A1" s="10" t="s">
        <v>0</v>
      </c>
      <c r="B1" s="11"/>
      <c r="C1" s="101"/>
      <c r="D1" s="12"/>
      <c r="E1" s="13"/>
      <c r="F1" s="158"/>
    </row>
    <row r="2" ht="33.75" spans="1:6">
      <c r="A2" s="15" t="s">
        <v>1</v>
      </c>
      <c r="B2" s="16"/>
      <c r="C2" s="102" t="s">
        <v>2</v>
      </c>
      <c r="D2" s="17" t="s">
        <v>3</v>
      </c>
      <c r="E2" s="18" t="s">
        <v>4</v>
      </c>
      <c r="F2" s="159" t="s">
        <v>5</v>
      </c>
    </row>
    <row r="3" s="1" customFormat="1" ht="15" spans="1:6">
      <c r="A3" s="20" t="s">
        <v>6</v>
      </c>
      <c r="B3" s="21"/>
      <c r="C3" s="160"/>
      <c r="D3" s="22"/>
      <c r="E3" s="23"/>
      <c r="F3" s="161"/>
    </row>
    <row r="4" s="1" customFormat="1" ht="15" spans="1:6">
      <c r="A4" s="20" t="s">
        <v>7</v>
      </c>
      <c r="B4" s="21"/>
      <c r="C4" s="160"/>
      <c r="D4" s="22"/>
      <c r="E4" s="23"/>
      <c r="F4" s="161"/>
    </row>
    <row r="5" s="1" customFormat="1" ht="15" spans="1:6">
      <c r="A5" s="20" t="s">
        <v>8</v>
      </c>
      <c r="B5" s="21"/>
      <c r="C5" s="160"/>
      <c r="D5" s="22"/>
      <c r="E5" s="23"/>
      <c r="F5" s="161"/>
    </row>
    <row r="6" s="1" customFormat="1" ht="15" spans="1:6">
      <c r="A6" s="20" t="s">
        <v>9</v>
      </c>
      <c r="B6" s="21"/>
      <c r="C6" s="160"/>
      <c r="D6" s="22"/>
      <c r="E6" s="23"/>
      <c r="F6" s="161"/>
    </row>
    <row r="7" s="1" customFormat="1" ht="15" spans="1:6">
      <c r="A7" s="20" t="s">
        <v>10</v>
      </c>
      <c r="B7" s="21"/>
      <c r="C7" s="160"/>
      <c r="D7" s="22"/>
      <c r="E7" s="23"/>
      <c r="F7" s="161"/>
    </row>
    <row r="8" s="1" customFormat="1" ht="15" spans="1:6">
      <c r="A8" s="20" t="s">
        <v>11</v>
      </c>
      <c r="B8" s="21"/>
      <c r="C8" s="160"/>
      <c r="D8" s="22"/>
      <c r="E8" s="23"/>
      <c r="F8" s="161"/>
    </row>
    <row r="9" s="1" customFormat="1" ht="15" spans="1:6">
      <c r="A9" s="20" t="s">
        <v>12</v>
      </c>
      <c r="B9" s="21"/>
      <c r="C9" s="160"/>
      <c r="D9" s="22"/>
      <c r="E9" s="23"/>
      <c r="F9" s="161"/>
    </row>
    <row r="10" s="1" customFormat="1" ht="15" spans="1:6">
      <c r="A10" s="20" t="s">
        <v>13</v>
      </c>
      <c r="B10" s="103"/>
      <c r="C10" s="162"/>
      <c r="D10" s="22"/>
      <c r="E10" s="23"/>
      <c r="F10" s="161"/>
    </row>
    <row r="11" s="1" customFormat="1" ht="15" spans="1:6">
      <c r="A11" s="20" t="s">
        <v>14</v>
      </c>
      <c r="B11" s="103"/>
      <c r="C11" s="162" t="s">
        <v>15</v>
      </c>
      <c r="D11" s="22"/>
      <c r="E11" s="23"/>
      <c r="F11" s="161"/>
    </row>
    <row r="12" s="1" customFormat="1" ht="15" spans="1:6">
      <c r="A12" s="20" t="s">
        <v>16</v>
      </c>
      <c r="B12" s="103"/>
      <c r="C12" s="162" t="s">
        <v>17</v>
      </c>
      <c r="D12" s="22"/>
      <c r="E12" s="23"/>
      <c r="F12" s="161"/>
    </row>
    <row r="13" s="1" customFormat="1" ht="15" spans="1:6">
      <c r="A13" s="20" t="s">
        <v>18</v>
      </c>
      <c r="B13" s="103"/>
      <c r="C13" s="162"/>
      <c r="D13" s="22"/>
      <c r="E13" s="23"/>
      <c r="F13" s="161"/>
    </row>
    <row r="14" s="1" customFormat="1" ht="15" spans="1:6">
      <c r="A14" s="20" t="s">
        <v>19</v>
      </c>
      <c r="B14" s="103"/>
      <c r="C14" s="162"/>
      <c r="D14" s="22"/>
      <c r="E14" s="23"/>
      <c r="F14" s="161"/>
    </row>
    <row r="15" s="1" customFormat="1" ht="15" spans="1:6">
      <c r="A15" s="20" t="s">
        <v>20</v>
      </c>
      <c r="B15" s="103"/>
      <c r="C15" s="162" t="s">
        <v>21</v>
      </c>
      <c r="D15" s="22"/>
      <c r="E15" s="23"/>
      <c r="F15" s="161"/>
    </row>
    <row r="16" s="1" customFormat="1" ht="15" spans="1:6">
      <c r="A16" s="20" t="s">
        <v>22</v>
      </c>
      <c r="B16" s="103"/>
      <c r="C16" s="162" t="s">
        <v>21</v>
      </c>
      <c r="D16" s="22"/>
      <c r="E16" s="23"/>
      <c r="F16" s="161"/>
    </row>
    <row r="17" s="1" customFormat="1" ht="15" spans="1:6">
      <c r="A17" s="20" t="s">
        <v>23</v>
      </c>
      <c r="B17" s="103"/>
      <c r="C17" s="162" t="s">
        <v>21</v>
      </c>
      <c r="D17" s="22"/>
      <c r="E17" s="23"/>
      <c r="F17" s="161"/>
    </row>
    <row r="18" s="1" customFormat="1" ht="15" spans="1:6">
      <c r="A18" s="20" t="s">
        <v>24</v>
      </c>
      <c r="B18" s="103"/>
      <c r="C18" s="162"/>
      <c r="D18" s="22"/>
      <c r="E18" s="23"/>
      <c r="F18" s="161"/>
    </row>
    <row r="19" s="1" customFormat="1" ht="15" spans="1:6">
      <c r="A19" s="20" t="s">
        <v>25</v>
      </c>
      <c r="B19" s="103"/>
      <c r="C19" s="162"/>
      <c r="D19" s="22"/>
      <c r="E19" s="23"/>
      <c r="F19" s="161"/>
    </row>
    <row r="20" s="1" customFormat="1" ht="15" spans="1:6">
      <c r="A20" s="20" t="s">
        <v>26</v>
      </c>
      <c r="B20" s="103"/>
      <c r="C20" s="162"/>
      <c r="D20" s="22"/>
      <c r="E20" s="23"/>
      <c r="F20" s="161"/>
    </row>
    <row r="21" s="1" customFormat="1" ht="15" spans="1:6">
      <c r="A21" s="20" t="s">
        <v>27</v>
      </c>
      <c r="B21" s="103"/>
      <c r="C21" s="162"/>
      <c r="D21" s="22"/>
      <c r="E21" s="23"/>
      <c r="F21" s="161"/>
    </row>
    <row r="22" s="1" customFormat="1" ht="15" spans="1:6">
      <c r="A22" s="20" t="s">
        <v>28</v>
      </c>
      <c r="B22" s="103"/>
      <c r="C22" s="162" t="s">
        <v>29</v>
      </c>
      <c r="D22" s="22"/>
      <c r="E22" s="23"/>
      <c r="F22" s="161"/>
    </row>
    <row r="23" s="1" customFormat="1" ht="15" spans="1:6">
      <c r="A23" s="20" t="s">
        <v>30</v>
      </c>
      <c r="B23" s="103"/>
      <c r="C23" s="162"/>
      <c r="D23" s="22"/>
      <c r="E23" s="23"/>
      <c r="F23" s="161"/>
    </row>
    <row r="24" s="1" customFormat="1" ht="15" spans="1:6">
      <c r="A24" s="20" t="s">
        <v>31</v>
      </c>
      <c r="B24" s="103"/>
      <c r="C24" s="162" t="s">
        <v>32</v>
      </c>
      <c r="D24" s="22"/>
      <c r="E24" s="23"/>
      <c r="F24" s="161"/>
    </row>
    <row r="25" s="1" customFormat="1" ht="15" spans="1:6">
      <c r="A25" s="20" t="s">
        <v>33</v>
      </c>
      <c r="B25" s="103"/>
      <c r="C25" s="162" t="s">
        <v>34</v>
      </c>
      <c r="D25" s="22"/>
      <c r="E25" s="23"/>
      <c r="F25" s="161"/>
    </row>
    <row r="26" s="1" customFormat="1" ht="15" spans="1:6">
      <c r="A26" s="20" t="s">
        <v>35</v>
      </c>
      <c r="B26" s="103"/>
      <c r="C26" s="162" t="s">
        <v>36</v>
      </c>
      <c r="D26" s="22"/>
      <c r="E26" s="23"/>
      <c r="F26" s="161"/>
    </row>
    <row r="27" s="1" customFormat="1" ht="15" spans="1:6">
      <c r="A27" s="20" t="s">
        <v>37</v>
      </c>
      <c r="B27" s="103"/>
      <c r="C27" s="162" t="s">
        <v>38</v>
      </c>
      <c r="D27" s="22"/>
      <c r="E27" s="23"/>
      <c r="F27" s="161"/>
    </row>
    <row r="28" s="1" customFormat="1" ht="15" spans="1:6">
      <c r="A28" s="20" t="s">
        <v>39</v>
      </c>
      <c r="B28" s="103"/>
      <c r="C28" s="162" t="s">
        <v>40</v>
      </c>
      <c r="D28" s="22"/>
      <c r="E28" s="23"/>
      <c r="F28" s="161"/>
    </row>
    <row r="29" s="1" customFormat="1" ht="15" spans="1:6">
      <c r="A29" s="20" t="s">
        <v>41</v>
      </c>
      <c r="B29" s="103"/>
      <c r="C29" s="162"/>
      <c r="D29" s="22"/>
      <c r="E29" s="23"/>
      <c r="F29" s="161"/>
    </row>
    <row r="30" s="1" customFormat="1" ht="15" spans="1:6">
      <c r="A30" s="20"/>
      <c r="B30" s="103"/>
      <c r="C30" s="162"/>
      <c r="D30" s="22"/>
      <c r="E30" s="23"/>
      <c r="F30" s="161"/>
    </row>
    <row r="31" s="1" customFormat="1" ht="15" spans="1:6">
      <c r="A31" s="20" t="s">
        <v>42</v>
      </c>
      <c r="B31" s="103"/>
      <c r="C31" s="162"/>
      <c r="D31" s="22"/>
      <c r="E31" s="23"/>
      <c r="F31" s="161"/>
    </row>
    <row r="32" s="1" customFormat="1" ht="15" spans="1:6">
      <c r="A32" s="20" t="s">
        <v>43</v>
      </c>
      <c r="B32" s="103"/>
      <c r="C32" s="162"/>
      <c r="D32" s="22"/>
      <c r="E32" s="23"/>
      <c r="F32" s="161"/>
    </row>
    <row r="33" s="1" customFormat="1" ht="15" spans="1:6">
      <c r="A33" s="20" t="s">
        <v>44</v>
      </c>
      <c r="B33" s="103"/>
      <c r="C33" s="162"/>
      <c r="D33" s="22"/>
      <c r="E33" s="23"/>
      <c r="F33" s="161"/>
    </row>
    <row r="34" s="1" customFormat="1" ht="15" spans="1:6">
      <c r="A34" s="20" t="s">
        <v>45</v>
      </c>
      <c r="B34" s="103"/>
      <c r="C34" s="162"/>
      <c r="D34" s="22"/>
      <c r="E34" s="23"/>
      <c r="F34" s="161"/>
    </row>
    <row r="35" s="1" customFormat="1" ht="15" spans="1:6">
      <c r="A35" s="20" t="s">
        <v>46</v>
      </c>
      <c r="B35" s="103"/>
      <c r="C35" s="162"/>
      <c r="D35" s="22"/>
      <c r="E35" s="23"/>
      <c r="F35" s="161"/>
    </row>
    <row r="36" s="1" customFormat="1" ht="15" spans="1:6">
      <c r="A36" s="20"/>
      <c r="B36" s="103"/>
      <c r="C36" s="162"/>
      <c r="D36" s="22"/>
      <c r="E36" s="23"/>
      <c r="F36" s="161"/>
    </row>
    <row r="37" s="1" customFormat="1" ht="15" spans="1:6">
      <c r="A37" s="20" t="s">
        <v>47</v>
      </c>
      <c r="B37" s="103"/>
      <c r="C37" s="162"/>
      <c r="D37" s="22"/>
      <c r="E37" s="23"/>
      <c r="F37" s="161"/>
    </row>
    <row r="38" s="1" customFormat="1" ht="15" spans="1:6">
      <c r="A38" s="20" t="s">
        <v>48</v>
      </c>
      <c r="B38" s="103"/>
      <c r="C38" s="162"/>
      <c r="D38" s="22"/>
      <c r="E38" s="23"/>
      <c r="F38" s="161"/>
    </row>
    <row r="39" s="1" customFormat="1" ht="15" spans="1:6">
      <c r="A39" s="20" t="s">
        <v>49</v>
      </c>
      <c r="B39" s="103"/>
      <c r="C39" s="162"/>
      <c r="D39" s="22"/>
      <c r="E39" s="23"/>
      <c r="F39" s="161"/>
    </row>
    <row r="40" s="1" customFormat="1" ht="15" spans="1:6">
      <c r="A40" s="20"/>
      <c r="B40" s="103"/>
      <c r="C40" s="162"/>
      <c r="D40" s="22"/>
      <c r="E40" s="23"/>
      <c r="F40" s="161"/>
    </row>
    <row r="41" s="1" customFormat="1" ht="15" spans="1:6">
      <c r="A41" s="20" t="s">
        <v>50</v>
      </c>
      <c r="B41" s="103"/>
      <c r="C41" s="162"/>
      <c r="D41" s="22"/>
      <c r="E41" s="23"/>
      <c r="F41" s="161"/>
    </row>
    <row r="42" s="1" customFormat="1" ht="15" spans="1:6">
      <c r="A42" s="20" t="s">
        <v>51</v>
      </c>
      <c r="B42" s="103"/>
      <c r="C42" s="162"/>
      <c r="D42" s="22"/>
      <c r="E42" s="23"/>
      <c r="F42" s="161"/>
    </row>
    <row r="43" s="1" customFormat="1" ht="15" spans="1:6">
      <c r="A43" s="20" t="s">
        <v>52</v>
      </c>
      <c r="B43" s="103"/>
      <c r="C43" s="162" t="s">
        <v>53</v>
      </c>
      <c r="D43" s="22"/>
      <c r="E43" s="23"/>
      <c r="F43" s="161"/>
    </row>
    <row r="44" s="1" customFormat="1" ht="15" spans="1:6">
      <c r="A44" s="20" t="s">
        <v>54</v>
      </c>
      <c r="B44" s="103"/>
      <c r="C44" s="162"/>
      <c r="D44" s="22"/>
      <c r="E44" s="23"/>
      <c r="F44" s="161"/>
    </row>
    <row r="45" s="1" customFormat="1" ht="15" spans="1:6">
      <c r="A45" s="20" t="s">
        <v>55</v>
      </c>
      <c r="B45" s="103"/>
      <c r="C45" s="162"/>
      <c r="D45" s="22"/>
      <c r="E45" s="23"/>
      <c r="F45" s="161"/>
    </row>
    <row r="46" s="1" customFormat="1" ht="15" spans="1:6">
      <c r="A46" s="20" t="s">
        <v>56</v>
      </c>
      <c r="B46" s="103"/>
      <c r="C46" s="162"/>
      <c r="D46" s="22"/>
      <c r="E46" s="23"/>
      <c r="F46" s="161"/>
    </row>
    <row r="47" s="1" customFormat="1" ht="15" spans="1:6">
      <c r="A47" s="20" t="s">
        <v>57</v>
      </c>
      <c r="B47" s="103"/>
      <c r="C47" s="162"/>
      <c r="D47" s="22"/>
      <c r="E47" s="23"/>
      <c r="F47" s="161"/>
    </row>
    <row r="48" s="1" customFormat="1" ht="15" spans="1:6">
      <c r="A48" s="20" t="s">
        <v>58</v>
      </c>
      <c r="B48" s="103"/>
      <c r="C48" s="162"/>
      <c r="D48" s="22"/>
      <c r="E48" s="23"/>
      <c r="F48" s="161"/>
    </row>
    <row r="49" s="1" customFormat="1" ht="15" spans="1:6">
      <c r="A49" s="20" t="s">
        <v>59</v>
      </c>
      <c r="B49" s="103"/>
      <c r="C49" s="162"/>
      <c r="D49" s="22"/>
      <c r="E49" s="23"/>
      <c r="F49" s="161"/>
    </row>
    <row r="50" s="1" customFormat="1" ht="15" spans="1:6">
      <c r="A50" s="20" t="s">
        <v>60</v>
      </c>
      <c r="B50" s="103"/>
      <c r="C50" s="162"/>
      <c r="D50" s="22"/>
      <c r="E50" s="23"/>
      <c r="F50" s="161"/>
    </row>
    <row r="51" s="1" customFormat="1" ht="15" spans="1:6">
      <c r="A51" s="20" t="s">
        <v>61</v>
      </c>
      <c r="B51" s="103"/>
      <c r="C51" s="162"/>
      <c r="D51" s="22"/>
      <c r="E51" s="23"/>
      <c r="F51" s="161"/>
    </row>
    <row r="52" s="1" customFormat="1" ht="15" spans="1:6">
      <c r="A52" s="20" t="s">
        <v>62</v>
      </c>
      <c r="B52" s="103"/>
      <c r="C52" s="162"/>
      <c r="D52" s="22"/>
      <c r="E52" s="23"/>
      <c r="F52" s="161"/>
    </row>
    <row r="53" s="1" customFormat="1" ht="15" spans="1:6">
      <c r="A53" s="20"/>
      <c r="B53" s="103"/>
      <c r="C53" s="162"/>
      <c r="D53" s="22"/>
      <c r="E53" s="23"/>
      <c r="F53" s="161"/>
    </row>
    <row r="54" s="1" customFormat="1" ht="15" spans="1:6">
      <c r="A54" s="20" t="s">
        <v>63</v>
      </c>
      <c r="B54" s="103"/>
      <c r="C54" s="162"/>
      <c r="D54" s="22"/>
      <c r="E54" s="23"/>
      <c r="F54" s="161"/>
    </row>
    <row r="55" s="1" customFormat="1" ht="15" spans="1:6">
      <c r="A55" s="20" t="s">
        <v>64</v>
      </c>
      <c r="B55" s="103"/>
      <c r="C55" s="162"/>
      <c r="D55" s="22"/>
      <c r="E55" s="23"/>
      <c r="F55" s="161"/>
    </row>
    <row r="56" s="1" customFormat="1" ht="15" spans="1:6">
      <c r="A56" s="20" t="s">
        <v>65</v>
      </c>
      <c r="B56" s="103"/>
      <c r="C56" s="162"/>
      <c r="D56" s="22"/>
      <c r="E56" s="23"/>
      <c r="F56" s="161"/>
    </row>
    <row r="57" s="1" customFormat="1" ht="15" spans="1:6">
      <c r="A57" s="20" t="s">
        <v>66</v>
      </c>
      <c r="B57" s="103"/>
      <c r="C57" s="162"/>
      <c r="D57" s="22"/>
      <c r="E57" s="23"/>
      <c r="F57" s="161"/>
    </row>
    <row r="58" s="1" customFormat="1" ht="15" spans="1:6">
      <c r="A58" s="20" t="s">
        <v>67</v>
      </c>
      <c r="B58" s="103"/>
      <c r="C58" s="162"/>
      <c r="D58" s="22"/>
      <c r="E58" s="23"/>
      <c r="F58" s="161"/>
    </row>
    <row r="59" s="1" customFormat="1" ht="15" spans="1:6">
      <c r="A59" s="20" t="s">
        <v>68</v>
      </c>
      <c r="B59" s="103"/>
      <c r="C59" s="162"/>
      <c r="D59" s="22"/>
      <c r="E59" s="23"/>
      <c r="F59" s="161"/>
    </row>
    <row r="60" s="1" customFormat="1" ht="29.25" spans="1:6">
      <c r="A60" s="26" t="s">
        <v>69</v>
      </c>
      <c r="B60" s="105"/>
      <c r="C60" s="162"/>
      <c r="D60" s="22"/>
      <c r="E60" s="23"/>
      <c r="F60" s="161"/>
    </row>
    <row r="61" s="1" customFormat="1" ht="15" spans="1:6">
      <c r="A61" s="20"/>
      <c r="B61" s="103"/>
      <c r="C61" s="162"/>
      <c r="D61" s="22"/>
      <c r="E61" s="23"/>
      <c r="F61" s="161"/>
    </row>
    <row r="62" s="1" customFormat="1" ht="15" spans="1:6">
      <c r="A62" s="20" t="s">
        <v>70</v>
      </c>
      <c r="B62" s="103"/>
      <c r="C62" s="162"/>
      <c r="D62" s="22"/>
      <c r="E62" s="23"/>
      <c r="F62" s="161"/>
    </row>
    <row r="63" s="1" customFormat="1" ht="15" spans="1:6">
      <c r="A63" s="20" t="s">
        <v>71</v>
      </c>
      <c r="B63" s="103"/>
      <c r="C63" s="162"/>
      <c r="D63" s="22"/>
      <c r="E63" s="23"/>
      <c r="F63" s="161"/>
    </row>
    <row r="64" s="1" customFormat="1" ht="15" spans="1:6">
      <c r="A64" s="20" t="s">
        <v>72</v>
      </c>
      <c r="B64" s="103"/>
      <c r="C64" s="162"/>
      <c r="D64" s="22"/>
      <c r="E64" s="23"/>
      <c r="F64" s="161"/>
    </row>
    <row r="65" s="1" customFormat="1" ht="15" spans="1:6">
      <c r="A65" s="20" t="s">
        <v>73</v>
      </c>
      <c r="B65" s="103"/>
      <c r="C65" s="162"/>
      <c r="D65" s="22"/>
      <c r="E65" s="23"/>
      <c r="F65" s="161"/>
    </row>
    <row r="66" s="1" customFormat="1" ht="15" spans="1:6">
      <c r="A66" s="20" t="s">
        <v>74</v>
      </c>
      <c r="B66" s="103"/>
      <c r="C66" s="162"/>
      <c r="D66" s="22"/>
      <c r="E66" s="23"/>
      <c r="F66" s="161"/>
    </row>
    <row r="67" s="1" customFormat="1" ht="15" spans="1:6">
      <c r="A67" s="20" t="s">
        <v>75</v>
      </c>
      <c r="B67" s="103"/>
      <c r="C67" s="162"/>
      <c r="D67" s="22"/>
      <c r="E67" s="23"/>
      <c r="F67" s="161"/>
    </row>
    <row r="68" s="1" customFormat="1" ht="15" spans="1:6">
      <c r="A68" s="20" t="s">
        <v>76</v>
      </c>
      <c r="B68" s="103"/>
      <c r="C68" s="162"/>
      <c r="D68" s="22"/>
      <c r="E68" s="23"/>
      <c r="F68" s="161"/>
    </row>
    <row r="69" s="1" customFormat="1" ht="15" spans="1:6">
      <c r="A69" s="20" t="s">
        <v>77</v>
      </c>
      <c r="B69" s="103"/>
      <c r="C69" s="162"/>
      <c r="D69" s="22"/>
      <c r="E69" s="23"/>
      <c r="F69" s="161"/>
    </row>
    <row r="70" s="1" customFormat="1" ht="15" spans="1:6">
      <c r="A70" s="20" t="s">
        <v>78</v>
      </c>
      <c r="B70" s="103"/>
      <c r="C70" s="162"/>
      <c r="D70" s="22"/>
      <c r="E70" s="23"/>
      <c r="F70" s="161"/>
    </row>
    <row r="71" s="1" customFormat="1" ht="15" spans="1:6">
      <c r="A71" s="20" t="s">
        <v>79</v>
      </c>
      <c r="B71" s="103"/>
      <c r="C71" s="162"/>
      <c r="D71" s="22"/>
      <c r="E71" s="23"/>
      <c r="F71" s="161"/>
    </row>
    <row r="72" s="1" customFormat="1" ht="15" spans="1:6">
      <c r="A72" s="20" t="s">
        <v>80</v>
      </c>
      <c r="B72" s="103"/>
      <c r="C72" s="162"/>
      <c r="D72" s="22"/>
      <c r="E72" s="23"/>
      <c r="F72" s="161"/>
    </row>
    <row r="73" ht="21.75" spans="1:6">
      <c r="A73" s="27"/>
      <c r="B73" s="173"/>
      <c r="C73" s="28"/>
      <c r="D73" s="29"/>
      <c r="E73" s="30"/>
      <c r="F73" s="163"/>
    </row>
    <row r="74" ht="21.75" spans="1:6">
      <c r="A74" s="32"/>
      <c r="B74" s="33"/>
      <c r="C74" s="164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16"/>
      <c r="C75" s="108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174" t="s">
        <v>84</v>
      </c>
      <c r="C76" s="110">
        <f>(B8-B7)/ABS(IF(B7=0,1,B7))</f>
        <v>0</v>
      </c>
      <c r="D76" s="193" t="s">
        <v>85</v>
      </c>
      <c r="E76" s="183">
        <f>IF(C76&gt;0.2,5,IF(C76&gt;0.1,4,IF(C76&gt;0,3,IF(C76&gt;-0.1,2,IF(C76&gt;-0.2,1,0)))))</f>
        <v>2</v>
      </c>
      <c r="F76" s="45"/>
    </row>
    <row r="77" s="2" customFormat="1" ht="82.5" spans="1:6">
      <c r="A77" s="41"/>
      <c r="B77" s="174" t="s">
        <v>86</v>
      </c>
      <c r="C77" s="110">
        <f>(B8-B9)/ABS(IF(B9=0,1,B9))</f>
        <v>0</v>
      </c>
      <c r="D77" s="193" t="s">
        <v>85</v>
      </c>
      <c r="E77" s="183">
        <f>IF(C77&gt;0.2,5,IF(C77&gt;0.1,4,IF(C77&gt;0,3,IF(C77&gt;-0.1,2,IF(C77&gt;-0.2,1,0)))))</f>
        <v>2</v>
      </c>
      <c r="F77" s="45"/>
    </row>
    <row r="78" s="2" customFormat="1" ht="82.5" spans="1:6">
      <c r="A78" s="41"/>
      <c r="B78" s="175" t="s">
        <v>87</v>
      </c>
      <c r="C78" s="165">
        <f>(B32-B31)/ABS(IF(B31=0,1,B31))</f>
        <v>0</v>
      </c>
      <c r="D78" s="194" t="s">
        <v>88</v>
      </c>
      <c r="E78" s="183">
        <f>IF(C78&gt;0.4,5,IF(C78&gt;0.2,4,IF(C78&gt;0,3,IF(C78&gt;-0.2,2,IF(C78&gt;-0.4,1,0)))))</f>
        <v>2</v>
      </c>
      <c r="F78" s="48"/>
    </row>
    <row r="79" s="2" customFormat="1" ht="82.5" spans="1:6">
      <c r="A79" s="41"/>
      <c r="B79" s="175" t="s">
        <v>89</v>
      </c>
      <c r="C79" s="165">
        <f>(B32-B35)/ABS(IF(B35=0,1,B35))</f>
        <v>0</v>
      </c>
      <c r="D79" s="194" t="s">
        <v>88</v>
      </c>
      <c r="E79" s="183">
        <f>IF(C79&gt;0.4,5,IF(C79&gt;0.2,4,IF(C79&gt;0,3,IF(C79&gt;-0.2,2,IF(C79&gt;-0.4,1,0)))))</f>
        <v>2</v>
      </c>
      <c r="F79" s="48"/>
    </row>
    <row r="80" s="2" customFormat="1" ht="82.5" spans="1:6">
      <c r="A80" s="41"/>
      <c r="B80" s="175" t="s">
        <v>90</v>
      </c>
      <c r="C80" s="165">
        <f>(B11-B10)/ABS(IF(B10=0,1,B10))</f>
        <v>0</v>
      </c>
      <c r="D80" s="194" t="s">
        <v>91</v>
      </c>
      <c r="E80" s="183">
        <f>IF(C80&gt;3,5,IF(C80&gt;1,4,IF(C80&gt;0,3,IF(C80&gt;-1,2,IF(C80&gt;-2,1,0)))))</f>
        <v>2</v>
      </c>
      <c r="F80" s="48"/>
    </row>
    <row r="81" s="2" customFormat="1" ht="82.5" spans="1:6">
      <c r="A81" s="41"/>
      <c r="B81" s="175" t="s">
        <v>92</v>
      </c>
      <c r="C81" s="165">
        <f>(B11-B12)/ABS(IF(B12=0,1,B12))</f>
        <v>0</v>
      </c>
      <c r="D81" s="194" t="s">
        <v>91</v>
      </c>
      <c r="E81" s="183">
        <f>IF(C81&gt;3,5,IF(C81&gt;1,4,IF(C81&gt;0,3,IF(C81&gt;-1,2,IF(C81&gt;-2,1,0)))))</f>
        <v>2</v>
      </c>
      <c r="F81" s="48"/>
    </row>
    <row r="82" s="2" customFormat="1" ht="82.5" spans="1:6">
      <c r="A82" s="41"/>
      <c r="B82" s="175" t="s">
        <v>93</v>
      </c>
      <c r="C82" s="165">
        <f>(B16-B15)/ABS(IF(B15=0,1,B15))</f>
        <v>0</v>
      </c>
      <c r="D82" s="193" t="s">
        <v>85</v>
      </c>
      <c r="E82" s="183">
        <f>IF(C82&gt;0.2,5,IF(C82&gt;0.1,4,IF(C82&gt;0,3,IF(C82&gt;-0.1,2,IF(C82&gt;-0.2,1,0)))))</f>
        <v>2</v>
      </c>
      <c r="F82" s="48"/>
    </row>
    <row r="83" s="2" customFormat="1" ht="82.5" spans="1:6">
      <c r="A83" s="41"/>
      <c r="B83" s="175" t="s">
        <v>94</v>
      </c>
      <c r="C83" s="165">
        <f>(B16-B17)/ABS(IF(B17=0,1,B17))</f>
        <v>0</v>
      </c>
      <c r="D83" s="193" t="s">
        <v>85</v>
      </c>
      <c r="E83" s="183">
        <f>IF(C83&gt;0.2,5,IF(C83&gt;0.1,4,IF(C83&gt;0,3,IF(C83&gt;-0.1,2,IF(C83&gt;-0.2,1,0)))))</f>
        <v>2</v>
      </c>
      <c r="F83" s="48"/>
    </row>
    <row r="84" s="2" customFormat="1" ht="115.5" spans="1:6">
      <c r="A84" s="49" t="s">
        <v>95</v>
      </c>
      <c r="B84" s="175" t="s">
        <v>96</v>
      </c>
      <c r="C84" s="165">
        <f>(B13/IF(B14=0,1,B14))</f>
        <v>0</v>
      </c>
      <c r="D84" s="47" t="s">
        <v>97</v>
      </c>
      <c r="E84" s="183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175" t="s">
        <v>98</v>
      </c>
      <c r="C85" s="165">
        <f>(B5/IF(B6=0,1,B6))</f>
        <v>0</v>
      </c>
      <c r="D85" s="47" t="s">
        <v>97</v>
      </c>
      <c r="E85" s="183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99</v>
      </c>
      <c r="B86" s="175" t="s">
        <v>100</v>
      </c>
      <c r="C86" s="165">
        <f>(B19/IF(B4=0,1,B4))</f>
        <v>0</v>
      </c>
      <c r="D86" s="47" t="s">
        <v>101</v>
      </c>
      <c r="E86" s="183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102</v>
      </c>
      <c r="B87" s="176"/>
      <c r="C87" s="115"/>
      <c r="D87" s="53"/>
      <c r="E87" s="54"/>
      <c r="F87" s="55">
        <f>SUM(E88:E94)/25*20</f>
        <v>8</v>
      </c>
    </row>
    <row r="88" s="2" customFormat="1" ht="99" spans="1:6">
      <c r="A88" s="56" t="s">
        <v>103</v>
      </c>
      <c r="B88" s="177" t="s">
        <v>104</v>
      </c>
      <c r="C88" s="117">
        <f>(B20-30000)/30000</f>
        <v>-1</v>
      </c>
      <c r="D88" s="58" t="s">
        <v>105</v>
      </c>
      <c r="E88" s="184">
        <f>IF(C88&gt;0.2,5,IF(C88&gt;0,4,IF(C88&gt;-0.1,3,IF(C88&gt;-0.2,2,IF(C88&gt;-0.3,1,0)))))</f>
        <v>0</v>
      </c>
      <c r="F88" s="60"/>
    </row>
    <row r="89" s="2" customFormat="1" ht="49.5" spans="1:6">
      <c r="A89" s="56"/>
      <c r="B89" s="177" t="s">
        <v>106</v>
      </c>
      <c r="C89" s="117">
        <f>(B21-30000)/30000</f>
        <v>-1</v>
      </c>
      <c r="D89" s="58" t="s">
        <v>107</v>
      </c>
      <c r="E89" s="184">
        <f>IF(C89&gt;0.7,5,IF(C89&gt;0.3,4,IF(C89&gt;0.1,3,)))</f>
        <v>0</v>
      </c>
      <c r="F89" s="60"/>
    </row>
    <row r="90" s="2" customFormat="1" ht="19.5" spans="1:6">
      <c r="A90" s="56"/>
      <c r="B90" s="177" t="s">
        <v>108</v>
      </c>
      <c r="C90" s="119">
        <f>B21</f>
        <v>0</v>
      </c>
      <c r="D90" s="58" t="s">
        <v>109</v>
      </c>
      <c r="E90" s="184" t="s">
        <v>110</v>
      </c>
      <c r="F90" s="60"/>
    </row>
    <row r="91" s="2" customFormat="1" ht="99" spans="1:6">
      <c r="A91" s="56" t="s">
        <v>111</v>
      </c>
      <c r="B91" s="177" t="s">
        <v>112</v>
      </c>
      <c r="C91" s="117">
        <f>B25/IF(B5=0,1,B5)</f>
        <v>0</v>
      </c>
      <c r="D91" s="58" t="s">
        <v>113</v>
      </c>
      <c r="E91" s="184">
        <f>IF(C91&gt;0.3,0,IF(C91&gt;0.25,1,IF(C91&gt;0.2,2,IF(C91&gt;0.15,3,IF(C91&gt;0.1,4,5)))))</f>
        <v>5</v>
      </c>
      <c r="F91" s="60"/>
    </row>
    <row r="92" s="2" customFormat="1" ht="99" spans="1:6">
      <c r="A92" s="56"/>
      <c r="B92" s="177" t="s">
        <v>114</v>
      </c>
      <c r="C92" s="117">
        <f>B26/IF(B6=0,1,B6)</f>
        <v>0</v>
      </c>
      <c r="D92" s="58" t="s">
        <v>115</v>
      </c>
      <c r="E92" s="184">
        <f>IF(C92&gt;0.25,0,IF(C92&gt;0.2,1,IF(C92&gt;0.15,2,IF(C92&gt;0.1,3,IF(C92&gt;0.05,4,5)))))</f>
        <v>5</v>
      </c>
      <c r="F92" s="60"/>
    </row>
    <row r="93" s="2" customFormat="1" ht="66" spans="1:6">
      <c r="A93" s="56" t="s">
        <v>116</v>
      </c>
      <c r="B93" s="177" t="s">
        <v>117</v>
      </c>
      <c r="C93" s="122">
        <f>B37/IF(B66=0,1,B66)</f>
        <v>0</v>
      </c>
      <c r="D93" s="61" t="s">
        <v>118</v>
      </c>
      <c r="E93" s="184">
        <f>IF(C93&gt;0.2,5,IF(C93&gt;0.1,3,IF(C93&gt;0.05,1,0)))</f>
        <v>0</v>
      </c>
      <c r="F93" s="60"/>
    </row>
    <row r="94" s="2" customFormat="1" ht="33" spans="1:6">
      <c r="A94" s="56"/>
      <c r="B94" s="177" t="s">
        <v>119</v>
      </c>
      <c r="C94" s="166" t="s">
        <v>120</v>
      </c>
      <c r="D94" s="58" t="s">
        <v>109</v>
      </c>
      <c r="E94" s="184" t="s">
        <v>110</v>
      </c>
      <c r="F94" s="60"/>
    </row>
    <row r="95" s="2" customFormat="1" ht="24.95" customHeight="1" spans="1:6">
      <c r="A95" s="51" t="s">
        <v>121</v>
      </c>
      <c r="B95" s="176"/>
      <c r="C95" s="125"/>
      <c r="D95" s="64"/>
      <c r="E95" s="185"/>
      <c r="F95" s="55">
        <f>SUM(E96:E100)/20*25</f>
        <v>6.25</v>
      </c>
    </row>
    <row r="96" s="2" customFormat="1" ht="99" spans="1:6">
      <c r="A96" s="66" t="s">
        <v>122</v>
      </c>
      <c r="B96" s="178" t="s">
        <v>123</v>
      </c>
      <c r="C96" s="127">
        <f>(B5+B6-B25-B26-B27)/IF((B5+B6)=0,1,B5+B6)</f>
        <v>0</v>
      </c>
      <c r="D96" s="67" t="s">
        <v>124</v>
      </c>
      <c r="E96" s="186">
        <f>IF(C96&gt;0.55,5,IF(C96&gt;0.5,4,IF(C96&gt;0.45,3,IF(C96&gt;0.4,2,IF(C96&gt;0.35,1,0)))))</f>
        <v>0</v>
      </c>
      <c r="F96" s="69"/>
    </row>
    <row r="97" s="2" customFormat="1" ht="99" spans="1:6">
      <c r="A97" s="66"/>
      <c r="B97" s="178" t="s">
        <v>125</v>
      </c>
      <c r="C97" s="127">
        <f>B28/IF(B4=0,1,B4)</f>
        <v>0</v>
      </c>
      <c r="D97" s="67" t="s">
        <v>126</v>
      </c>
      <c r="E97" s="186">
        <f>IF(C97&gt;0.35,1,IF(C97&gt;0.3,2,IF(C97&gt;0.28,3,IF(C97&gt;0.25,3,IF(C97&gt;0.2,5,0)))))</f>
        <v>0</v>
      </c>
      <c r="F97" s="69"/>
    </row>
    <row r="98" s="2" customFormat="1" ht="82.5" spans="1:6">
      <c r="A98" s="66" t="s">
        <v>127</v>
      </c>
      <c r="B98" s="178" t="s">
        <v>128</v>
      </c>
      <c r="C98" s="129">
        <f>B23/IF(B3=0,1,B3)</f>
        <v>0</v>
      </c>
      <c r="D98" s="70" t="s">
        <v>129</v>
      </c>
      <c r="E98" s="186">
        <f>IF(C98&gt;1,5,IF(C98&gt;0.95,4,IF(C98&gt;0.9,3,IF(C98&gt;0.85,2,IF(C98&gt;0.8,1,0)))))</f>
        <v>0</v>
      </c>
      <c r="F98" s="69"/>
    </row>
    <row r="99" s="2" customFormat="1" ht="19.5" spans="1:6">
      <c r="A99" s="66"/>
      <c r="B99" s="178" t="s">
        <v>130</v>
      </c>
      <c r="C99" s="132">
        <f>B29</f>
        <v>0</v>
      </c>
      <c r="D99" s="70" t="s">
        <v>109</v>
      </c>
      <c r="E99" s="186" t="s">
        <v>110</v>
      </c>
      <c r="F99" s="69"/>
    </row>
    <row r="100" s="2" customFormat="1" ht="82.5" spans="1:6">
      <c r="A100" s="66" t="s">
        <v>131</v>
      </c>
      <c r="B100" s="178" t="s">
        <v>132</v>
      </c>
      <c r="C100" s="127">
        <f>B22/IF(B4=0,1,B4)</f>
        <v>0</v>
      </c>
      <c r="D100" s="67" t="s">
        <v>133</v>
      </c>
      <c r="E100" s="186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134</v>
      </c>
      <c r="B101" s="176"/>
      <c r="C101" s="134"/>
      <c r="D101" s="72"/>
      <c r="E101" s="187"/>
      <c r="F101" s="55">
        <f>SUM(E102:E115)/55*15</f>
        <v>0.818181818181818</v>
      </c>
    </row>
    <row r="102" s="3" customFormat="1" ht="99" spans="1:6">
      <c r="A102" s="74" t="s">
        <v>135</v>
      </c>
      <c r="B102" s="138" t="s">
        <v>136</v>
      </c>
      <c r="C102" s="136">
        <f>B52/IF(B32=0,1,B32)</f>
        <v>0</v>
      </c>
      <c r="D102" s="75" t="s">
        <v>137</v>
      </c>
      <c r="E102" s="188">
        <f>IF(C102&gt;0.95,5,IF(C102&gt;0.9,4,IF(C102&gt;0.85,3,IF(C102&gt;0.8,2,IF(C102&gt;=0.75,1,0)))))</f>
        <v>0</v>
      </c>
      <c r="F102" s="77"/>
    </row>
    <row r="103" s="3" customFormat="1" ht="99" spans="1:6">
      <c r="A103" s="74" t="s">
        <v>138</v>
      </c>
      <c r="B103" s="138" t="s">
        <v>139</v>
      </c>
      <c r="C103" s="136">
        <f>B57/IF(B56=0,1,B56)</f>
        <v>0</v>
      </c>
      <c r="D103" s="75" t="s">
        <v>137</v>
      </c>
      <c r="E103" s="188">
        <f>IF(C103&gt;0.95,5,IF(C103&gt;0.9,4,IF(C103&gt;0.85,3,IF(C103&gt;0.8,2,IF(C103&gt;=0.75,1,0)))))</f>
        <v>0</v>
      </c>
      <c r="F103" s="77"/>
    </row>
    <row r="104" s="3" customFormat="1" ht="99" spans="1:6">
      <c r="A104" s="74"/>
      <c r="B104" s="138" t="s">
        <v>140</v>
      </c>
      <c r="C104" s="136">
        <f>B59/IF(B58=0,1,B58)</f>
        <v>0</v>
      </c>
      <c r="D104" s="75" t="s">
        <v>137</v>
      </c>
      <c r="E104" s="188">
        <f>IF(C104&gt;0.95,5,IF(C104&gt;0.9,4,IF(C104&gt;0.85,3,IF(C104&gt;0.8,2,IF(C104&gt;=0.75,1,0)))))</f>
        <v>0</v>
      </c>
      <c r="F104" s="77"/>
    </row>
    <row r="105" s="3" customFormat="1" ht="33" spans="1:6">
      <c r="A105" s="74"/>
      <c r="B105" s="138" t="s">
        <v>141</v>
      </c>
      <c r="C105" s="139" t="s">
        <v>120</v>
      </c>
      <c r="D105" s="79" t="s">
        <v>109</v>
      </c>
      <c r="E105" s="188" t="s">
        <v>110</v>
      </c>
      <c r="F105" s="77"/>
    </row>
    <row r="106" s="3" customFormat="1" ht="99" spans="1:6">
      <c r="A106" s="74" t="s">
        <v>142</v>
      </c>
      <c r="B106" s="138" t="s">
        <v>143</v>
      </c>
      <c r="C106" s="141">
        <f>B60/100</f>
        <v>0</v>
      </c>
      <c r="D106" s="79" t="s">
        <v>144</v>
      </c>
      <c r="E106" s="188">
        <f>IF(C106&gt;1.08,0,IF(C106&gt;1.04,1,IF(C106&gt;1,3,IF(C106&gt;0.96,5,IF(C106&gt;0.92,3,IF(C106&gt;0.88,1,0))))))</f>
        <v>0</v>
      </c>
      <c r="F106" s="77"/>
    </row>
    <row r="107" s="3" customFormat="1" ht="99" spans="1:6">
      <c r="A107" s="74"/>
      <c r="B107" s="138" t="s">
        <v>145</v>
      </c>
      <c r="C107" s="141">
        <f>B51/IF(B33=0,1,B33)</f>
        <v>0</v>
      </c>
      <c r="D107" s="75" t="s">
        <v>146</v>
      </c>
      <c r="E107" s="188">
        <f>IF(C107&gt;0.95,5,IF(C107&gt;0.9,4,IF(C107&gt;0.85,3,IF(C107&gt;0.8,2,IF(C107&gt;=0.75,1,0)))))</f>
        <v>0</v>
      </c>
      <c r="F107" s="77"/>
    </row>
    <row r="108" s="2" customFormat="1" ht="99" spans="1:6">
      <c r="A108" s="74" t="s">
        <v>147</v>
      </c>
      <c r="B108" s="138" t="s">
        <v>148</v>
      </c>
      <c r="C108" s="136">
        <f>B48/(IF(B18=0,1,B18)/(1500*12))</f>
        <v>0</v>
      </c>
      <c r="D108" s="75" t="s">
        <v>149</v>
      </c>
      <c r="E108" s="188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138" t="s">
        <v>150</v>
      </c>
      <c r="C109" s="136">
        <f>B49/IF(B48=0,1,B48)</f>
        <v>0</v>
      </c>
      <c r="D109" s="75" t="s">
        <v>151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138" t="s">
        <v>152</v>
      </c>
      <c r="C110" s="136">
        <f>B50</f>
        <v>0</v>
      </c>
      <c r="D110" s="75" t="s">
        <v>109</v>
      </c>
      <c r="E110" s="188" t="s">
        <v>110</v>
      </c>
      <c r="F110" s="80"/>
    </row>
    <row r="111" s="2" customFormat="1" ht="99" spans="1:6">
      <c r="A111" s="74" t="s">
        <v>153</v>
      </c>
      <c r="B111" s="138" t="s">
        <v>154</v>
      </c>
      <c r="C111" s="136">
        <f>(B42-B41)/ABS(IF(B41=0,1,B41))</f>
        <v>0</v>
      </c>
      <c r="D111" s="75" t="s">
        <v>155</v>
      </c>
      <c r="E111" s="188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138" t="s">
        <v>156</v>
      </c>
      <c r="C112" s="136">
        <f>B44/IF(B42=0,1,B42)</f>
        <v>0</v>
      </c>
      <c r="D112" s="75" t="s">
        <v>137</v>
      </c>
      <c r="E112" s="188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138" t="s">
        <v>157</v>
      </c>
      <c r="C113" s="145">
        <f>B46/IF(B42=0,1,B42)</f>
        <v>0</v>
      </c>
      <c r="D113" s="75" t="s">
        <v>158</v>
      </c>
      <c r="E113" s="189">
        <f>IF(C113&gt;0.15,5,IF(C113&gt;0.1,3,IF(C113&gt;0.05,1,0)))</f>
        <v>0</v>
      </c>
      <c r="F113" s="80"/>
    </row>
    <row r="114" s="2" customFormat="1" ht="99" spans="1:6">
      <c r="A114" s="74"/>
      <c r="B114" s="138" t="s">
        <v>159</v>
      </c>
      <c r="C114" s="136">
        <f>B45/IF(B42=0,1,B42)</f>
        <v>0</v>
      </c>
      <c r="D114" s="75" t="s">
        <v>137</v>
      </c>
      <c r="E114" s="188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138" t="s">
        <v>57</v>
      </c>
      <c r="C115" s="145">
        <f>B47</f>
        <v>0</v>
      </c>
      <c r="D115" s="79" t="s">
        <v>109</v>
      </c>
      <c r="E115" s="188" t="s">
        <v>110</v>
      </c>
      <c r="F115" s="80"/>
    </row>
    <row r="116" s="2" customFormat="1" ht="24.95" customHeight="1" spans="1:6">
      <c r="A116" s="51" t="s">
        <v>160</v>
      </c>
      <c r="B116" s="176"/>
      <c r="C116" s="134"/>
      <c r="D116" s="72"/>
      <c r="E116" s="187"/>
      <c r="F116" s="55">
        <f>SUM(E117:E124)/35*10</f>
        <v>7.71428571428571</v>
      </c>
    </row>
    <row r="117" s="2" customFormat="1" ht="66" spans="1:6">
      <c r="A117" s="82" t="s">
        <v>135</v>
      </c>
      <c r="B117" s="179" t="s">
        <v>161</v>
      </c>
      <c r="C117" s="147">
        <f>B62</f>
        <v>0</v>
      </c>
      <c r="D117" s="84" t="s">
        <v>162</v>
      </c>
      <c r="E117" s="170">
        <f>IF(C117&gt;5,0,IF(C117&gt;3,3,IF(C117&gt;1,4,5)))</f>
        <v>5</v>
      </c>
      <c r="F117" s="86"/>
    </row>
    <row r="118" s="2" customFormat="1" ht="66" spans="1:6">
      <c r="A118" s="87" t="s">
        <v>163</v>
      </c>
      <c r="B118" s="179" t="s">
        <v>164</v>
      </c>
      <c r="C118" s="149">
        <f>B63/IF(B69=0,1,B69)</f>
        <v>0</v>
      </c>
      <c r="D118" s="88" t="s">
        <v>165</v>
      </c>
      <c r="E118" s="170">
        <f>IF(C118&gt;0.3,0,IF(C118&gt;0.2,1,IF(C118&gt;0.1,3,5)))</f>
        <v>5</v>
      </c>
      <c r="F118" s="86"/>
    </row>
    <row r="119" s="2" customFormat="1" ht="49.5" spans="1:6">
      <c r="A119" s="87"/>
      <c r="B119" s="179" t="s">
        <v>166</v>
      </c>
      <c r="C119" s="149">
        <f>B72/IF(B71=0,1,B71)</f>
        <v>0</v>
      </c>
      <c r="D119" s="84" t="s">
        <v>167</v>
      </c>
      <c r="E119" s="170">
        <f>IF(C119&gt;0.6,1,IF(C119&gt;0.2,3,5))</f>
        <v>5</v>
      </c>
      <c r="F119" s="86"/>
    </row>
    <row r="120" s="2" customFormat="1" ht="66" spans="1:6">
      <c r="A120" s="83" t="s">
        <v>168</v>
      </c>
      <c r="B120" s="179" t="s">
        <v>169</v>
      </c>
      <c r="C120" s="152">
        <f>B64/IF(B66=0,1,B66)</f>
        <v>0</v>
      </c>
      <c r="D120" s="88" t="s">
        <v>170</v>
      </c>
      <c r="E120" s="170">
        <f>IF(C120&gt;0.15,0,IF(C120&gt;0.1,1,IF(C120&gt;0.05,3,5)))</f>
        <v>5</v>
      </c>
      <c r="F120" s="86"/>
    </row>
    <row r="121" s="2" customFormat="1" ht="66" spans="1:6">
      <c r="A121" s="83"/>
      <c r="B121" s="179" t="s">
        <v>171</v>
      </c>
      <c r="C121" s="152">
        <f>B67/(IF(B66=0,1,B66)/6)</f>
        <v>0</v>
      </c>
      <c r="D121" s="88" t="s">
        <v>172</v>
      </c>
      <c r="E121" s="170">
        <f>IF(C121&gt;1,5,IF(C121&gt;0.8,3,1))</f>
        <v>1</v>
      </c>
      <c r="F121" s="86"/>
    </row>
    <row r="122" s="2" customFormat="1" ht="66" spans="1:6">
      <c r="A122" s="83"/>
      <c r="B122" s="179" t="s">
        <v>173</v>
      </c>
      <c r="C122" s="147">
        <f>B68/(IF(B66=0,1,B66)/30)</f>
        <v>0</v>
      </c>
      <c r="D122" s="88" t="s">
        <v>172</v>
      </c>
      <c r="E122" s="170">
        <f>IF(C122&gt;1,5,IF(C122&gt;0.8,3,1))</f>
        <v>1</v>
      </c>
      <c r="F122" s="86"/>
    </row>
    <row r="123" s="2" customFormat="1" ht="19.5" hidden="1" spans="1:6">
      <c r="A123" s="83"/>
      <c r="B123" s="179" t="s">
        <v>174</v>
      </c>
      <c r="C123" s="147"/>
      <c r="D123" s="88" t="s">
        <v>109</v>
      </c>
      <c r="E123" s="170" t="s">
        <v>110</v>
      </c>
      <c r="F123" s="86"/>
    </row>
    <row r="124" s="2" customFormat="1" ht="66" spans="1:6">
      <c r="A124" s="90" t="s">
        <v>175</v>
      </c>
      <c r="B124" s="180" t="s">
        <v>176</v>
      </c>
      <c r="C124" s="154">
        <f>B65/IF(B70=0,1,B70)</f>
        <v>0</v>
      </c>
      <c r="D124" s="92" t="s">
        <v>165</v>
      </c>
      <c r="E124" s="170">
        <f>IF(C124&gt;0.3,0,IF(C124&gt;0.2,1,IF(C124&gt;0.1,3,5)))</f>
        <v>5</v>
      </c>
      <c r="F124" s="86"/>
    </row>
    <row r="125" s="2" customFormat="1" spans="1:6">
      <c r="A125" s="4"/>
      <c r="B125" s="181"/>
      <c r="C125" s="155"/>
      <c r="D125" s="94"/>
      <c r="E125" s="95"/>
      <c r="F125" s="171"/>
    </row>
    <row r="126" s="2" customFormat="1" spans="1:6">
      <c r="A126" s="4"/>
      <c r="B126" s="181"/>
      <c r="C126" s="155"/>
      <c r="D126" s="94"/>
      <c r="E126" s="95"/>
      <c r="F126" s="171"/>
    </row>
    <row r="127" s="2" customFormat="1" spans="1:6">
      <c r="A127" s="4"/>
      <c r="B127" s="181"/>
      <c r="C127" s="155"/>
      <c r="D127" s="94"/>
      <c r="E127" s="95"/>
      <c r="F127" s="171"/>
    </row>
    <row r="128" s="2" customFormat="1" spans="1:6">
      <c r="A128" s="4"/>
      <c r="B128" s="181"/>
      <c r="C128" s="155"/>
      <c r="D128" s="94"/>
      <c r="E128" s="95"/>
      <c r="F128" s="171"/>
    </row>
    <row r="129" s="2" customFormat="1" spans="1:6">
      <c r="A129" s="4"/>
      <c r="B129" s="181"/>
      <c r="C129" s="155"/>
      <c r="D129" s="94"/>
      <c r="E129" s="95"/>
      <c r="F129" s="171"/>
    </row>
    <row r="130" s="2" customFormat="1" spans="1:6">
      <c r="A130" s="4"/>
      <c r="B130" s="181"/>
      <c r="C130" s="155"/>
      <c r="D130" s="94"/>
      <c r="E130" s="95"/>
      <c r="F130" s="171"/>
    </row>
    <row r="131" s="2" customFormat="1" spans="1:6">
      <c r="A131" s="4"/>
      <c r="B131" s="181"/>
      <c r="C131" s="155"/>
      <c r="D131" s="94"/>
      <c r="E131" s="95"/>
      <c r="F131" s="171"/>
    </row>
    <row r="132" s="2" customFormat="1" spans="1:6">
      <c r="A132" s="4"/>
      <c r="B132" s="181"/>
      <c r="C132" s="155"/>
      <c r="D132" s="94"/>
      <c r="E132" s="95"/>
      <c r="F132" s="171"/>
    </row>
    <row r="133" s="2" customFormat="1" spans="1:6">
      <c r="A133" s="4"/>
      <c r="B133" s="181"/>
      <c r="C133" s="155"/>
      <c r="D133" s="94"/>
      <c r="E133" s="95"/>
      <c r="F133" s="171"/>
    </row>
    <row r="134" s="2" customFormat="1" spans="1:6">
      <c r="A134" s="4"/>
      <c r="B134" s="181"/>
      <c r="C134" s="155"/>
      <c r="D134" s="94"/>
      <c r="E134" s="95"/>
      <c r="F134" s="171"/>
    </row>
    <row r="135" s="2" customFormat="1" spans="1:6">
      <c r="A135" s="4"/>
      <c r="B135" s="181"/>
      <c r="C135" s="155"/>
      <c r="D135" s="94"/>
      <c r="E135" s="95"/>
      <c r="F135" s="171"/>
    </row>
    <row r="136" s="2" customFormat="1" spans="1:6">
      <c r="A136" s="4"/>
      <c r="B136" s="181"/>
      <c r="C136" s="155"/>
      <c r="D136" s="94"/>
      <c r="E136" s="95"/>
      <c r="F136" s="171"/>
    </row>
    <row r="137" s="2" customFormat="1" spans="1:6">
      <c r="A137" s="4"/>
      <c r="B137" s="181"/>
      <c r="C137" s="155"/>
      <c r="D137" s="94"/>
      <c r="E137" s="95"/>
      <c r="F137" s="171"/>
    </row>
    <row r="138" s="2" customFormat="1" spans="1:6">
      <c r="A138" s="4"/>
      <c r="B138" s="181"/>
      <c r="C138" s="155"/>
      <c r="D138" s="94"/>
      <c r="E138" s="95"/>
      <c r="F138" s="171"/>
    </row>
    <row r="139" s="2" customFormat="1" spans="1:6">
      <c r="A139" s="4"/>
      <c r="B139" s="181"/>
      <c r="C139" s="155"/>
      <c r="D139" s="94"/>
      <c r="E139" s="95"/>
      <c r="F139" s="171"/>
    </row>
    <row r="140" s="2" customFormat="1" spans="1:6">
      <c r="A140" s="4"/>
      <c r="B140" s="181"/>
      <c r="C140" s="155"/>
      <c r="D140" s="94"/>
      <c r="E140" s="95"/>
      <c r="F140" s="171"/>
    </row>
    <row r="141" s="2" customFormat="1" spans="1:6">
      <c r="A141" s="4"/>
      <c r="B141" s="181"/>
      <c r="C141" s="155"/>
      <c r="D141" s="94"/>
      <c r="E141" s="95"/>
      <c r="F141" s="171"/>
    </row>
    <row r="142" s="2" customFormat="1" spans="1:6">
      <c r="A142" s="4"/>
      <c r="B142" s="181"/>
      <c r="C142" s="155"/>
      <c r="D142" s="94"/>
      <c r="E142" s="95"/>
      <c r="F142" s="171"/>
    </row>
    <row r="143" s="2" customFormat="1" spans="1:6">
      <c r="A143" s="4"/>
      <c r="B143" s="181"/>
      <c r="C143" s="155"/>
      <c r="D143" s="94"/>
      <c r="E143" s="95"/>
      <c r="F143" s="171"/>
    </row>
    <row r="144" s="2" customFormat="1" spans="1:6">
      <c r="A144" s="4"/>
      <c r="B144" s="181"/>
      <c r="C144" s="155"/>
      <c r="D144" s="94"/>
      <c r="E144" s="95"/>
      <c r="F144" s="171"/>
    </row>
    <row r="145" s="2" customFormat="1" spans="1:6">
      <c r="A145" s="4"/>
      <c r="B145" s="181"/>
      <c r="C145" s="155"/>
      <c r="D145" s="94"/>
      <c r="E145" s="95"/>
      <c r="F145" s="171"/>
    </row>
    <row r="146" s="2" customFormat="1" spans="1:6">
      <c r="A146" s="4"/>
      <c r="B146" s="181"/>
      <c r="C146" s="155"/>
      <c r="D146" s="94"/>
      <c r="E146" s="95"/>
      <c r="F146" s="171"/>
    </row>
    <row r="147" s="2" customFormat="1" spans="1:6">
      <c r="A147" s="4"/>
      <c r="B147" s="181"/>
      <c r="C147" s="155"/>
      <c r="D147" s="94"/>
      <c r="E147" s="95"/>
      <c r="F147" s="171"/>
    </row>
    <row r="148" s="2" customFormat="1" spans="1:6">
      <c r="A148" s="4"/>
      <c r="B148" s="181"/>
      <c r="C148" s="155"/>
      <c r="D148" s="94"/>
      <c r="E148" s="95"/>
      <c r="F148" s="171"/>
    </row>
    <row r="149" s="2" customFormat="1" spans="1:6">
      <c r="A149" s="4"/>
      <c r="B149" s="181"/>
      <c r="C149" s="155"/>
      <c r="D149" s="94"/>
      <c r="E149" s="95"/>
      <c r="F149" s="171"/>
    </row>
    <row r="150" s="2" customFormat="1" spans="1:6">
      <c r="A150" s="4"/>
      <c r="B150" s="181"/>
      <c r="C150" s="155"/>
      <c r="D150" s="94"/>
      <c r="E150" s="95"/>
      <c r="F150" s="171"/>
    </row>
    <row r="151" s="2" customFormat="1" spans="1:6">
      <c r="A151" s="4"/>
      <c r="B151" s="181"/>
      <c r="C151" s="155"/>
      <c r="D151" s="94"/>
      <c r="E151" s="95"/>
      <c r="F151" s="171"/>
    </row>
    <row r="152" s="2" customFormat="1" spans="1:6">
      <c r="A152" s="4"/>
      <c r="B152" s="181"/>
      <c r="C152" s="155"/>
      <c r="D152" s="94"/>
      <c r="E152" s="95"/>
      <c r="F152" s="171"/>
    </row>
    <row r="153" s="2" customFormat="1" spans="1:6">
      <c r="A153" s="4"/>
      <c r="B153" s="181"/>
      <c r="C153" s="155"/>
      <c r="D153" s="94"/>
      <c r="E153" s="95"/>
      <c r="F153" s="171"/>
    </row>
    <row r="154" s="2" customFormat="1" spans="1:6">
      <c r="A154" s="4"/>
      <c r="B154" s="181"/>
      <c r="C154" s="155"/>
      <c r="D154" s="94"/>
      <c r="E154" s="95"/>
      <c r="F154" s="171"/>
    </row>
    <row r="155" s="2" customFormat="1" spans="1:6">
      <c r="A155" s="4"/>
      <c r="B155" s="181"/>
      <c r="C155" s="155"/>
      <c r="D155" s="94"/>
      <c r="E155" s="95"/>
      <c r="F155" s="171"/>
    </row>
    <row r="156" s="2" customFormat="1" spans="1:6">
      <c r="A156" s="4"/>
      <c r="B156" s="181"/>
      <c r="C156" s="155"/>
      <c r="D156" s="94"/>
      <c r="E156" s="95"/>
      <c r="F156" s="171"/>
    </row>
    <row r="157" s="2" customFormat="1" spans="1:6">
      <c r="A157" s="4"/>
      <c r="B157" s="181"/>
      <c r="C157" s="155"/>
      <c r="D157" s="94"/>
      <c r="E157" s="95"/>
      <c r="F157" s="171"/>
    </row>
    <row r="158" spans="2:5">
      <c r="B158" s="182"/>
      <c r="C158" s="156"/>
      <c r="D158" s="98"/>
      <c r="E158" s="99"/>
    </row>
    <row r="159" spans="2:5">
      <c r="B159" s="182"/>
      <c r="C159" s="156"/>
      <c r="D159" s="98"/>
      <c r="E159" s="99"/>
    </row>
    <row r="160" spans="2:5">
      <c r="B160" s="182"/>
      <c r="C160" s="156"/>
      <c r="D160" s="98"/>
      <c r="E160" s="99"/>
    </row>
    <row r="161" spans="2:5">
      <c r="B161" s="182"/>
      <c r="C161" s="156"/>
      <c r="D161" s="98"/>
      <c r="E161" s="99"/>
    </row>
    <row r="162" spans="2:5">
      <c r="B162" s="182"/>
      <c r="C162" s="156"/>
      <c r="D162" s="98"/>
      <c r="E162" s="99"/>
    </row>
    <row r="163" spans="2:5">
      <c r="B163" s="182"/>
      <c r="C163" s="156"/>
      <c r="D163" s="98"/>
      <c r="E163" s="99"/>
    </row>
    <row r="164" spans="2:5">
      <c r="B164" s="182"/>
      <c r="C164" s="156"/>
      <c r="D164" s="98"/>
      <c r="E164" s="99"/>
    </row>
    <row r="165" spans="2:5">
      <c r="B165" s="182"/>
      <c r="C165" s="156"/>
      <c r="D165" s="98"/>
      <c r="E165" s="99"/>
    </row>
    <row r="166" spans="2:5">
      <c r="B166" s="182"/>
      <c r="C166" s="156"/>
      <c r="D166" s="98"/>
      <c r="E166" s="99"/>
    </row>
    <row r="167" spans="2:5">
      <c r="B167" s="182"/>
      <c r="C167" s="156"/>
      <c r="D167" s="98"/>
      <c r="E167" s="99"/>
    </row>
    <row r="168" spans="2:5">
      <c r="B168" s="182"/>
      <c r="C168" s="156"/>
      <c r="D168" s="98"/>
      <c r="E168" s="99"/>
    </row>
    <row r="169" spans="2:5">
      <c r="B169" s="182"/>
      <c r="C169" s="156"/>
      <c r="D169" s="98"/>
      <c r="E169" s="99"/>
    </row>
    <row r="170" spans="2:5">
      <c r="B170" s="182"/>
      <c r="C170" s="156"/>
      <c r="D170" s="98"/>
      <c r="E170" s="99"/>
    </row>
    <row r="171" spans="2:5">
      <c r="B171" s="182"/>
      <c r="C171" s="156"/>
      <c r="D171" s="98"/>
      <c r="E171" s="99"/>
    </row>
    <row r="172" spans="2:5">
      <c r="B172" s="182"/>
      <c r="C172" s="156"/>
      <c r="D172" s="98"/>
      <c r="E172" s="99"/>
    </row>
    <row r="173" spans="2:5">
      <c r="B173" s="182"/>
      <c r="C173" s="156"/>
      <c r="D173" s="98"/>
      <c r="E173" s="99"/>
    </row>
    <row r="174" spans="2:5">
      <c r="B174" s="182"/>
      <c r="C174" s="156"/>
      <c r="D174" s="98"/>
      <c r="E174" s="99"/>
    </row>
    <row r="175" spans="2:5">
      <c r="B175" s="182"/>
      <c r="C175" s="156"/>
      <c r="D175" s="98"/>
      <c r="E175" s="99"/>
    </row>
    <row r="176" spans="2:5">
      <c r="B176" s="182"/>
      <c r="C176" s="156"/>
      <c r="D176" s="98"/>
      <c r="E176" s="99"/>
    </row>
    <row r="177" spans="2:5">
      <c r="B177" s="182"/>
      <c r="C177" s="156"/>
      <c r="D177" s="98"/>
      <c r="E177" s="99"/>
    </row>
    <row r="178" spans="2:5">
      <c r="B178" s="182"/>
      <c r="C178" s="156"/>
      <c r="D178" s="98"/>
      <c r="E178" s="99"/>
    </row>
    <row r="179" spans="2:5">
      <c r="B179" s="182"/>
      <c r="C179" s="156"/>
      <c r="D179" s="98"/>
      <c r="E179" s="99"/>
    </row>
    <row r="180" spans="2:5">
      <c r="B180" s="182"/>
      <c r="C180" s="156"/>
      <c r="D180" s="98"/>
      <c r="E180" s="99"/>
    </row>
    <row r="181" spans="2:5">
      <c r="B181" s="182"/>
      <c r="C181" s="156"/>
      <c r="D181" s="98"/>
      <c r="E181" s="99"/>
    </row>
    <row r="182" spans="2:5">
      <c r="B182" s="182"/>
      <c r="C182" s="156"/>
      <c r="D182" s="98"/>
      <c r="E182" s="99"/>
    </row>
    <row r="183" spans="2:5">
      <c r="B183" s="182"/>
      <c r="C183" s="156"/>
      <c r="D183" s="98"/>
      <c r="E183" s="99"/>
    </row>
    <row r="184" spans="2:5">
      <c r="B184" s="182"/>
      <c r="C184" s="156"/>
      <c r="D184" s="98"/>
      <c r="E184" s="99"/>
    </row>
    <row r="185" spans="2:5">
      <c r="B185" s="182"/>
      <c r="C185" s="156"/>
      <c r="D185" s="98"/>
      <c r="E185" s="99"/>
    </row>
    <row r="186" spans="2:5">
      <c r="B186" s="182"/>
      <c r="C186" s="156"/>
      <c r="D186" s="98"/>
      <c r="E186" s="99"/>
    </row>
    <row r="187" spans="2:5">
      <c r="B187" s="182"/>
      <c r="C187" s="156"/>
      <c r="D187" s="98"/>
      <c r="E187" s="99"/>
    </row>
    <row r="188" spans="2:5">
      <c r="B188" s="182"/>
      <c r="C188" s="156"/>
      <c r="D188" s="98"/>
      <c r="E188" s="99"/>
    </row>
    <row r="189" spans="2:5">
      <c r="B189" s="182"/>
      <c r="C189" s="156"/>
      <c r="D189" s="98"/>
      <c r="E189" s="99"/>
    </row>
    <row r="190" spans="2:5">
      <c r="B190" s="182"/>
      <c r="C190" s="156"/>
      <c r="D190" s="98"/>
      <c r="E190" s="99"/>
    </row>
    <row r="191" spans="2:5">
      <c r="B191" s="182"/>
      <c r="C191" s="156"/>
      <c r="D191" s="98"/>
      <c r="E191" s="99"/>
    </row>
    <row r="192" spans="2:5">
      <c r="B192" s="182"/>
      <c r="C192" s="156"/>
      <c r="D192" s="98"/>
      <c r="E192" s="99"/>
    </row>
    <row r="193" spans="2:5">
      <c r="B193" s="182"/>
      <c r="C193" s="156"/>
      <c r="D193" s="98"/>
      <c r="E193" s="99"/>
    </row>
    <row r="194" spans="2:5">
      <c r="B194" s="182"/>
      <c r="C194" s="156"/>
      <c r="D194" s="98"/>
      <c r="E194" s="99"/>
    </row>
    <row r="195" spans="2:5">
      <c r="B195" s="182"/>
      <c r="C195" s="156"/>
      <c r="D195" s="98"/>
      <c r="E195" s="99"/>
    </row>
    <row r="196" spans="2:5">
      <c r="B196" s="182"/>
      <c r="C196" s="156"/>
      <c r="D196" s="98"/>
      <c r="E196" s="99"/>
    </row>
    <row r="197" spans="2:5">
      <c r="B197" s="182"/>
      <c r="C197" s="156"/>
      <c r="D197" s="98"/>
      <c r="E197" s="99"/>
    </row>
    <row r="198" spans="2:5">
      <c r="B198" s="182"/>
      <c r="C198" s="156"/>
      <c r="D198" s="98"/>
      <c r="E198" s="99"/>
    </row>
    <row r="199" spans="2:5">
      <c r="B199" s="182"/>
      <c r="C199" s="156"/>
      <c r="D199" s="98"/>
      <c r="E199" s="99"/>
    </row>
    <row r="200" spans="2:5">
      <c r="B200" s="182"/>
      <c r="C200" s="156"/>
      <c r="D200" s="98"/>
      <c r="E200" s="99"/>
    </row>
    <row r="201" spans="2:5">
      <c r="B201" s="182"/>
      <c r="C201" s="156"/>
      <c r="D201" s="98"/>
      <c r="E201" s="99"/>
    </row>
    <row r="202" spans="2:5">
      <c r="B202" s="182"/>
      <c r="C202" s="156"/>
      <c r="D202" s="98"/>
      <c r="E202" s="99"/>
    </row>
    <row r="203" spans="2:5">
      <c r="B203" s="182"/>
      <c r="C203" s="156"/>
      <c r="D203" s="98"/>
      <c r="E203" s="99"/>
    </row>
    <row r="204" spans="2:5">
      <c r="B204" s="182"/>
      <c r="C204" s="156"/>
      <c r="D204" s="98"/>
      <c r="E204" s="99"/>
    </row>
    <row r="205" spans="2:5">
      <c r="B205" s="182"/>
      <c r="C205" s="156"/>
      <c r="D205" s="98"/>
      <c r="E205" s="99"/>
    </row>
    <row r="206" spans="2:5">
      <c r="B206" s="182"/>
      <c r="C206" s="156"/>
      <c r="D206" s="98"/>
      <c r="E206" s="99"/>
    </row>
    <row r="207" spans="2:5">
      <c r="B207" s="182"/>
      <c r="C207" s="156"/>
      <c r="D207" s="98"/>
      <c r="E207" s="99"/>
    </row>
    <row r="208" spans="2:5">
      <c r="B208" s="182"/>
      <c r="C208" s="156"/>
      <c r="D208" s="98"/>
      <c r="E208" s="99"/>
    </row>
    <row r="209" spans="2:5">
      <c r="B209" s="182"/>
      <c r="C209" s="156"/>
      <c r="D209" s="98"/>
      <c r="E209" s="99"/>
    </row>
    <row r="210" spans="2:5">
      <c r="B210" s="182"/>
      <c r="C210" s="156"/>
      <c r="D210" s="98"/>
      <c r="E210" s="99"/>
    </row>
    <row r="211" spans="2:5">
      <c r="B211" s="182"/>
      <c r="C211" s="156"/>
      <c r="D211" s="98"/>
      <c r="E211" s="99"/>
    </row>
    <row r="212" spans="2:5">
      <c r="B212" s="182"/>
      <c r="C212" s="156"/>
      <c r="D212" s="98"/>
      <c r="E212" s="99"/>
    </row>
    <row r="213" spans="2:5">
      <c r="B213" s="182"/>
      <c r="C213" s="156"/>
      <c r="D213" s="98"/>
      <c r="E213" s="99"/>
    </row>
    <row r="214" spans="2:5">
      <c r="B214" s="182"/>
      <c r="C214" s="156"/>
      <c r="D214" s="98"/>
      <c r="E214" s="99"/>
    </row>
    <row r="215" spans="2:5">
      <c r="B215" s="182"/>
      <c r="C215" s="156"/>
      <c r="D215" s="98"/>
      <c r="E215" s="99"/>
    </row>
    <row r="216" spans="2:5">
      <c r="B216" s="182"/>
      <c r="C216" s="156"/>
      <c r="D216" s="98"/>
      <c r="E216" s="99"/>
    </row>
    <row r="217" spans="2:5">
      <c r="B217" s="182"/>
      <c r="C217" s="156"/>
      <c r="D217" s="98"/>
      <c r="E217" s="99"/>
    </row>
    <row r="218" spans="2:5">
      <c r="B218" s="182"/>
      <c r="C218" s="156"/>
      <c r="D218" s="98"/>
      <c r="E218" s="99"/>
    </row>
    <row r="219" spans="2:5">
      <c r="B219" s="182"/>
      <c r="C219" s="156"/>
      <c r="D219" s="98"/>
      <c r="E219" s="99"/>
    </row>
    <row r="220" spans="2:5">
      <c r="B220" s="182"/>
      <c r="C220" s="156"/>
      <c r="D220" s="98"/>
      <c r="E220" s="99"/>
    </row>
    <row r="221" spans="2:5">
      <c r="B221" s="182"/>
      <c r="C221" s="156"/>
      <c r="D221" s="98"/>
      <c r="E221" s="99"/>
    </row>
    <row r="222" spans="2:5">
      <c r="B222" s="182"/>
      <c r="C222" s="156"/>
      <c r="D222" s="98"/>
      <c r="E222" s="99"/>
    </row>
    <row r="223" spans="2:5">
      <c r="B223" s="182"/>
      <c r="C223" s="156"/>
      <c r="D223" s="98"/>
      <c r="E223" s="99"/>
    </row>
    <row r="224" spans="2:5">
      <c r="B224" s="182"/>
      <c r="C224" s="156"/>
      <c r="D224" s="98"/>
      <c r="E224" s="99"/>
    </row>
    <row r="225" spans="2:5">
      <c r="B225" s="182"/>
      <c r="C225" s="156"/>
      <c r="D225" s="98"/>
      <c r="E225" s="99"/>
    </row>
    <row r="226" spans="2:5">
      <c r="B226" s="182"/>
      <c r="C226" s="156"/>
      <c r="D226" s="98"/>
      <c r="E226" s="99"/>
    </row>
    <row r="227" spans="2:5">
      <c r="B227" s="182"/>
      <c r="C227" s="156"/>
      <c r="D227" s="98"/>
      <c r="E227" s="99"/>
    </row>
    <row r="228" spans="2:5">
      <c r="B228" s="182"/>
      <c r="C228" s="156"/>
      <c r="D228" s="98"/>
      <c r="E228" s="99"/>
    </row>
    <row r="229" spans="2:5">
      <c r="B229" s="182"/>
      <c r="C229" s="156"/>
      <c r="D229" s="98"/>
      <c r="E229" s="99"/>
    </row>
    <row r="230" spans="2:5">
      <c r="B230" s="182"/>
      <c r="C230" s="156"/>
      <c r="D230" s="98"/>
      <c r="E230" s="99"/>
    </row>
    <row r="231" spans="2:5">
      <c r="B231" s="182"/>
      <c r="C231" s="156"/>
      <c r="D231" s="98"/>
      <c r="E231" s="99"/>
    </row>
    <row r="232" spans="2:5">
      <c r="B232" s="182"/>
      <c r="C232" s="156"/>
      <c r="D232" s="98"/>
      <c r="E232" s="99"/>
    </row>
    <row r="233" spans="2:5">
      <c r="B233" s="182"/>
      <c r="C233" s="156"/>
      <c r="D233" s="98"/>
      <c r="E233" s="99"/>
    </row>
    <row r="234" spans="2:5">
      <c r="B234" s="182"/>
      <c r="C234" s="156"/>
      <c r="D234" s="98"/>
      <c r="E234" s="99"/>
    </row>
    <row r="235" spans="2:5">
      <c r="B235" s="182"/>
      <c r="C235" s="156"/>
      <c r="D235" s="98"/>
      <c r="E235" s="99"/>
    </row>
    <row r="236" spans="2:5">
      <c r="B236" s="182"/>
      <c r="C236" s="156"/>
      <c r="D236" s="98"/>
      <c r="E236" s="99"/>
    </row>
    <row r="237" spans="2:5">
      <c r="B237" s="182"/>
      <c r="C237" s="156"/>
      <c r="D237" s="98"/>
      <c r="E237" s="99"/>
    </row>
    <row r="238" spans="2:5">
      <c r="B238" s="182"/>
      <c r="C238" s="156"/>
      <c r="D238" s="98"/>
      <c r="E238" s="99"/>
    </row>
    <row r="239" spans="2:5">
      <c r="B239" s="182"/>
      <c r="C239" s="156"/>
      <c r="D239" s="98"/>
      <c r="E239" s="99"/>
    </row>
    <row r="240" spans="2:5">
      <c r="B240" s="182"/>
      <c r="C240" s="156"/>
      <c r="D240" s="98"/>
      <c r="E240" s="99"/>
    </row>
    <row r="241" spans="2:5">
      <c r="B241" s="182"/>
      <c r="C241" s="156"/>
      <c r="D241" s="98"/>
      <c r="E241" s="99"/>
    </row>
    <row r="242" spans="2:5">
      <c r="B242" s="182"/>
      <c r="C242" s="156"/>
      <c r="D242" s="98"/>
      <c r="E242" s="99"/>
    </row>
    <row r="243" spans="2:5">
      <c r="B243" s="182"/>
      <c r="C243" s="156"/>
      <c r="D243" s="98"/>
      <c r="E243" s="99"/>
    </row>
    <row r="244" spans="2:5">
      <c r="B244" s="182"/>
      <c r="C244" s="156"/>
      <c r="D244" s="98"/>
      <c r="E244" s="99"/>
    </row>
    <row r="245" spans="2:5">
      <c r="B245" s="182"/>
      <c r="C245" s="156"/>
      <c r="D245" s="98"/>
      <c r="E245" s="99"/>
    </row>
    <row r="246" spans="2:5">
      <c r="B246" s="182"/>
      <c r="C246" s="156"/>
      <c r="D246" s="98"/>
      <c r="E246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6"/>
  <sheetViews>
    <sheetView topLeftCell="A16" workbookViewId="0">
      <selection activeCell="A35" sqref="A35"/>
    </sheetView>
  </sheetViews>
  <sheetFormatPr defaultColWidth="9" defaultRowHeight="16.5"/>
  <cols>
    <col min="1" max="1" width="33.5" style="4" customWidth="1"/>
    <col min="2" max="2" width="42.875" style="172" customWidth="1"/>
    <col min="3" max="3" width="17.7583333333333" style="100" customWidth="1"/>
    <col min="4" max="4" width="22.875" style="6" customWidth="1"/>
    <col min="5" max="5" width="8" style="7" customWidth="1"/>
    <col min="6" max="6" width="10.7583333333333" style="157" customWidth="1"/>
    <col min="7" max="16384" width="9" style="9"/>
  </cols>
  <sheetData>
    <row r="1" ht="52.5" customHeight="1" spans="1:6">
      <c r="A1" s="10" t="s">
        <v>0</v>
      </c>
      <c r="B1" s="11"/>
      <c r="C1" s="101"/>
      <c r="D1" s="12"/>
      <c r="E1" s="13"/>
      <c r="F1" s="158"/>
    </row>
    <row r="2" ht="33.75" spans="1:9">
      <c r="A2" s="15" t="s">
        <v>1</v>
      </c>
      <c r="B2" s="16"/>
      <c r="C2" s="102" t="s">
        <v>2</v>
      </c>
      <c r="D2" s="17" t="s">
        <v>3</v>
      </c>
      <c r="E2" s="18" t="s">
        <v>4</v>
      </c>
      <c r="F2" s="159" t="s">
        <v>5</v>
      </c>
      <c r="I2" s="99"/>
    </row>
    <row r="3" s="1" customFormat="1" ht="15" spans="1:6">
      <c r="A3" s="20" t="s">
        <v>6</v>
      </c>
      <c r="B3" s="21"/>
      <c r="C3" s="160"/>
      <c r="D3" s="22"/>
      <c r="E3" s="23"/>
      <c r="F3" s="161"/>
    </row>
    <row r="4" s="1" customFormat="1" ht="15" spans="1:6">
      <c r="A4" s="20" t="s">
        <v>7</v>
      </c>
      <c r="B4" s="21"/>
      <c r="C4" s="160"/>
      <c r="D4" s="22"/>
      <c r="E4" s="23"/>
      <c r="F4" s="161"/>
    </row>
    <row r="5" s="1" customFormat="1" ht="15" spans="1:6">
      <c r="A5" s="20" t="s">
        <v>8</v>
      </c>
      <c r="B5" s="21"/>
      <c r="C5" s="160"/>
      <c r="D5" s="22"/>
      <c r="E5" s="23"/>
      <c r="F5" s="161"/>
    </row>
    <row r="6" s="1" customFormat="1" ht="15" spans="1:6">
      <c r="A6" s="20" t="s">
        <v>9</v>
      </c>
      <c r="B6" s="21"/>
      <c r="C6" s="160"/>
      <c r="D6" s="22"/>
      <c r="E6" s="23"/>
      <c r="F6" s="161"/>
    </row>
    <row r="7" s="1" customFormat="1" ht="15" spans="1:6">
      <c r="A7" s="20" t="s">
        <v>10</v>
      </c>
      <c r="B7" s="21"/>
      <c r="C7" s="160"/>
      <c r="D7" s="22"/>
      <c r="E7" s="23"/>
      <c r="F7" s="161"/>
    </row>
    <row r="8" s="1" customFormat="1" ht="15" spans="1:6">
      <c r="A8" s="20" t="s">
        <v>11</v>
      </c>
      <c r="B8" s="21"/>
      <c r="C8" s="160"/>
      <c r="D8" s="22"/>
      <c r="E8" s="23"/>
      <c r="F8" s="161"/>
    </row>
    <row r="9" s="1" customFormat="1" ht="15" spans="1:6">
      <c r="A9" s="20" t="s">
        <v>12</v>
      </c>
      <c r="B9" s="21"/>
      <c r="C9" s="160"/>
      <c r="D9" s="22"/>
      <c r="E9" s="23"/>
      <c r="F9" s="161"/>
    </row>
    <row r="10" s="1" customFormat="1" ht="15" spans="1:6">
      <c r="A10" s="20" t="s">
        <v>13</v>
      </c>
      <c r="B10" s="103"/>
      <c r="C10" s="162"/>
      <c r="D10" s="22"/>
      <c r="E10" s="23"/>
      <c r="F10" s="161"/>
    </row>
    <row r="11" s="1" customFormat="1" ht="15" spans="1:6">
      <c r="A11" s="20" t="s">
        <v>14</v>
      </c>
      <c r="B11" s="103"/>
      <c r="C11" s="162" t="s">
        <v>15</v>
      </c>
      <c r="D11" s="22"/>
      <c r="E11" s="23"/>
      <c r="F11" s="161"/>
    </row>
    <row r="12" s="1" customFormat="1" ht="15" spans="1:6">
      <c r="A12" s="20" t="s">
        <v>16</v>
      </c>
      <c r="B12" s="103"/>
      <c r="C12" s="162" t="s">
        <v>17</v>
      </c>
      <c r="D12" s="22"/>
      <c r="E12" s="23"/>
      <c r="F12" s="161"/>
    </row>
    <row r="13" s="1" customFormat="1" ht="15" spans="1:6">
      <c r="A13" s="20" t="s">
        <v>18</v>
      </c>
      <c r="B13" s="103"/>
      <c r="C13" s="162"/>
      <c r="D13" s="22"/>
      <c r="E13" s="23"/>
      <c r="F13" s="161"/>
    </row>
    <row r="14" s="1" customFormat="1" ht="15" spans="1:6">
      <c r="A14" s="20" t="s">
        <v>19</v>
      </c>
      <c r="B14" s="103"/>
      <c r="C14" s="162"/>
      <c r="D14" s="22"/>
      <c r="E14" s="23"/>
      <c r="F14" s="161"/>
    </row>
    <row r="15" s="1" customFormat="1" ht="15" spans="1:6">
      <c r="A15" s="20" t="s">
        <v>20</v>
      </c>
      <c r="B15" s="103"/>
      <c r="C15" s="162" t="s">
        <v>21</v>
      </c>
      <c r="D15" s="22"/>
      <c r="E15" s="23"/>
      <c r="F15" s="161"/>
    </row>
    <row r="16" s="1" customFormat="1" ht="15" spans="1:6">
      <c r="A16" s="20" t="s">
        <v>22</v>
      </c>
      <c r="B16" s="103"/>
      <c r="C16" s="162" t="s">
        <v>21</v>
      </c>
      <c r="D16" s="22"/>
      <c r="E16" s="23"/>
      <c r="F16" s="161"/>
    </row>
    <row r="17" s="1" customFormat="1" ht="15" spans="1:6">
      <c r="A17" s="20" t="s">
        <v>23</v>
      </c>
      <c r="B17" s="103"/>
      <c r="C17" s="162" t="s">
        <v>21</v>
      </c>
      <c r="D17" s="22"/>
      <c r="E17" s="23"/>
      <c r="F17" s="161"/>
    </row>
    <row r="18" s="1" customFormat="1" ht="15" spans="1:6">
      <c r="A18" s="20" t="s">
        <v>24</v>
      </c>
      <c r="B18" s="103"/>
      <c r="C18" s="162"/>
      <c r="D18" s="22"/>
      <c r="E18" s="23"/>
      <c r="F18" s="161"/>
    </row>
    <row r="19" s="1" customFormat="1" ht="15" spans="1:6">
      <c r="A19" s="20" t="s">
        <v>25</v>
      </c>
      <c r="B19" s="103"/>
      <c r="C19" s="162"/>
      <c r="D19" s="22"/>
      <c r="E19" s="23"/>
      <c r="F19" s="161"/>
    </row>
    <row r="20" s="1" customFormat="1" ht="15" spans="1:6">
      <c r="A20" s="20" t="s">
        <v>26</v>
      </c>
      <c r="B20" s="103"/>
      <c r="C20" s="162"/>
      <c r="D20" s="22"/>
      <c r="E20" s="23"/>
      <c r="F20" s="161"/>
    </row>
    <row r="21" s="1" customFormat="1" ht="15" spans="1:6">
      <c r="A21" s="20" t="s">
        <v>27</v>
      </c>
      <c r="B21" s="103"/>
      <c r="C21" s="162"/>
      <c r="D21" s="22"/>
      <c r="E21" s="23"/>
      <c r="F21" s="161"/>
    </row>
    <row r="22" s="1" customFormat="1" ht="15" spans="1:6">
      <c r="A22" s="20" t="s">
        <v>28</v>
      </c>
      <c r="B22" s="103"/>
      <c r="C22" s="162" t="s">
        <v>29</v>
      </c>
      <c r="D22" s="22"/>
      <c r="E22" s="23"/>
      <c r="F22" s="161"/>
    </row>
    <row r="23" s="1" customFormat="1" ht="15" spans="1:6">
      <c r="A23" s="20" t="s">
        <v>30</v>
      </c>
      <c r="B23" s="103"/>
      <c r="C23" s="162"/>
      <c r="D23" s="22"/>
      <c r="E23" s="23"/>
      <c r="F23" s="161"/>
    </row>
    <row r="24" s="1" customFormat="1" ht="15" spans="1:6">
      <c r="A24" s="20" t="s">
        <v>31</v>
      </c>
      <c r="B24" s="103"/>
      <c r="C24" s="162" t="s">
        <v>32</v>
      </c>
      <c r="D24" s="22"/>
      <c r="E24" s="23"/>
      <c r="F24" s="161"/>
    </row>
    <row r="25" s="1" customFormat="1" ht="15" spans="1:6">
      <c r="A25" s="20" t="s">
        <v>33</v>
      </c>
      <c r="B25" s="103"/>
      <c r="C25" s="162" t="s">
        <v>34</v>
      </c>
      <c r="D25" s="22"/>
      <c r="E25" s="23"/>
      <c r="F25" s="161"/>
    </row>
    <row r="26" s="1" customFormat="1" ht="15" spans="1:6">
      <c r="A26" s="20" t="s">
        <v>35</v>
      </c>
      <c r="B26" s="103"/>
      <c r="C26" s="162" t="s">
        <v>36</v>
      </c>
      <c r="D26" s="22"/>
      <c r="E26" s="23"/>
      <c r="F26" s="161"/>
    </row>
    <row r="27" s="1" customFormat="1" ht="15" spans="1:6">
      <c r="A27" s="20" t="s">
        <v>37</v>
      </c>
      <c r="B27" s="103"/>
      <c r="C27" s="162" t="s">
        <v>38</v>
      </c>
      <c r="D27" s="22"/>
      <c r="E27" s="23"/>
      <c r="F27" s="161"/>
    </row>
    <row r="28" s="1" customFormat="1" ht="15" spans="1:6">
      <c r="A28" s="20" t="s">
        <v>39</v>
      </c>
      <c r="B28" s="103"/>
      <c r="C28" s="162" t="s">
        <v>40</v>
      </c>
      <c r="D28" s="22"/>
      <c r="E28" s="23"/>
      <c r="F28" s="161"/>
    </row>
    <row r="29" s="1" customFormat="1" ht="15" spans="1:6">
      <c r="A29" s="20" t="s">
        <v>41</v>
      </c>
      <c r="B29" s="103"/>
      <c r="C29" s="162"/>
      <c r="D29" s="22"/>
      <c r="E29" s="23"/>
      <c r="F29" s="161"/>
    </row>
    <row r="30" s="1" customFormat="1" ht="15" spans="1:6">
      <c r="A30" s="20"/>
      <c r="B30" s="103"/>
      <c r="C30" s="162"/>
      <c r="D30" s="22"/>
      <c r="E30" s="23"/>
      <c r="F30" s="161"/>
    </row>
    <row r="31" s="1" customFormat="1" ht="15" spans="1:6">
      <c r="A31" s="20" t="s">
        <v>42</v>
      </c>
      <c r="B31" s="103"/>
      <c r="C31" s="162"/>
      <c r="D31" s="22"/>
      <c r="E31" s="23"/>
      <c r="F31" s="161"/>
    </row>
    <row r="32" s="1" customFormat="1" ht="15" spans="1:6">
      <c r="A32" s="20" t="s">
        <v>43</v>
      </c>
      <c r="B32" s="103"/>
      <c r="C32" s="162"/>
      <c r="D32" s="22"/>
      <c r="E32" s="23"/>
      <c r="F32" s="161"/>
    </row>
    <row r="33" s="1" customFormat="1" ht="15" spans="1:6">
      <c r="A33" s="20" t="s">
        <v>44</v>
      </c>
      <c r="B33" s="103"/>
      <c r="C33" s="162"/>
      <c r="D33" s="22"/>
      <c r="E33" s="23"/>
      <c r="F33" s="161"/>
    </row>
    <row r="34" s="1" customFormat="1" ht="15" spans="1:6">
      <c r="A34" s="20" t="s">
        <v>45</v>
      </c>
      <c r="B34" s="103"/>
      <c r="C34" s="162"/>
      <c r="D34" s="22"/>
      <c r="E34" s="23"/>
      <c r="F34" s="161"/>
    </row>
    <row r="35" s="1" customFormat="1" ht="15" spans="1:6">
      <c r="A35" s="20" t="s">
        <v>46</v>
      </c>
      <c r="B35" s="103"/>
      <c r="C35" s="162"/>
      <c r="D35" s="22"/>
      <c r="E35" s="23"/>
      <c r="F35" s="161"/>
    </row>
    <row r="36" s="1" customFormat="1" ht="15" spans="1:6">
      <c r="A36" s="20"/>
      <c r="B36" s="103"/>
      <c r="C36" s="162"/>
      <c r="D36" s="22"/>
      <c r="E36" s="23"/>
      <c r="F36" s="161"/>
    </row>
    <row r="37" s="1" customFormat="1" ht="15" spans="1:6">
      <c r="A37" s="20" t="s">
        <v>47</v>
      </c>
      <c r="B37" s="103"/>
      <c r="C37" s="162"/>
      <c r="D37" s="22"/>
      <c r="E37" s="23"/>
      <c r="F37" s="161"/>
    </row>
    <row r="38" s="1" customFormat="1" ht="15" spans="1:6">
      <c r="A38" s="20" t="s">
        <v>48</v>
      </c>
      <c r="B38" s="103"/>
      <c r="C38" s="162"/>
      <c r="D38" s="22"/>
      <c r="E38" s="23"/>
      <c r="F38" s="161"/>
    </row>
    <row r="39" s="1" customFormat="1" ht="15" spans="1:6">
      <c r="A39" s="20" t="s">
        <v>49</v>
      </c>
      <c r="B39" s="103"/>
      <c r="C39" s="162"/>
      <c r="D39" s="22"/>
      <c r="E39" s="23"/>
      <c r="F39" s="161"/>
    </row>
    <row r="40" s="1" customFormat="1" ht="15" spans="1:6">
      <c r="A40" s="20"/>
      <c r="B40" s="103"/>
      <c r="C40" s="162"/>
      <c r="D40" s="22"/>
      <c r="E40" s="23"/>
      <c r="F40" s="161"/>
    </row>
    <row r="41" s="1" customFormat="1" ht="15" spans="1:6">
      <c r="A41" s="20" t="s">
        <v>50</v>
      </c>
      <c r="B41" s="103"/>
      <c r="C41" s="162"/>
      <c r="D41" s="22"/>
      <c r="E41" s="23"/>
      <c r="F41" s="161"/>
    </row>
    <row r="42" s="1" customFormat="1" ht="15" spans="1:6">
      <c r="A42" s="20" t="s">
        <v>51</v>
      </c>
      <c r="B42" s="103"/>
      <c r="C42" s="162"/>
      <c r="D42" s="22"/>
      <c r="E42" s="23"/>
      <c r="F42" s="161"/>
    </row>
    <row r="43" s="1" customFormat="1" ht="15" spans="1:6">
      <c r="A43" s="20" t="s">
        <v>52</v>
      </c>
      <c r="B43" s="103"/>
      <c r="C43" s="162" t="s">
        <v>53</v>
      </c>
      <c r="D43" s="22"/>
      <c r="E43" s="23"/>
      <c r="F43" s="161"/>
    </row>
    <row r="44" s="1" customFormat="1" ht="15" spans="1:6">
      <c r="A44" s="20" t="s">
        <v>54</v>
      </c>
      <c r="B44" s="103"/>
      <c r="C44" s="162"/>
      <c r="D44" s="22"/>
      <c r="E44" s="23"/>
      <c r="F44" s="161"/>
    </row>
    <row r="45" s="1" customFormat="1" ht="15" spans="1:6">
      <c r="A45" s="20" t="s">
        <v>55</v>
      </c>
      <c r="B45" s="103"/>
      <c r="C45" s="162"/>
      <c r="D45" s="22"/>
      <c r="E45" s="23"/>
      <c r="F45" s="161"/>
    </row>
    <row r="46" s="1" customFormat="1" ht="15" spans="1:6">
      <c r="A46" s="20" t="s">
        <v>56</v>
      </c>
      <c r="B46" s="103"/>
      <c r="C46" s="162"/>
      <c r="D46" s="22"/>
      <c r="E46" s="23"/>
      <c r="F46" s="161"/>
    </row>
    <row r="47" s="1" customFormat="1" ht="15" spans="1:6">
      <c r="A47" s="20" t="s">
        <v>57</v>
      </c>
      <c r="B47" s="103"/>
      <c r="C47" s="162"/>
      <c r="D47" s="22"/>
      <c r="E47" s="23"/>
      <c r="F47" s="161"/>
    </row>
    <row r="48" s="1" customFormat="1" ht="15" spans="1:6">
      <c r="A48" s="20" t="s">
        <v>58</v>
      </c>
      <c r="B48" s="103"/>
      <c r="C48" s="162"/>
      <c r="D48" s="22"/>
      <c r="E48" s="23"/>
      <c r="F48" s="161"/>
    </row>
    <row r="49" s="1" customFormat="1" ht="15" spans="1:6">
      <c r="A49" s="20" t="s">
        <v>59</v>
      </c>
      <c r="B49" s="103"/>
      <c r="C49" s="162"/>
      <c r="D49" s="22"/>
      <c r="E49" s="23"/>
      <c r="F49" s="161"/>
    </row>
    <row r="50" s="1" customFormat="1" ht="15" spans="1:6">
      <c r="A50" s="20" t="s">
        <v>60</v>
      </c>
      <c r="B50" s="103"/>
      <c r="C50" s="162"/>
      <c r="D50" s="22"/>
      <c r="E50" s="23"/>
      <c r="F50" s="161"/>
    </row>
    <row r="51" s="1" customFormat="1" ht="15" spans="1:6">
      <c r="A51" s="20" t="s">
        <v>61</v>
      </c>
      <c r="B51" s="103"/>
      <c r="C51" s="162"/>
      <c r="D51" s="22"/>
      <c r="E51" s="23"/>
      <c r="F51" s="161"/>
    </row>
    <row r="52" s="1" customFormat="1" ht="15" spans="1:6">
      <c r="A52" s="20" t="s">
        <v>62</v>
      </c>
      <c r="B52" s="103"/>
      <c r="C52" s="162"/>
      <c r="D52" s="22"/>
      <c r="E52" s="23"/>
      <c r="F52" s="161"/>
    </row>
    <row r="53" s="1" customFormat="1" ht="15" spans="1:6">
      <c r="A53" s="20"/>
      <c r="B53" s="103"/>
      <c r="C53" s="162"/>
      <c r="D53" s="22"/>
      <c r="E53" s="23"/>
      <c r="F53" s="161"/>
    </row>
    <row r="54" s="1" customFormat="1" ht="15" spans="1:6">
      <c r="A54" s="20" t="s">
        <v>63</v>
      </c>
      <c r="B54" s="103"/>
      <c r="C54" s="162"/>
      <c r="D54" s="22"/>
      <c r="E54" s="23"/>
      <c r="F54" s="161"/>
    </row>
    <row r="55" s="1" customFormat="1" ht="15" spans="1:6">
      <c r="A55" s="20" t="s">
        <v>64</v>
      </c>
      <c r="B55" s="103"/>
      <c r="C55" s="162"/>
      <c r="D55" s="22"/>
      <c r="E55" s="23"/>
      <c r="F55" s="161"/>
    </row>
    <row r="56" s="1" customFormat="1" ht="15" spans="1:6">
      <c r="A56" s="20" t="s">
        <v>65</v>
      </c>
      <c r="B56" s="103"/>
      <c r="C56" s="162"/>
      <c r="D56" s="22"/>
      <c r="E56" s="23"/>
      <c r="F56" s="161"/>
    </row>
    <row r="57" s="1" customFormat="1" ht="15" spans="1:6">
      <c r="A57" s="20" t="s">
        <v>66</v>
      </c>
      <c r="B57" s="103"/>
      <c r="C57" s="162"/>
      <c r="D57" s="22"/>
      <c r="E57" s="23"/>
      <c r="F57" s="161"/>
    </row>
    <row r="58" s="1" customFormat="1" ht="15" spans="1:6">
      <c r="A58" s="20" t="s">
        <v>67</v>
      </c>
      <c r="B58" s="103"/>
      <c r="C58" s="162"/>
      <c r="D58" s="22"/>
      <c r="E58" s="23"/>
      <c r="F58" s="161"/>
    </row>
    <row r="59" s="1" customFormat="1" ht="15" spans="1:6">
      <c r="A59" s="20" t="s">
        <v>68</v>
      </c>
      <c r="B59" s="103"/>
      <c r="C59" s="162"/>
      <c r="D59" s="22"/>
      <c r="E59" s="23"/>
      <c r="F59" s="161"/>
    </row>
    <row r="60" s="1" customFormat="1" ht="29.25" spans="1:6">
      <c r="A60" s="26" t="s">
        <v>69</v>
      </c>
      <c r="B60" s="105"/>
      <c r="C60" s="162"/>
      <c r="D60" s="22"/>
      <c r="E60" s="23"/>
      <c r="F60" s="161"/>
    </row>
    <row r="61" s="1" customFormat="1" ht="15" spans="1:6">
      <c r="A61" s="20"/>
      <c r="B61" s="103"/>
      <c r="C61" s="162"/>
      <c r="D61" s="22"/>
      <c r="E61" s="23"/>
      <c r="F61" s="161"/>
    </row>
    <row r="62" s="1" customFormat="1" ht="15" spans="1:6">
      <c r="A62" s="20" t="s">
        <v>70</v>
      </c>
      <c r="B62" s="103"/>
      <c r="C62" s="162"/>
      <c r="D62" s="22"/>
      <c r="E62" s="23"/>
      <c r="F62" s="161"/>
    </row>
    <row r="63" s="1" customFormat="1" ht="15" spans="1:6">
      <c r="A63" s="20" t="s">
        <v>71</v>
      </c>
      <c r="B63" s="103"/>
      <c r="C63" s="162"/>
      <c r="D63" s="22"/>
      <c r="E63" s="23"/>
      <c r="F63" s="161"/>
    </row>
    <row r="64" s="1" customFormat="1" ht="15" spans="1:6">
      <c r="A64" s="20" t="s">
        <v>72</v>
      </c>
      <c r="B64" s="103"/>
      <c r="C64" s="162"/>
      <c r="D64" s="22"/>
      <c r="E64" s="23"/>
      <c r="F64" s="161"/>
    </row>
    <row r="65" s="1" customFormat="1" ht="15" spans="1:6">
      <c r="A65" s="20" t="s">
        <v>73</v>
      </c>
      <c r="B65" s="103"/>
      <c r="C65" s="162"/>
      <c r="D65" s="22"/>
      <c r="E65" s="23"/>
      <c r="F65" s="161"/>
    </row>
    <row r="66" s="1" customFormat="1" ht="15" spans="1:6">
      <c r="A66" s="20" t="s">
        <v>74</v>
      </c>
      <c r="B66" s="103"/>
      <c r="C66" s="162"/>
      <c r="D66" s="22"/>
      <c r="E66" s="23"/>
      <c r="F66" s="161"/>
    </row>
    <row r="67" s="1" customFormat="1" ht="15" spans="1:6">
      <c r="A67" s="20" t="s">
        <v>75</v>
      </c>
      <c r="B67" s="103"/>
      <c r="C67" s="162"/>
      <c r="D67" s="22"/>
      <c r="E67" s="23"/>
      <c r="F67" s="161"/>
    </row>
    <row r="68" s="1" customFormat="1" ht="15" spans="1:6">
      <c r="A68" s="20" t="s">
        <v>76</v>
      </c>
      <c r="B68" s="103"/>
      <c r="C68" s="162"/>
      <c r="D68" s="22"/>
      <c r="E68" s="23"/>
      <c r="F68" s="161"/>
    </row>
    <row r="69" s="1" customFormat="1" ht="15" spans="1:6">
      <c r="A69" s="20" t="s">
        <v>77</v>
      </c>
      <c r="B69" s="103"/>
      <c r="C69" s="162"/>
      <c r="D69" s="22"/>
      <c r="E69" s="23"/>
      <c r="F69" s="161"/>
    </row>
    <row r="70" s="1" customFormat="1" ht="15" spans="1:6">
      <c r="A70" s="20" t="s">
        <v>78</v>
      </c>
      <c r="B70" s="103"/>
      <c r="C70" s="162"/>
      <c r="D70" s="22"/>
      <c r="E70" s="23"/>
      <c r="F70" s="161"/>
    </row>
    <row r="71" s="1" customFormat="1" ht="15" spans="1:6">
      <c r="A71" s="20" t="s">
        <v>79</v>
      </c>
      <c r="B71" s="103"/>
      <c r="C71" s="162"/>
      <c r="D71" s="22"/>
      <c r="E71" s="23"/>
      <c r="F71" s="161"/>
    </row>
    <row r="72" s="1" customFormat="1" ht="15" spans="1:6">
      <c r="A72" s="20" t="s">
        <v>80</v>
      </c>
      <c r="B72" s="103"/>
      <c r="C72" s="162"/>
      <c r="D72" s="22"/>
      <c r="E72" s="23"/>
      <c r="F72" s="161"/>
    </row>
    <row r="73" ht="21.75" spans="1:6">
      <c r="A73" s="27"/>
      <c r="B73" s="173"/>
      <c r="C73" s="28"/>
      <c r="D73" s="29"/>
      <c r="E73" s="30"/>
      <c r="F73" s="163"/>
    </row>
    <row r="74" ht="21.75" spans="1:6">
      <c r="A74" s="32"/>
      <c r="B74" s="33"/>
      <c r="C74" s="164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16"/>
      <c r="C75" s="108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174" t="s">
        <v>84</v>
      </c>
      <c r="C76" s="110">
        <f>(B8-B7)/ABS(IF(B7=0,1,B7))</f>
        <v>0</v>
      </c>
      <c r="D76" s="193" t="s">
        <v>85</v>
      </c>
      <c r="E76" s="44">
        <f>IF(C76&gt;0.2,5,IF(C76&gt;0.1,4,IF(C76&gt;0,3,IF(C76&gt;-0.1,2,IF(C76&gt;-0.2,1,0)))))</f>
        <v>2</v>
      </c>
      <c r="F76" s="45"/>
    </row>
    <row r="77" s="2" customFormat="1" ht="82.5" spans="1:6">
      <c r="A77" s="41"/>
      <c r="B77" s="174" t="s">
        <v>86</v>
      </c>
      <c r="C77" s="110">
        <f>(B8-B9)/ABS(IF(B9=0,1,B9))</f>
        <v>0</v>
      </c>
      <c r="D77" s="193" t="s">
        <v>85</v>
      </c>
      <c r="E77" s="44">
        <f>IF(C77&gt;0.2,5,IF(C77&gt;0.1,4,IF(C77&gt;0,3,IF(C77&gt;-0.1,2,IF(C77&gt;-0.2,1,0)))))</f>
        <v>2</v>
      </c>
      <c r="F77" s="45"/>
    </row>
    <row r="78" s="2" customFormat="1" ht="82.5" spans="1:6">
      <c r="A78" s="41"/>
      <c r="B78" s="175" t="s">
        <v>87</v>
      </c>
      <c r="C78" s="165">
        <f>(B32-B31)/ABS(IF(B31=0,1,B31))</f>
        <v>0</v>
      </c>
      <c r="D78" s="194" t="s">
        <v>88</v>
      </c>
      <c r="E78" s="44">
        <f>IF(C78&gt;0.4,5,IF(C78&gt;0.2,4,IF(C78&gt;0,3,IF(C78&gt;-0.2,2,IF(C78&gt;-0.4,1,0)))))</f>
        <v>2</v>
      </c>
      <c r="F78" s="48"/>
    </row>
    <row r="79" s="2" customFormat="1" ht="82.5" spans="1:6">
      <c r="A79" s="41"/>
      <c r="B79" s="175" t="s">
        <v>89</v>
      </c>
      <c r="C79" s="165">
        <f>(B32-B35)/ABS(IF(B35=0,1,B35))</f>
        <v>0</v>
      </c>
      <c r="D79" s="194" t="s">
        <v>88</v>
      </c>
      <c r="E79" s="44">
        <f>IF(C79&gt;0.4,5,IF(C79&gt;0.2,4,IF(C79&gt;0,3,IF(C79&gt;-0.2,2,IF(C79&gt;-0.4,1,0)))))</f>
        <v>2</v>
      </c>
      <c r="F79" s="48"/>
    </row>
    <row r="80" s="2" customFormat="1" ht="82.5" spans="1:6">
      <c r="A80" s="41"/>
      <c r="B80" s="175" t="s">
        <v>90</v>
      </c>
      <c r="C80" s="165">
        <f>(B11-B10)/ABS(IF(B10=0,1,B10))</f>
        <v>0</v>
      </c>
      <c r="D80" s="194" t="s">
        <v>91</v>
      </c>
      <c r="E80" s="44">
        <f>IF(C80&gt;3,5,IF(C80&gt;1,4,IF(C80&gt;0,3,IF(C80&gt;-1,2,IF(C80&gt;-2,1,0)))))</f>
        <v>2</v>
      </c>
      <c r="F80" s="48"/>
    </row>
    <row r="81" s="2" customFormat="1" ht="82.5" spans="1:6">
      <c r="A81" s="41"/>
      <c r="B81" s="175" t="s">
        <v>92</v>
      </c>
      <c r="C81" s="165">
        <f>(B11-B12)/ABS(IF(B12=0,1,B12))</f>
        <v>0</v>
      </c>
      <c r="D81" s="194" t="s">
        <v>91</v>
      </c>
      <c r="E81" s="44">
        <f>IF(C81&gt;3,5,IF(C81&gt;1,4,IF(C81&gt;0,3,IF(C81&gt;-1,2,IF(C81&gt;-2,1,0)))))</f>
        <v>2</v>
      </c>
      <c r="F81" s="48"/>
    </row>
    <row r="82" s="2" customFormat="1" ht="82.5" spans="1:6">
      <c r="A82" s="41"/>
      <c r="B82" s="175" t="s">
        <v>93</v>
      </c>
      <c r="C82" s="165">
        <f>(B16-B15)/ABS(IF(B15=0,1,B15))</f>
        <v>0</v>
      </c>
      <c r="D82" s="193" t="s">
        <v>85</v>
      </c>
      <c r="E82" s="44">
        <f>IF(C82&gt;0.2,5,IF(C82&gt;0.1,4,IF(C82&gt;0,3,IF(C82&gt;-0.1,2,IF(C82&gt;-0.2,1,0)))))</f>
        <v>2</v>
      </c>
      <c r="F82" s="48"/>
    </row>
    <row r="83" s="2" customFormat="1" ht="82.5" spans="1:6">
      <c r="A83" s="41"/>
      <c r="B83" s="175" t="s">
        <v>94</v>
      </c>
      <c r="C83" s="165">
        <f>(B16-B17)/ABS(IF(B17=0,1,B17))</f>
        <v>0</v>
      </c>
      <c r="D83" s="193" t="s">
        <v>85</v>
      </c>
      <c r="E83" s="44">
        <f>IF(C83&gt;0.2,5,IF(C83&gt;0.1,4,IF(C83&gt;0,3,IF(C83&gt;-0.1,2,IF(C83&gt;-0.2,1,0)))))</f>
        <v>2</v>
      </c>
      <c r="F83" s="48"/>
    </row>
    <row r="84" s="2" customFormat="1" ht="115.5" spans="1:6">
      <c r="A84" s="49" t="s">
        <v>95</v>
      </c>
      <c r="B84" s="175" t="s">
        <v>96</v>
      </c>
      <c r="C84" s="165">
        <f>(B13/IF(B14=0,1,B14))</f>
        <v>0</v>
      </c>
      <c r="D84" s="47" t="s">
        <v>97</v>
      </c>
      <c r="E84" s="44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175" t="s">
        <v>98</v>
      </c>
      <c r="C85" s="165">
        <f>(B5/IF(B6=0,1,B6))</f>
        <v>0</v>
      </c>
      <c r="D85" s="47" t="s">
        <v>97</v>
      </c>
      <c r="E85" s="44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99</v>
      </c>
      <c r="B86" s="175" t="s">
        <v>100</v>
      </c>
      <c r="C86" s="165">
        <f>(B19/IF(B4=0,1,B4))</f>
        <v>0</v>
      </c>
      <c r="D86" s="47" t="s">
        <v>101</v>
      </c>
      <c r="E86" s="44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102</v>
      </c>
      <c r="B87" s="176"/>
      <c r="C87" s="115"/>
      <c r="D87" s="53"/>
      <c r="E87" s="54"/>
      <c r="F87" s="55">
        <f>SUM(E88:E94)/25*20</f>
        <v>8</v>
      </c>
    </row>
    <row r="88" s="2" customFormat="1" ht="99" spans="1:6">
      <c r="A88" s="56" t="s">
        <v>103</v>
      </c>
      <c r="B88" s="177" t="s">
        <v>104</v>
      </c>
      <c r="C88" s="117">
        <f>(B20-30000)/30000</f>
        <v>-1</v>
      </c>
      <c r="D88" s="58" t="s">
        <v>105</v>
      </c>
      <c r="E88" s="62">
        <f>IF(C88&gt;0.2,5,IF(C88&gt;0,4,IF(C88&gt;-0.1,3,IF(C88&gt;-0.2,2,IF(C88&gt;-0.3,1,0)))))</f>
        <v>0</v>
      </c>
      <c r="F88" s="60"/>
    </row>
    <row r="89" s="2" customFormat="1" ht="49.5" spans="1:6">
      <c r="A89" s="56"/>
      <c r="B89" s="177" t="s">
        <v>106</v>
      </c>
      <c r="C89" s="117">
        <f>(B21-30000)/30000</f>
        <v>-1</v>
      </c>
      <c r="D89" s="58" t="s">
        <v>107</v>
      </c>
      <c r="E89" s="62">
        <f>IF(C89&gt;0.7,5,IF(C89&gt;0.3,4,IF(C89&gt;0.1,3,)))</f>
        <v>0</v>
      </c>
      <c r="F89" s="60"/>
    </row>
    <row r="90" s="2" customFormat="1" ht="19.5" spans="1:6">
      <c r="A90" s="56"/>
      <c r="B90" s="177" t="s">
        <v>108</v>
      </c>
      <c r="C90" s="119">
        <f>B21</f>
        <v>0</v>
      </c>
      <c r="D90" s="58" t="s">
        <v>109</v>
      </c>
      <c r="E90" s="62" t="s">
        <v>110</v>
      </c>
      <c r="F90" s="60"/>
    </row>
    <row r="91" s="2" customFormat="1" ht="99" spans="1:6">
      <c r="A91" s="56" t="s">
        <v>111</v>
      </c>
      <c r="B91" s="177" t="s">
        <v>112</v>
      </c>
      <c r="C91" s="117">
        <f>B25/IF(B5=0,1,B5)</f>
        <v>0</v>
      </c>
      <c r="D91" s="58" t="s">
        <v>113</v>
      </c>
      <c r="E91" s="62">
        <f>IF(C91&gt;0.3,0,IF(C91&gt;0.25,1,IF(C91&gt;0.2,2,IF(C91&gt;0.15,3,IF(C91&gt;0.1,4,5)))))</f>
        <v>5</v>
      </c>
      <c r="F91" s="60"/>
    </row>
    <row r="92" s="2" customFormat="1" ht="99" spans="1:6">
      <c r="A92" s="56"/>
      <c r="B92" s="177" t="s">
        <v>114</v>
      </c>
      <c r="C92" s="117">
        <f>B26/IF(B6=0,1,B6)</f>
        <v>0</v>
      </c>
      <c r="D92" s="58" t="s">
        <v>115</v>
      </c>
      <c r="E92" s="62">
        <f>IF(C92&gt;0.25,0,IF(C92&gt;0.2,1,IF(C92&gt;0.15,2,IF(C92&gt;0.1,3,IF(C92&gt;0.05,4,5)))))</f>
        <v>5</v>
      </c>
      <c r="F92" s="60"/>
    </row>
    <row r="93" s="2" customFormat="1" ht="66" spans="1:6">
      <c r="A93" s="56" t="s">
        <v>116</v>
      </c>
      <c r="B93" s="177" t="s">
        <v>117</v>
      </c>
      <c r="C93" s="122">
        <f>B37/IF(B66=0,1,B66)</f>
        <v>0</v>
      </c>
      <c r="D93" s="61" t="s">
        <v>118</v>
      </c>
      <c r="E93" s="62">
        <f>IF(C93&gt;0.2,5,IF(C93&gt;0.1,3,IF(C93&gt;0.05,1,0)))</f>
        <v>0</v>
      </c>
      <c r="F93" s="60"/>
    </row>
    <row r="94" s="2" customFormat="1" ht="33" spans="1:6">
      <c r="A94" s="56"/>
      <c r="B94" s="177" t="s">
        <v>119</v>
      </c>
      <c r="C94" s="166" t="s">
        <v>120</v>
      </c>
      <c r="D94" s="58" t="s">
        <v>109</v>
      </c>
      <c r="E94" s="62" t="s">
        <v>110</v>
      </c>
      <c r="F94" s="60"/>
    </row>
    <row r="95" s="2" customFormat="1" ht="24.95" customHeight="1" spans="1:6">
      <c r="A95" s="51" t="s">
        <v>121</v>
      </c>
      <c r="B95" s="176"/>
      <c r="C95" s="125"/>
      <c r="D95" s="64"/>
      <c r="E95" s="65"/>
      <c r="F95" s="55">
        <f>SUM(E96:E100)/20*25</f>
        <v>6.25</v>
      </c>
    </row>
    <row r="96" s="2" customFormat="1" ht="99" spans="1:6">
      <c r="A96" s="66" t="s">
        <v>122</v>
      </c>
      <c r="B96" s="178" t="s">
        <v>123</v>
      </c>
      <c r="C96" s="127">
        <f>(B5+B6-B25-B26-B27)/IF((B5+B6)=0,1,B5+B6)</f>
        <v>0</v>
      </c>
      <c r="D96" s="67" t="s">
        <v>124</v>
      </c>
      <c r="E96" s="167">
        <f>IF(C96&gt;0.55,5,IF(C96&gt;0.5,4,IF(C96&gt;0.45,3,IF(C96&gt;0.4,2,IF(C96&gt;0.35,1,0)))))</f>
        <v>0</v>
      </c>
      <c r="F96" s="69"/>
    </row>
    <row r="97" s="2" customFormat="1" ht="99" spans="1:6">
      <c r="A97" s="66"/>
      <c r="B97" s="178" t="s">
        <v>125</v>
      </c>
      <c r="C97" s="127">
        <f>B28/IF(B4=0,1,B4)</f>
        <v>0</v>
      </c>
      <c r="D97" s="67" t="s">
        <v>126</v>
      </c>
      <c r="E97" s="167">
        <f>IF(C97&gt;0.35,1,IF(C97&gt;0.3,2,IF(C97&gt;0.28,3,IF(C97&gt;0.25,3,IF(C97&gt;0.2,5,0)))))</f>
        <v>0</v>
      </c>
      <c r="F97" s="69"/>
    </row>
    <row r="98" s="2" customFormat="1" ht="82.5" spans="1:6">
      <c r="A98" s="66" t="s">
        <v>127</v>
      </c>
      <c r="B98" s="178" t="s">
        <v>128</v>
      </c>
      <c r="C98" s="129">
        <f>B23/IF(B3=0,1,B3)</f>
        <v>0</v>
      </c>
      <c r="D98" s="70" t="s">
        <v>129</v>
      </c>
      <c r="E98" s="167">
        <f>IF(C98&gt;1,5,IF(C98&gt;0.95,4,IF(C98&gt;0.9,3,IF(C98&gt;0.85,2,IF(C98&gt;0.8,1,0)))))</f>
        <v>0</v>
      </c>
      <c r="F98" s="69"/>
    </row>
    <row r="99" s="2" customFormat="1" ht="19.5" spans="1:6">
      <c r="A99" s="66"/>
      <c r="B99" s="178" t="s">
        <v>130</v>
      </c>
      <c r="C99" s="132">
        <f>B29</f>
        <v>0</v>
      </c>
      <c r="D99" s="70" t="s">
        <v>109</v>
      </c>
      <c r="E99" s="167" t="s">
        <v>110</v>
      </c>
      <c r="F99" s="69"/>
    </row>
    <row r="100" s="2" customFormat="1" ht="82.5" spans="1:6">
      <c r="A100" s="66" t="s">
        <v>131</v>
      </c>
      <c r="B100" s="178" t="s">
        <v>132</v>
      </c>
      <c r="C100" s="127">
        <f>B22/IF(B4=0,1,B4)</f>
        <v>0</v>
      </c>
      <c r="D100" s="67" t="s">
        <v>133</v>
      </c>
      <c r="E100" s="167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134</v>
      </c>
      <c r="B101" s="176"/>
      <c r="C101" s="134"/>
      <c r="D101" s="72"/>
      <c r="E101" s="73"/>
      <c r="F101" s="55">
        <f>SUM(E102:E115)/55*15</f>
        <v>0.818181818181818</v>
      </c>
    </row>
    <row r="102" s="3" customFormat="1" ht="99" spans="1:6">
      <c r="A102" s="74" t="s">
        <v>135</v>
      </c>
      <c r="B102" s="138" t="s">
        <v>136</v>
      </c>
      <c r="C102" s="136">
        <f>B52/IF(B32=0,1,B32)</f>
        <v>0</v>
      </c>
      <c r="D102" s="75" t="s">
        <v>137</v>
      </c>
      <c r="E102" s="81">
        <f>IF(C102&gt;0.95,5,IF(C102&gt;0.9,4,IF(C102&gt;0.85,3,IF(C102&gt;0.8,2,IF(C102&gt;=0.75,1,0)))))</f>
        <v>0</v>
      </c>
      <c r="F102" s="77"/>
    </row>
    <row r="103" s="3" customFormat="1" ht="99" spans="1:6">
      <c r="A103" s="74" t="s">
        <v>138</v>
      </c>
      <c r="B103" s="138" t="s">
        <v>139</v>
      </c>
      <c r="C103" s="136">
        <f>B57/IF(B56=0,1,B56)</f>
        <v>0</v>
      </c>
      <c r="D103" s="75" t="s">
        <v>137</v>
      </c>
      <c r="E103" s="81">
        <f>IF(C103&gt;0.95,5,IF(C103&gt;0.9,4,IF(C103&gt;0.85,3,IF(C103&gt;0.8,2,IF(C103&gt;=0.75,1,0)))))</f>
        <v>0</v>
      </c>
      <c r="F103" s="77"/>
    </row>
    <row r="104" s="3" customFormat="1" ht="99" spans="1:6">
      <c r="A104" s="74"/>
      <c r="B104" s="138" t="s">
        <v>140</v>
      </c>
      <c r="C104" s="136">
        <f>B59/IF(B58=0,1,B58)</f>
        <v>0</v>
      </c>
      <c r="D104" s="75" t="s">
        <v>137</v>
      </c>
      <c r="E104" s="81">
        <f>IF(C104&gt;0.95,5,IF(C104&gt;0.9,4,IF(C104&gt;0.85,3,IF(C104&gt;0.8,2,IF(C104&gt;=0.75,1,0)))))</f>
        <v>0</v>
      </c>
      <c r="F104" s="77"/>
    </row>
    <row r="105" s="3" customFormat="1" ht="33" spans="1:6">
      <c r="A105" s="74"/>
      <c r="B105" s="138" t="s">
        <v>141</v>
      </c>
      <c r="C105" s="139" t="s">
        <v>120</v>
      </c>
      <c r="D105" s="79" t="s">
        <v>109</v>
      </c>
      <c r="E105" s="81" t="s">
        <v>110</v>
      </c>
      <c r="F105" s="77"/>
    </row>
    <row r="106" s="3" customFormat="1" ht="99" spans="1:6">
      <c r="A106" s="74" t="s">
        <v>142</v>
      </c>
      <c r="B106" s="138" t="s">
        <v>143</v>
      </c>
      <c r="C106" s="141">
        <f>B60/100</f>
        <v>0</v>
      </c>
      <c r="D106" s="79" t="s">
        <v>144</v>
      </c>
      <c r="E106" s="81">
        <f>IF(C106&gt;1.08,0,IF(C106&gt;1.04,1,IF(C106&gt;1,3,IF(C106&gt;0.96,5,IF(C106&gt;0.92,3,IF(C106&gt;0.88,1,0))))))</f>
        <v>0</v>
      </c>
      <c r="F106" s="77"/>
    </row>
    <row r="107" s="3" customFormat="1" ht="99" spans="1:6">
      <c r="A107" s="74"/>
      <c r="B107" s="138" t="s">
        <v>145</v>
      </c>
      <c r="C107" s="141">
        <f>B51/IF(B33=0,1,B33)</f>
        <v>0</v>
      </c>
      <c r="D107" s="75" t="s">
        <v>146</v>
      </c>
      <c r="E107" s="81">
        <f>IF(C107&gt;0.95,5,IF(C107&gt;0.9,4,IF(C107&gt;0.85,3,IF(C107&gt;0.8,2,IF(C107&gt;=0.75,1,0)))))</f>
        <v>0</v>
      </c>
      <c r="F107" s="77"/>
    </row>
    <row r="108" s="2" customFormat="1" ht="99" spans="1:6">
      <c r="A108" s="74" t="s">
        <v>147</v>
      </c>
      <c r="B108" s="138" t="s">
        <v>148</v>
      </c>
      <c r="C108" s="136">
        <f>B48/(IF(B18=0,1,B18)/(1500*12))</f>
        <v>0</v>
      </c>
      <c r="D108" s="75" t="s">
        <v>149</v>
      </c>
      <c r="E108" s="81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138" t="s">
        <v>150</v>
      </c>
      <c r="C109" s="136">
        <f>B49/IF(B48=0,1,B48)</f>
        <v>0</v>
      </c>
      <c r="D109" s="75" t="s">
        <v>151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138" t="s">
        <v>152</v>
      </c>
      <c r="C110" s="136">
        <f>B50</f>
        <v>0</v>
      </c>
      <c r="D110" s="75" t="s">
        <v>109</v>
      </c>
      <c r="E110" s="81" t="s">
        <v>110</v>
      </c>
      <c r="F110" s="80"/>
    </row>
    <row r="111" s="2" customFormat="1" ht="99" spans="1:6">
      <c r="A111" s="74" t="s">
        <v>153</v>
      </c>
      <c r="B111" s="138" t="s">
        <v>154</v>
      </c>
      <c r="C111" s="136">
        <f>(B42-B41)/ABS(IF(B41=0,1,B41))</f>
        <v>0</v>
      </c>
      <c r="D111" s="75" t="s">
        <v>155</v>
      </c>
      <c r="E111" s="81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138" t="s">
        <v>156</v>
      </c>
      <c r="C112" s="136">
        <f>B44/IF(B42=0,1,B42)</f>
        <v>0</v>
      </c>
      <c r="D112" s="75" t="s">
        <v>137</v>
      </c>
      <c r="E112" s="81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138" t="s">
        <v>157</v>
      </c>
      <c r="C113" s="145">
        <f>B46/IF(B42=0,1,B42)</f>
        <v>0</v>
      </c>
      <c r="D113" s="75" t="s">
        <v>158</v>
      </c>
      <c r="E113" s="168">
        <f>IF(C113&gt;0.15,5,IF(C113&gt;0.1,3,IF(C113&gt;0.05,1,0)))</f>
        <v>0</v>
      </c>
      <c r="F113" s="80"/>
    </row>
    <row r="114" s="2" customFormat="1" ht="99" spans="1:6">
      <c r="A114" s="74"/>
      <c r="B114" s="138" t="s">
        <v>159</v>
      </c>
      <c r="C114" s="136">
        <f>B45/IF(B42=0,1,B42)</f>
        <v>0</v>
      </c>
      <c r="D114" s="75" t="s">
        <v>137</v>
      </c>
      <c r="E114" s="81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138" t="s">
        <v>57</v>
      </c>
      <c r="C115" s="145">
        <f>B47</f>
        <v>0</v>
      </c>
      <c r="D115" s="79" t="s">
        <v>109</v>
      </c>
      <c r="E115" s="81" t="s">
        <v>110</v>
      </c>
      <c r="F115" s="80"/>
    </row>
    <row r="116" s="2" customFormat="1" ht="24.95" customHeight="1" spans="1:6">
      <c r="A116" s="51" t="s">
        <v>160</v>
      </c>
      <c r="B116" s="176"/>
      <c r="C116" s="134"/>
      <c r="D116" s="72"/>
      <c r="E116" s="73"/>
      <c r="F116" s="55">
        <f>SUM(E117:E124)/35*10</f>
        <v>7.71428571428571</v>
      </c>
    </row>
    <row r="117" s="2" customFormat="1" ht="66" spans="1:6">
      <c r="A117" s="82" t="s">
        <v>135</v>
      </c>
      <c r="B117" s="179" t="s">
        <v>161</v>
      </c>
      <c r="C117" s="147">
        <f>B62</f>
        <v>0</v>
      </c>
      <c r="D117" s="84" t="s">
        <v>162</v>
      </c>
      <c r="E117" s="169">
        <f>IF(C117&gt;5,0,IF(C117&gt;3,3,IF(C117&gt;1,4,5)))</f>
        <v>5</v>
      </c>
      <c r="F117" s="86"/>
    </row>
    <row r="118" s="2" customFormat="1" ht="66" spans="1:6">
      <c r="A118" s="87" t="s">
        <v>163</v>
      </c>
      <c r="B118" s="179" t="s">
        <v>164</v>
      </c>
      <c r="C118" s="149">
        <f>B63/IF(B69=0,1,B69)</f>
        <v>0</v>
      </c>
      <c r="D118" s="88" t="s">
        <v>165</v>
      </c>
      <c r="E118" s="169">
        <f>IF(C118&gt;0.3,0,IF(C118&gt;0.2,1,IF(C118&gt;0.1,3,5)))</f>
        <v>5</v>
      </c>
      <c r="F118" s="86"/>
    </row>
    <row r="119" s="2" customFormat="1" ht="49.5" spans="1:6">
      <c r="A119" s="87"/>
      <c r="B119" s="179" t="s">
        <v>166</v>
      </c>
      <c r="C119" s="149">
        <f>B72/IF(B71=0,1,B71)</f>
        <v>0</v>
      </c>
      <c r="D119" s="84" t="s">
        <v>167</v>
      </c>
      <c r="E119" s="169">
        <f>IF(C119&gt;0.6,1,IF(C119&gt;0.2,3,5))</f>
        <v>5</v>
      </c>
      <c r="F119" s="86"/>
    </row>
    <row r="120" s="2" customFormat="1" ht="66" spans="1:6">
      <c r="A120" s="83" t="s">
        <v>168</v>
      </c>
      <c r="B120" s="179" t="s">
        <v>169</v>
      </c>
      <c r="C120" s="152">
        <f>B64/IF(B66=0,1,B66)</f>
        <v>0</v>
      </c>
      <c r="D120" s="88" t="s">
        <v>170</v>
      </c>
      <c r="E120" s="169">
        <f>IF(C120&gt;0.15,0,IF(C120&gt;0.1,1,IF(C120&gt;0.05,3,5)))</f>
        <v>5</v>
      </c>
      <c r="F120" s="86"/>
    </row>
    <row r="121" s="2" customFormat="1" ht="66" spans="1:6">
      <c r="A121" s="83"/>
      <c r="B121" s="179" t="s">
        <v>171</v>
      </c>
      <c r="C121" s="152">
        <f>B67/(IF(B66=0,1,B66)/6)</f>
        <v>0</v>
      </c>
      <c r="D121" s="88" t="s">
        <v>172</v>
      </c>
      <c r="E121" s="169">
        <f>IF(C121&gt;1,5,IF(C121&gt;0.8,3,1))</f>
        <v>1</v>
      </c>
      <c r="F121" s="86"/>
    </row>
    <row r="122" s="2" customFormat="1" ht="66" spans="1:6">
      <c r="A122" s="83"/>
      <c r="B122" s="179" t="s">
        <v>173</v>
      </c>
      <c r="C122" s="147">
        <f>B68/(IF(B66=0,1,B66)/30)</f>
        <v>0</v>
      </c>
      <c r="D122" s="88" t="s">
        <v>172</v>
      </c>
      <c r="E122" s="169">
        <f>IF(C122&gt;1,5,IF(C122&gt;0.8,3,1))</f>
        <v>1</v>
      </c>
      <c r="F122" s="86"/>
    </row>
    <row r="123" s="2" customFormat="1" ht="19.5" hidden="1" spans="1:6">
      <c r="A123" s="83"/>
      <c r="B123" s="179" t="s">
        <v>174</v>
      </c>
      <c r="C123" s="147"/>
      <c r="D123" s="88" t="s">
        <v>109</v>
      </c>
      <c r="E123" s="169" t="s">
        <v>110</v>
      </c>
      <c r="F123" s="86"/>
    </row>
    <row r="124" s="2" customFormat="1" ht="66" spans="1:6">
      <c r="A124" s="90" t="s">
        <v>175</v>
      </c>
      <c r="B124" s="180" t="s">
        <v>176</v>
      </c>
      <c r="C124" s="154">
        <f>B65/IF(B70=0,1,B70)</f>
        <v>0</v>
      </c>
      <c r="D124" s="92" t="s">
        <v>165</v>
      </c>
      <c r="E124" s="170">
        <f>IF(C124&gt;0.3,0,IF(C124&gt;0.2,1,IF(C124&gt;0.1,3,5)))</f>
        <v>5</v>
      </c>
      <c r="F124" s="86"/>
    </row>
    <row r="125" s="2" customFormat="1" spans="1:6">
      <c r="A125" s="4"/>
      <c r="B125" s="181"/>
      <c r="C125" s="155"/>
      <c r="D125" s="94"/>
      <c r="E125" s="95"/>
      <c r="F125" s="171"/>
    </row>
    <row r="126" s="2" customFormat="1" spans="1:6">
      <c r="A126" s="4"/>
      <c r="B126" s="181"/>
      <c r="C126" s="155"/>
      <c r="D126" s="94"/>
      <c r="E126" s="95"/>
      <c r="F126" s="171"/>
    </row>
    <row r="127" s="2" customFormat="1" spans="1:6">
      <c r="A127" s="4"/>
      <c r="B127" s="181"/>
      <c r="C127" s="155"/>
      <c r="D127" s="94"/>
      <c r="E127" s="95"/>
      <c r="F127" s="171"/>
    </row>
    <row r="128" s="2" customFormat="1" spans="1:6">
      <c r="A128" s="4"/>
      <c r="B128" s="181"/>
      <c r="C128" s="155"/>
      <c r="D128" s="94"/>
      <c r="E128" s="95"/>
      <c r="F128" s="171"/>
    </row>
    <row r="129" s="2" customFormat="1" spans="1:6">
      <c r="A129" s="4"/>
      <c r="B129" s="181"/>
      <c r="C129" s="155"/>
      <c r="D129" s="94"/>
      <c r="E129" s="95"/>
      <c r="F129" s="171"/>
    </row>
    <row r="130" s="2" customFormat="1" spans="1:6">
      <c r="A130" s="4"/>
      <c r="B130" s="181"/>
      <c r="C130" s="155"/>
      <c r="D130" s="94"/>
      <c r="E130" s="95"/>
      <c r="F130" s="171"/>
    </row>
    <row r="131" s="2" customFormat="1" spans="1:6">
      <c r="A131" s="4"/>
      <c r="B131" s="181"/>
      <c r="C131" s="155"/>
      <c r="D131" s="94"/>
      <c r="E131" s="95"/>
      <c r="F131" s="171"/>
    </row>
    <row r="132" s="2" customFormat="1" spans="1:6">
      <c r="A132" s="4"/>
      <c r="B132" s="181"/>
      <c r="C132" s="155"/>
      <c r="D132" s="94"/>
      <c r="E132" s="95"/>
      <c r="F132" s="171"/>
    </row>
    <row r="133" s="2" customFormat="1" spans="1:6">
      <c r="A133" s="4"/>
      <c r="B133" s="181"/>
      <c r="C133" s="155"/>
      <c r="D133" s="94"/>
      <c r="E133" s="95"/>
      <c r="F133" s="171"/>
    </row>
    <row r="134" s="2" customFormat="1" spans="1:6">
      <c r="A134" s="4"/>
      <c r="B134" s="181"/>
      <c r="C134" s="155"/>
      <c r="D134" s="94"/>
      <c r="E134" s="95"/>
      <c r="F134" s="171"/>
    </row>
    <row r="135" s="2" customFormat="1" spans="1:6">
      <c r="A135" s="4"/>
      <c r="B135" s="181"/>
      <c r="C135" s="155"/>
      <c r="D135" s="94"/>
      <c r="E135" s="95"/>
      <c r="F135" s="171"/>
    </row>
    <row r="136" s="2" customFormat="1" spans="1:6">
      <c r="A136" s="4"/>
      <c r="B136" s="181"/>
      <c r="C136" s="155"/>
      <c r="D136" s="94"/>
      <c r="E136" s="95"/>
      <c r="F136" s="171"/>
    </row>
    <row r="137" s="2" customFormat="1" spans="1:6">
      <c r="A137" s="4"/>
      <c r="B137" s="181"/>
      <c r="C137" s="155"/>
      <c r="D137" s="94"/>
      <c r="E137" s="95"/>
      <c r="F137" s="171"/>
    </row>
    <row r="138" s="2" customFormat="1" spans="1:6">
      <c r="A138" s="4"/>
      <c r="B138" s="181"/>
      <c r="C138" s="155"/>
      <c r="D138" s="94"/>
      <c r="E138" s="95"/>
      <c r="F138" s="171"/>
    </row>
    <row r="139" s="2" customFormat="1" spans="1:6">
      <c r="A139" s="4"/>
      <c r="B139" s="181"/>
      <c r="C139" s="155"/>
      <c r="D139" s="94"/>
      <c r="E139" s="95"/>
      <c r="F139" s="171"/>
    </row>
    <row r="140" s="2" customFormat="1" spans="1:6">
      <c r="A140" s="4"/>
      <c r="B140" s="181"/>
      <c r="C140" s="155"/>
      <c r="D140" s="94"/>
      <c r="E140" s="95"/>
      <c r="F140" s="171"/>
    </row>
    <row r="141" s="2" customFormat="1" spans="1:6">
      <c r="A141" s="4"/>
      <c r="B141" s="181"/>
      <c r="C141" s="155"/>
      <c r="D141" s="94"/>
      <c r="E141" s="95"/>
      <c r="F141" s="171"/>
    </row>
    <row r="142" s="2" customFormat="1" spans="1:6">
      <c r="A142" s="4"/>
      <c r="B142" s="181"/>
      <c r="C142" s="155"/>
      <c r="D142" s="94"/>
      <c r="E142" s="95"/>
      <c r="F142" s="171"/>
    </row>
    <row r="143" s="2" customFormat="1" spans="1:6">
      <c r="A143" s="4"/>
      <c r="B143" s="181"/>
      <c r="C143" s="155"/>
      <c r="D143" s="94"/>
      <c r="E143" s="95"/>
      <c r="F143" s="171"/>
    </row>
    <row r="144" s="2" customFormat="1" spans="1:6">
      <c r="A144" s="4"/>
      <c r="B144" s="181"/>
      <c r="C144" s="155"/>
      <c r="D144" s="94"/>
      <c r="E144" s="95"/>
      <c r="F144" s="171"/>
    </row>
    <row r="145" s="2" customFormat="1" spans="1:6">
      <c r="A145" s="4"/>
      <c r="B145" s="181"/>
      <c r="C145" s="155"/>
      <c r="D145" s="94"/>
      <c r="E145" s="95"/>
      <c r="F145" s="171"/>
    </row>
    <row r="146" s="2" customFormat="1" spans="1:6">
      <c r="A146" s="4"/>
      <c r="B146" s="181"/>
      <c r="C146" s="155"/>
      <c r="D146" s="94"/>
      <c r="E146" s="95"/>
      <c r="F146" s="171"/>
    </row>
    <row r="147" s="2" customFormat="1" spans="1:6">
      <c r="A147" s="4"/>
      <c r="B147" s="181"/>
      <c r="C147" s="155"/>
      <c r="D147" s="94"/>
      <c r="E147" s="95"/>
      <c r="F147" s="171"/>
    </row>
    <row r="148" s="2" customFormat="1" spans="1:6">
      <c r="A148" s="4"/>
      <c r="B148" s="181"/>
      <c r="C148" s="155"/>
      <c r="D148" s="94"/>
      <c r="E148" s="95"/>
      <c r="F148" s="171"/>
    </row>
    <row r="149" s="2" customFormat="1" spans="1:6">
      <c r="A149" s="4"/>
      <c r="B149" s="181"/>
      <c r="C149" s="155"/>
      <c r="D149" s="94"/>
      <c r="E149" s="95"/>
      <c r="F149" s="171"/>
    </row>
    <row r="150" s="2" customFormat="1" spans="1:6">
      <c r="A150" s="4"/>
      <c r="B150" s="181"/>
      <c r="C150" s="155"/>
      <c r="D150" s="94"/>
      <c r="E150" s="95"/>
      <c r="F150" s="171"/>
    </row>
    <row r="151" s="2" customFormat="1" spans="1:6">
      <c r="A151" s="4"/>
      <c r="B151" s="181"/>
      <c r="C151" s="155"/>
      <c r="D151" s="94"/>
      <c r="E151" s="95"/>
      <c r="F151" s="171"/>
    </row>
    <row r="152" s="2" customFormat="1" spans="1:6">
      <c r="A152" s="4"/>
      <c r="B152" s="181"/>
      <c r="C152" s="155"/>
      <c r="D152" s="94"/>
      <c r="E152" s="95"/>
      <c r="F152" s="171"/>
    </row>
    <row r="153" s="2" customFormat="1" spans="1:6">
      <c r="A153" s="4"/>
      <c r="B153" s="181"/>
      <c r="C153" s="155"/>
      <c r="D153" s="94"/>
      <c r="E153" s="95"/>
      <c r="F153" s="171"/>
    </row>
    <row r="154" s="2" customFormat="1" spans="1:6">
      <c r="A154" s="4"/>
      <c r="B154" s="181"/>
      <c r="C154" s="155"/>
      <c r="D154" s="94"/>
      <c r="E154" s="95"/>
      <c r="F154" s="171"/>
    </row>
    <row r="155" s="2" customFormat="1" spans="1:6">
      <c r="A155" s="4"/>
      <c r="B155" s="181"/>
      <c r="C155" s="155"/>
      <c r="D155" s="94"/>
      <c r="E155" s="95"/>
      <c r="F155" s="171"/>
    </row>
    <row r="156" s="2" customFormat="1" spans="1:6">
      <c r="A156" s="4"/>
      <c r="B156" s="181"/>
      <c r="C156" s="155"/>
      <c r="D156" s="94"/>
      <c r="E156" s="95"/>
      <c r="F156" s="171"/>
    </row>
    <row r="157" s="2" customFormat="1" spans="1:6">
      <c r="A157" s="4"/>
      <c r="B157" s="181"/>
      <c r="C157" s="155"/>
      <c r="D157" s="94"/>
      <c r="E157" s="95"/>
      <c r="F157" s="171"/>
    </row>
    <row r="158" spans="2:5">
      <c r="B158" s="182"/>
      <c r="C158" s="156"/>
      <c r="D158" s="98"/>
      <c r="E158" s="99"/>
    </row>
    <row r="159" spans="2:5">
      <c r="B159" s="182"/>
      <c r="C159" s="156"/>
      <c r="D159" s="98"/>
      <c r="E159" s="99"/>
    </row>
    <row r="160" spans="2:5">
      <c r="B160" s="182"/>
      <c r="C160" s="156"/>
      <c r="D160" s="98"/>
      <c r="E160" s="99"/>
    </row>
    <row r="161" spans="2:5">
      <c r="B161" s="182"/>
      <c r="C161" s="156"/>
      <c r="D161" s="98"/>
      <c r="E161" s="99"/>
    </row>
    <row r="162" spans="2:5">
      <c r="B162" s="182"/>
      <c r="C162" s="156"/>
      <c r="D162" s="98"/>
      <c r="E162" s="99"/>
    </row>
    <row r="163" spans="2:5">
      <c r="B163" s="182"/>
      <c r="C163" s="156"/>
      <c r="D163" s="98"/>
      <c r="E163" s="99"/>
    </row>
    <row r="164" spans="2:5">
      <c r="B164" s="182"/>
      <c r="C164" s="156"/>
      <c r="D164" s="98"/>
      <c r="E164" s="99"/>
    </row>
    <row r="165" spans="2:5">
      <c r="B165" s="182"/>
      <c r="C165" s="156"/>
      <c r="D165" s="98"/>
      <c r="E165" s="99"/>
    </row>
    <row r="166" spans="2:5">
      <c r="B166" s="182"/>
      <c r="C166" s="156"/>
      <c r="D166" s="98"/>
      <c r="E166" s="99"/>
    </row>
    <row r="167" spans="2:5">
      <c r="B167" s="182"/>
      <c r="C167" s="156"/>
      <c r="D167" s="98"/>
      <c r="E167" s="99"/>
    </row>
    <row r="168" spans="2:5">
      <c r="B168" s="182"/>
      <c r="C168" s="156"/>
      <c r="D168" s="98"/>
      <c r="E168" s="99"/>
    </row>
    <row r="169" spans="2:5">
      <c r="B169" s="182"/>
      <c r="C169" s="156"/>
      <c r="D169" s="98"/>
      <c r="E169" s="99"/>
    </row>
    <row r="170" spans="2:5">
      <c r="B170" s="182"/>
      <c r="C170" s="156"/>
      <c r="D170" s="98"/>
      <c r="E170" s="99"/>
    </row>
    <row r="171" spans="2:5">
      <c r="B171" s="182"/>
      <c r="C171" s="156"/>
      <c r="D171" s="98"/>
      <c r="E171" s="99"/>
    </row>
    <row r="172" spans="2:5">
      <c r="B172" s="182"/>
      <c r="C172" s="156"/>
      <c r="D172" s="98"/>
      <c r="E172" s="99"/>
    </row>
    <row r="173" spans="2:5">
      <c r="B173" s="182"/>
      <c r="C173" s="156"/>
      <c r="D173" s="98"/>
      <c r="E173" s="99"/>
    </row>
    <row r="174" spans="2:5">
      <c r="B174" s="182"/>
      <c r="C174" s="156"/>
      <c r="D174" s="98"/>
      <c r="E174" s="99"/>
    </row>
    <row r="175" spans="2:5">
      <c r="B175" s="182"/>
      <c r="C175" s="156"/>
      <c r="D175" s="98"/>
      <c r="E175" s="99"/>
    </row>
    <row r="176" spans="2:5">
      <c r="B176" s="182"/>
      <c r="C176" s="156"/>
      <c r="D176" s="98"/>
      <c r="E176" s="99"/>
    </row>
    <row r="177" spans="2:5">
      <c r="B177" s="182"/>
      <c r="C177" s="156"/>
      <c r="D177" s="98"/>
      <c r="E177" s="99"/>
    </row>
    <row r="178" spans="2:5">
      <c r="B178" s="182"/>
      <c r="C178" s="156"/>
      <c r="D178" s="98"/>
      <c r="E178" s="99"/>
    </row>
    <row r="179" spans="2:5">
      <c r="B179" s="182"/>
      <c r="C179" s="156"/>
      <c r="D179" s="98"/>
      <c r="E179" s="99"/>
    </row>
    <row r="180" spans="2:5">
      <c r="B180" s="182"/>
      <c r="C180" s="156"/>
      <c r="D180" s="98"/>
      <c r="E180" s="99"/>
    </row>
    <row r="181" spans="2:5">
      <c r="B181" s="182"/>
      <c r="C181" s="156"/>
      <c r="D181" s="98"/>
      <c r="E181" s="99"/>
    </row>
    <row r="182" spans="2:5">
      <c r="B182" s="182"/>
      <c r="C182" s="156"/>
      <c r="D182" s="98"/>
      <c r="E182" s="99"/>
    </row>
    <row r="183" spans="2:5">
      <c r="B183" s="182"/>
      <c r="C183" s="156"/>
      <c r="D183" s="98"/>
      <c r="E183" s="99"/>
    </row>
    <row r="184" spans="2:5">
      <c r="B184" s="182"/>
      <c r="C184" s="156"/>
      <c r="D184" s="98"/>
      <c r="E184" s="99"/>
    </row>
    <row r="185" spans="2:5">
      <c r="B185" s="182"/>
      <c r="C185" s="156"/>
      <c r="D185" s="98"/>
      <c r="E185" s="99"/>
    </row>
    <row r="186" spans="2:5">
      <c r="B186" s="182"/>
      <c r="C186" s="156"/>
      <c r="D186" s="98"/>
      <c r="E186" s="99"/>
    </row>
    <row r="187" spans="2:5">
      <c r="B187" s="182"/>
      <c r="C187" s="156"/>
      <c r="D187" s="98"/>
      <c r="E187" s="99"/>
    </row>
    <row r="188" spans="2:5">
      <c r="B188" s="182"/>
      <c r="C188" s="156"/>
      <c r="D188" s="98"/>
      <c r="E188" s="99"/>
    </row>
    <row r="189" spans="2:5">
      <c r="B189" s="182"/>
      <c r="C189" s="156"/>
      <c r="D189" s="98"/>
      <c r="E189" s="99"/>
    </row>
    <row r="190" spans="2:5">
      <c r="B190" s="182"/>
      <c r="C190" s="156"/>
      <c r="D190" s="98"/>
      <c r="E190" s="99"/>
    </row>
    <row r="191" spans="2:5">
      <c r="B191" s="182"/>
      <c r="C191" s="156"/>
      <c r="D191" s="98"/>
      <c r="E191" s="99"/>
    </row>
    <row r="192" spans="2:5">
      <c r="B192" s="182"/>
      <c r="C192" s="156"/>
      <c r="D192" s="98"/>
      <c r="E192" s="99"/>
    </row>
    <row r="193" spans="2:5">
      <c r="B193" s="182"/>
      <c r="C193" s="156"/>
      <c r="D193" s="98"/>
      <c r="E193" s="99"/>
    </row>
    <row r="194" spans="2:5">
      <c r="B194" s="182"/>
      <c r="C194" s="156"/>
      <c r="D194" s="98"/>
      <c r="E194" s="99"/>
    </row>
    <row r="195" spans="2:5">
      <c r="B195" s="182"/>
      <c r="C195" s="156"/>
      <c r="D195" s="98"/>
      <c r="E195" s="99"/>
    </row>
    <row r="196" spans="2:5">
      <c r="B196" s="182"/>
      <c r="C196" s="156"/>
      <c r="D196" s="98"/>
      <c r="E196" s="99"/>
    </row>
    <row r="197" spans="2:5">
      <c r="B197" s="182"/>
      <c r="C197" s="156"/>
      <c r="D197" s="98"/>
      <c r="E197" s="99"/>
    </row>
    <row r="198" spans="2:5">
      <c r="B198" s="182"/>
      <c r="C198" s="156"/>
      <c r="D198" s="98"/>
      <c r="E198" s="99"/>
    </row>
    <row r="199" spans="2:5">
      <c r="B199" s="182"/>
      <c r="C199" s="156"/>
      <c r="D199" s="98"/>
      <c r="E199" s="99"/>
    </row>
    <row r="200" spans="2:5">
      <c r="B200" s="182"/>
      <c r="C200" s="156"/>
      <c r="D200" s="98"/>
      <c r="E200" s="99"/>
    </row>
    <row r="201" spans="2:5">
      <c r="B201" s="182"/>
      <c r="C201" s="156"/>
      <c r="D201" s="98"/>
      <c r="E201" s="99"/>
    </row>
    <row r="202" spans="2:5">
      <c r="B202" s="182"/>
      <c r="C202" s="156"/>
      <c r="D202" s="98"/>
      <c r="E202" s="99"/>
    </row>
    <row r="203" spans="2:5">
      <c r="B203" s="182"/>
      <c r="C203" s="156"/>
      <c r="D203" s="98"/>
      <c r="E203" s="99"/>
    </row>
    <row r="204" spans="2:5">
      <c r="B204" s="182"/>
      <c r="C204" s="156"/>
      <c r="D204" s="98"/>
      <c r="E204" s="99"/>
    </row>
    <row r="205" spans="2:5">
      <c r="B205" s="182"/>
      <c r="C205" s="156"/>
      <c r="D205" s="98"/>
      <c r="E205" s="99"/>
    </row>
    <row r="206" spans="2:5">
      <c r="B206" s="182"/>
      <c r="C206" s="156"/>
      <c r="D206" s="98"/>
      <c r="E206" s="99"/>
    </row>
    <row r="207" spans="2:5">
      <c r="B207" s="182"/>
      <c r="C207" s="156"/>
      <c r="D207" s="98"/>
      <c r="E207" s="99"/>
    </row>
    <row r="208" spans="2:5">
      <c r="B208" s="182"/>
      <c r="C208" s="156"/>
      <c r="D208" s="98"/>
      <c r="E208" s="99"/>
    </row>
    <row r="209" spans="2:5">
      <c r="B209" s="182"/>
      <c r="C209" s="156"/>
      <c r="D209" s="98"/>
      <c r="E209" s="99"/>
    </row>
    <row r="210" spans="2:5">
      <c r="B210" s="182"/>
      <c r="C210" s="156"/>
      <c r="D210" s="98"/>
      <c r="E210" s="99"/>
    </row>
    <row r="211" spans="2:5">
      <c r="B211" s="182"/>
      <c r="C211" s="156"/>
      <c r="D211" s="98"/>
      <c r="E211" s="99"/>
    </row>
    <row r="212" spans="2:5">
      <c r="B212" s="182"/>
      <c r="C212" s="156"/>
      <c r="D212" s="98"/>
      <c r="E212" s="99"/>
    </row>
    <row r="213" spans="2:5">
      <c r="B213" s="182"/>
      <c r="C213" s="156"/>
      <c r="D213" s="98"/>
      <c r="E213" s="99"/>
    </row>
    <row r="214" spans="2:5">
      <c r="B214" s="182"/>
      <c r="C214" s="156"/>
      <c r="D214" s="98"/>
      <c r="E214" s="99"/>
    </row>
    <row r="215" spans="2:5">
      <c r="B215" s="182"/>
      <c r="C215" s="156"/>
      <c r="D215" s="98"/>
      <c r="E215" s="99"/>
    </row>
    <row r="216" spans="2:5">
      <c r="B216" s="182"/>
      <c r="C216" s="156"/>
      <c r="D216" s="98"/>
      <c r="E216" s="99"/>
    </row>
    <row r="217" spans="2:5">
      <c r="B217" s="182"/>
      <c r="C217" s="156"/>
      <c r="D217" s="98"/>
      <c r="E217" s="99"/>
    </row>
    <row r="218" spans="2:5">
      <c r="B218" s="182"/>
      <c r="C218" s="156"/>
      <c r="D218" s="98"/>
      <c r="E218" s="99"/>
    </row>
    <row r="219" spans="2:5">
      <c r="B219" s="182"/>
      <c r="C219" s="156"/>
      <c r="D219" s="98"/>
      <c r="E219" s="99"/>
    </row>
    <row r="220" spans="2:5">
      <c r="B220" s="182"/>
      <c r="C220" s="156"/>
      <c r="D220" s="98"/>
      <c r="E220" s="99"/>
    </row>
    <row r="221" spans="2:5">
      <c r="B221" s="182"/>
      <c r="C221" s="156"/>
      <c r="D221" s="98"/>
      <c r="E221" s="99"/>
    </row>
    <row r="222" spans="2:5">
      <c r="B222" s="182"/>
      <c r="C222" s="156"/>
      <c r="D222" s="98"/>
      <c r="E222" s="99"/>
    </row>
    <row r="223" spans="2:5">
      <c r="B223" s="182"/>
      <c r="C223" s="156"/>
      <c r="D223" s="98"/>
      <c r="E223" s="99"/>
    </row>
    <row r="224" spans="2:5">
      <c r="B224" s="182"/>
      <c r="C224" s="156"/>
      <c r="D224" s="98"/>
      <c r="E224" s="99"/>
    </row>
    <row r="225" spans="2:5">
      <c r="B225" s="182"/>
      <c r="C225" s="156"/>
      <c r="D225" s="98"/>
      <c r="E225" s="99"/>
    </row>
    <row r="226" spans="2:5">
      <c r="B226" s="182"/>
      <c r="C226" s="156"/>
      <c r="D226" s="98"/>
      <c r="E226" s="99"/>
    </row>
    <row r="227" spans="2:5">
      <c r="B227" s="182"/>
      <c r="C227" s="156"/>
      <c r="D227" s="98"/>
      <c r="E227" s="99"/>
    </row>
    <row r="228" spans="2:5">
      <c r="B228" s="182"/>
      <c r="C228" s="156"/>
      <c r="D228" s="98"/>
      <c r="E228" s="99"/>
    </row>
    <row r="229" spans="2:5">
      <c r="B229" s="182"/>
      <c r="C229" s="156"/>
      <c r="D229" s="98"/>
      <c r="E229" s="99"/>
    </row>
    <row r="230" spans="2:5">
      <c r="B230" s="182"/>
      <c r="C230" s="156"/>
      <c r="D230" s="98"/>
      <c r="E230" s="99"/>
    </row>
    <row r="231" spans="2:5">
      <c r="B231" s="182"/>
      <c r="C231" s="156"/>
      <c r="D231" s="98"/>
      <c r="E231" s="99"/>
    </row>
    <row r="232" spans="2:5">
      <c r="B232" s="182"/>
      <c r="C232" s="156"/>
      <c r="D232" s="98"/>
      <c r="E232" s="99"/>
    </row>
    <row r="233" spans="2:5">
      <c r="B233" s="182"/>
      <c r="C233" s="156"/>
      <c r="D233" s="98"/>
      <c r="E233" s="99"/>
    </row>
    <row r="234" spans="2:5">
      <c r="B234" s="182"/>
      <c r="C234" s="156"/>
      <c r="D234" s="98"/>
      <c r="E234" s="99"/>
    </row>
    <row r="235" spans="2:5">
      <c r="B235" s="182"/>
      <c r="C235" s="156"/>
      <c r="D235" s="98"/>
      <c r="E235" s="99"/>
    </row>
    <row r="236" spans="2:5">
      <c r="B236" s="182"/>
      <c r="C236" s="156"/>
      <c r="D236" s="98"/>
      <c r="E236" s="99"/>
    </row>
    <row r="237" spans="2:5">
      <c r="B237" s="182"/>
      <c r="C237" s="156"/>
      <c r="D237" s="98"/>
      <c r="E237" s="99"/>
    </row>
    <row r="238" spans="2:5">
      <c r="B238" s="182"/>
      <c r="C238" s="156"/>
      <c r="D238" s="98"/>
      <c r="E238" s="99"/>
    </row>
    <row r="239" spans="2:5">
      <c r="B239" s="182"/>
      <c r="C239" s="156"/>
      <c r="D239" s="98"/>
      <c r="E239" s="99"/>
    </row>
    <row r="240" spans="2:5">
      <c r="B240" s="182"/>
      <c r="C240" s="156"/>
      <c r="D240" s="98"/>
      <c r="E240" s="99"/>
    </row>
    <row r="241" spans="2:5">
      <c r="B241" s="182"/>
      <c r="C241" s="156"/>
      <c r="D241" s="98"/>
      <c r="E241" s="99"/>
    </row>
    <row r="242" spans="2:5">
      <c r="B242" s="182"/>
      <c r="C242" s="156"/>
      <c r="D242" s="98"/>
      <c r="E242" s="99"/>
    </row>
    <row r="243" spans="2:5">
      <c r="B243" s="182"/>
      <c r="C243" s="156"/>
      <c r="D243" s="98"/>
      <c r="E243" s="99"/>
    </row>
    <row r="244" spans="2:5">
      <c r="B244" s="182"/>
      <c r="C244" s="156"/>
      <c r="D244" s="98"/>
      <c r="E244" s="99"/>
    </row>
    <row r="245" spans="2:5">
      <c r="B245" s="182"/>
      <c r="C245" s="156"/>
      <c r="D245" s="98"/>
      <c r="E245" s="99"/>
    </row>
    <row r="246" spans="2:5">
      <c r="B246" s="182"/>
      <c r="C246" s="156"/>
      <c r="D246" s="98"/>
      <c r="E246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topLeftCell="A16" workbookViewId="0">
      <selection activeCell="A35" sqref="A35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83333333333" style="100" customWidth="1"/>
    <col min="4" max="4" width="22.875" style="6" customWidth="1"/>
    <col min="5" max="5" width="8" style="7" customWidth="1"/>
    <col min="6" max="6" width="10.7583333333333" style="157" customWidth="1"/>
    <col min="7" max="16384" width="9" style="9"/>
  </cols>
  <sheetData>
    <row r="1" ht="52.5" customHeight="1" spans="1:6">
      <c r="A1" s="10" t="s">
        <v>0</v>
      </c>
      <c r="B1" s="11"/>
      <c r="C1" s="101"/>
      <c r="D1" s="12"/>
      <c r="E1" s="13"/>
      <c r="F1" s="158"/>
    </row>
    <row r="2" ht="33.75" spans="1:6">
      <c r="A2" s="15" t="s">
        <v>1</v>
      </c>
      <c r="B2" s="16"/>
      <c r="C2" s="102" t="s">
        <v>2</v>
      </c>
      <c r="D2" s="17" t="s">
        <v>3</v>
      </c>
      <c r="E2" s="18" t="s">
        <v>4</v>
      </c>
      <c r="F2" s="159" t="s">
        <v>5</v>
      </c>
    </row>
    <row r="3" s="1" customFormat="1" ht="15" spans="1:6">
      <c r="A3" s="20" t="s">
        <v>6</v>
      </c>
      <c r="B3" s="21"/>
      <c r="C3" s="160"/>
      <c r="D3" s="22"/>
      <c r="E3" s="23"/>
      <c r="F3" s="161"/>
    </row>
    <row r="4" s="1" customFormat="1" ht="15" spans="1:6">
      <c r="A4" s="20" t="s">
        <v>7</v>
      </c>
      <c r="B4" s="21"/>
      <c r="C4" s="160"/>
      <c r="D4" s="22"/>
      <c r="E4" s="23"/>
      <c r="F4" s="161"/>
    </row>
    <row r="5" s="1" customFormat="1" ht="15" spans="1:6">
      <c r="A5" s="20" t="s">
        <v>8</v>
      </c>
      <c r="B5" s="21"/>
      <c r="C5" s="160"/>
      <c r="D5" s="22"/>
      <c r="E5" s="23"/>
      <c r="F5" s="161"/>
    </row>
    <row r="6" s="1" customFormat="1" ht="15" spans="1:6">
      <c r="A6" s="20" t="s">
        <v>9</v>
      </c>
      <c r="B6" s="21"/>
      <c r="C6" s="160"/>
      <c r="D6" s="22"/>
      <c r="E6" s="23"/>
      <c r="F6" s="161"/>
    </row>
    <row r="7" s="1" customFormat="1" ht="15" spans="1:6">
      <c r="A7" s="20" t="s">
        <v>10</v>
      </c>
      <c r="B7" s="21"/>
      <c r="C7" s="160"/>
      <c r="D7" s="22"/>
      <c r="E7" s="23"/>
      <c r="F7" s="161"/>
    </row>
    <row r="8" s="1" customFormat="1" ht="15" spans="1:6">
      <c r="A8" s="20" t="s">
        <v>11</v>
      </c>
      <c r="B8" s="21"/>
      <c r="C8" s="160"/>
      <c r="D8" s="22"/>
      <c r="E8" s="23"/>
      <c r="F8" s="161"/>
    </row>
    <row r="9" s="1" customFormat="1" ht="15" spans="1:6">
      <c r="A9" s="20" t="s">
        <v>12</v>
      </c>
      <c r="B9" s="21"/>
      <c r="C9" s="160"/>
      <c r="D9" s="22"/>
      <c r="E9" s="23"/>
      <c r="F9" s="161"/>
    </row>
    <row r="10" s="1" customFormat="1" ht="15" spans="1:6">
      <c r="A10" s="20" t="s">
        <v>13</v>
      </c>
      <c r="B10" s="103"/>
      <c r="C10" s="162"/>
      <c r="D10" s="22"/>
      <c r="E10" s="23"/>
      <c r="F10" s="161"/>
    </row>
    <row r="11" s="1" customFormat="1" ht="15" spans="1:6">
      <c r="A11" s="20" t="s">
        <v>14</v>
      </c>
      <c r="B11" s="103"/>
      <c r="C11" s="162" t="s">
        <v>15</v>
      </c>
      <c r="D11" s="22"/>
      <c r="E11" s="23"/>
      <c r="F11" s="161"/>
    </row>
    <row r="12" s="1" customFormat="1" ht="15" spans="1:6">
      <c r="A12" s="20" t="s">
        <v>16</v>
      </c>
      <c r="B12" s="103"/>
      <c r="C12" s="162" t="s">
        <v>17</v>
      </c>
      <c r="D12" s="22"/>
      <c r="E12" s="23"/>
      <c r="F12" s="161"/>
    </row>
    <row r="13" s="1" customFormat="1" ht="15" spans="1:6">
      <c r="A13" s="20" t="s">
        <v>18</v>
      </c>
      <c r="B13" s="103"/>
      <c r="C13" s="162"/>
      <c r="D13" s="22"/>
      <c r="E13" s="23"/>
      <c r="F13" s="161"/>
    </row>
    <row r="14" s="1" customFormat="1" ht="15" spans="1:6">
      <c r="A14" s="20" t="s">
        <v>19</v>
      </c>
      <c r="B14" s="103"/>
      <c r="C14" s="162"/>
      <c r="D14" s="22"/>
      <c r="E14" s="23"/>
      <c r="F14" s="161"/>
    </row>
    <row r="15" s="1" customFormat="1" ht="15" spans="1:6">
      <c r="A15" s="20" t="s">
        <v>20</v>
      </c>
      <c r="B15" s="103"/>
      <c r="C15" s="162" t="s">
        <v>21</v>
      </c>
      <c r="D15" s="22"/>
      <c r="E15" s="23"/>
      <c r="F15" s="161"/>
    </row>
    <row r="16" s="1" customFormat="1" ht="15" spans="1:6">
      <c r="A16" s="20" t="s">
        <v>22</v>
      </c>
      <c r="B16" s="103"/>
      <c r="C16" s="162" t="s">
        <v>21</v>
      </c>
      <c r="D16" s="22"/>
      <c r="E16" s="23"/>
      <c r="F16" s="161"/>
    </row>
    <row r="17" s="1" customFormat="1" ht="15" spans="1:6">
      <c r="A17" s="20" t="s">
        <v>23</v>
      </c>
      <c r="B17" s="103"/>
      <c r="C17" s="162" t="s">
        <v>21</v>
      </c>
      <c r="D17" s="22"/>
      <c r="E17" s="23"/>
      <c r="F17" s="161"/>
    </row>
    <row r="18" s="1" customFormat="1" ht="15" spans="1:6">
      <c r="A18" s="20" t="s">
        <v>24</v>
      </c>
      <c r="B18" s="103"/>
      <c r="C18" s="162"/>
      <c r="D18" s="22"/>
      <c r="E18" s="23"/>
      <c r="F18" s="161"/>
    </row>
    <row r="19" s="1" customFormat="1" ht="15" spans="1:6">
      <c r="A19" s="20" t="s">
        <v>25</v>
      </c>
      <c r="B19" s="103"/>
      <c r="C19" s="162"/>
      <c r="D19" s="22"/>
      <c r="E19" s="23"/>
      <c r="F19" s="161"/>
    </row>
    <row r="20" s="1" customFormat="1" ht="15" spans="1:6">
      <c r="A20" s="20" t="s">
        <v>26</v>
      </c>
      <c r="B20" s="103"/>
      <c r="C20" s="162"/>
      <c r="D20" s="22"/>
      <c r="E20" s="23"/>
      <c r="F20" s="161"/>
    </row>
    <row r="21" s="1" customFormat="1" ht="15" spans="1:6">
      <c r="A21" s="20" t="s">
        <v>27</v>
      </c>
      <c r="B21" s="103"/>
      <c r="C21" s="162"/>
      <c r="D21" s="22"/>
      <c r="E21" s="23"/>
      <c r="F21" s="161"/>
    </row>
    <row r="22" s="1" customFormat="1" ht="15" spans="1:6">
      <c r="A22" s="20" t="s">
        <v>28</v>
      </c>
      <c r="B22" s="103"/>
      <c r="C22" s="162" t="s">
        <v>29</v>
      </c>
      <c r="D22" s="22"/>
      <c r="E22" s="23"/>
      <c r="F22" s="161"/>
    </row>
    <row r="23" s="1" customFormat="1" ht="15" spans="1:6">
      <c r="A23" s="20" t="s">
        <v>30</v>
      </c>
      <c r="B23" s="103"/>
      <c r="C23" s="162"/>
      <c r="D23" s="22"/>
      <c r="E23" s="23"/>
      <c r="F23" s="161"/>
    </row>
    <row r="24" s="1" customFormat="1" ht="15" spans="1:6">
      <c r="A24" s="20" t="s">
        <v>31</v>
      </c>
      <c r="B24" s="103"/>
      <c r="C24" s="162" t="s">
        <v>32</v>
      </c>
      <c r="D24" s="22"/>
      <c r="E24" s="23"/>
      <c r="F24" s="161"/>
    </row>
    <row r="25" s="1" customFormat="1" ht="15" spans="1:6">
      <c r="A25" s="20" t="s">
        <v>33</v>
      </c>
      <c r="B25" s="103"/>
      <c r="C25" s="162" t="s">
        <v>34</v>
      </c>
      <c r="D25" s="22"/>
      <c r="E25" s="23"/>
      <c r="F25" s="161"/>
    </row>
    <row r="26" s="1" customFormat="1" ht="15" spans="1:6">
      <c r="A26" s="20" t="s">
        <v>35</v>
      </c>
      <c r="B26" s="103"/>
      <c r="C26" s="162" t="s">
        <v>36</v>
      </c>
      <c r="D26" s="22"/>
      <c r="E26" s="23"/>
      <c r="F26" s="161"/>
    </row>
    <row r="27" s="1" customFormat="1" ht="15" spans="1:6">
      <c r="A27" s="20" t="s">
        <v>37</v>
      </c>
      <c r="B27" s="103"/>
      <c r="C27" s="162" t="s">
        <v>38</v>
      </c>
      <c r="D27" s="22"/>
      <c r="E27" s="23"/>
      <c r="F27" s="161"/>
    </row>
    <row r="28" s="1" customFormat="1" ht="15" spans="1:6">
      <c r="A28" s="20" t="s">
        <v>39</v>
      </c>
      <c r="B28" s="103"/>
      <c r="C28" s="162" t="s">
        <v>40</v>
      </c>
      <c r="D28" s="22"/>
      <c r="E28" s="23"/>
      <c r="F28" s="161"/>
    </row>
    <row r="29" s="1" customFormat="1" ht="15" spans="1:6">
      <c r="A29" s="20" t="s">
        <v>41</v>
      </c>
      <c r="B29" s="103"/>
      <c r="C29" s="162"/>
      <c r="D29" s="22"/>
      <c r="E29" s="23"/>
      <c r="F29" s="161"/>
    </row>
    <row r="30" s="1" customFormat="1" ht="15" spans="1:6">
      <c r="A30" s="20"/>
      <c r="B30" s="103"/>
      <c r="C30" s="162"/>
      <c r="D30" s="22"/>
      <c r="E30" s="23"/>
      <c r="F30" s="161"/>
    </row>
    <row r="31" s="1" customFormat="1" ht="15" spans="1:6">
      <c r="A31" s="20" t="s">
        <v>42</v>
      </c>
      <c r="B31" s="103"/>
      <c r="C31" s="162"/>
      <c r="D31" s="22"/>
      <c r="E31" s="23"/>
      <c r="F31" s="161"/>
    </row>
    <row r="32" s="1" customFormat="1" ht="15" spans="1:6">
      <c r="A32" s="20" t="s">
        <v>43</v>
      </c>
      <c r="B32" s="103"/>
      <c r="C32" s="162"/>
      <c r="D32" s="22"/>
      <c r="E32" s="23"/>
      <c r="F32" s="161"/>
    </row>
    <row r="33" s="1" customFormat="1" ht="15" spans="1:6">
      <c r="A33" s="20" t="s">
        <v>44</v>
      </c>
      <c r="B33" s="103"/>
      <c r="C33" s="162"/>
      <c r="D33" s="22"/>
      <c r="E33" s="23"/>
      <c r="F33" s="161"/>
    </row>
    <row r="34" s="1" customFormat="1" ht="15" spans="1:6">
      <c r="A34" s="20" t="s">
        <v>45</v>
      </c>
      <c r="B34" s="103"/>
      <c r="C34" s="162"/>
      <c r="D34" s="22"/>
      <c r="E34" s="23"/>
      <c r="F34" s="161"/>
    </row>
    <row r="35" s="1" customFormat="1" ht="15" spans="1:6">
      <c r="A35" s="20" t="s">
        <v>46</v>
      </c>
      <c r="B35" s="103"/>
      <c r="C35" s="162"/>
      <c r="D35" s="22"/>
      <c r="E35" s="23"/>
      <c r="F35" s="161"/>
    </row>
    <row r="36" s="1" customFormat="1" ht="15" spans="1:6">
      <c r="A36" s="20"/>
      <c r="B36" s="103"/>
      <c r="C36" s="162"/>
      <c r="D36" s="22"/>
      <c r="E36" s="23"/>
      <c r="F36" s="161"/>
    </row>
    <row r="37" s="1" customFormat="1" ht="15" spans="1:6">
      <c r="A37" s="20" t="s">
        <v>47</v>
      </c>
      <c r="B37" s="103"/>
      <c r="C37" s="162"/>
      <c r="D37" s="22"/>
      <c r="E37" s="23"/>
      <c r="F37" s="161"/>
    </row>
    <row r="38" s="1" customFormat="1" ht="15" spans="1:6">
      <c r="A38" s="20" t="s">
        <v>48</v>
      </c>
      <c r="B38" s="103"/>
      <c r="C38" s="162"/>
      <c r="D38" s="22"/>
      <c r="E38" s="23"/>
      <c r="F38" s="161"/>
    </row>
    <row r="39" s="1" customFormat="1" ht="15" spans="1:6">
      <c r="A39" s="20" t="s">
        <v>49</v>
      </c>
      <c r="B39" s="103"/>
      <c r="C39" s="162"/>
      <c r="D39" s="22"/>
      <c r="E39" s="23"/>
      <c r="F39" s="161"/>
    </row>
    <row r="40" s="1" customFormat="1" ht="15" spans="1:6">
      <c r="A40" s="20"/>
      <c r="B40" s="103"/>
      <c r="C40" s="162"/>
      <c r="D40" s="22"/>
      <c r="E40" s="23"/>
      <c r="F40" s="161"/>
    </row>
    <row r="41" s="1" customFormat="1" ht="15" spans="1:6">
      <c r="A41" s="20" t="s">
        <v>50</v>
      </c>
      <c r="B41" s="103"/>
      <c r="C41" s="162"/>
      <c r="D41" s="22"/>
      <c r="E41" s="23"/>
      <c r="F41" s="161"/>
    </row>
    <row r="42" s="1" customFormat="1" ht="15" spans="1:6">
      <c r="A42" s="20" t="s">
        <v>51</v>
      </c>
      <c r="B42" s="103"/>
      <c r="C42" s="162"/>
      <c r="D42" s="22"/>
      <c r="E42" s="23"/>
      <c r="F42" s="161"/>
    </row>
    <row r="43" s="1" customFormat="1" ht="15" spans="1:6">
      <c r="A43" s="20" t="s">
        <v>52</v>
      </c>
      <c r="B43" s="103"/>
      <c r="C43" s="162" t="s">
        <v>53</v>
      </c>
      <c r="D43" s="22"/>
      <c r="E43" s="23"/>
      <c r="F43" s="161"/>
    </row>
    <row r="44" s="1" customFormat="1" ht="15" spans="1:6">
      <c r="A44" s="20" t="s">
        <v>54</v>
      </c>
      <c r="B44" s="103"/>
      <c r="C44" s="162"/>
      <c r="D44" s="22"/>
      <c r="E44" s="23"/>
      <c r="F44" s="161"/>
    </row>
    <row r="45" s="1" customFormat="1" ht="15" spans="1:6">
      <c r="A45" s="20" t="s">
        <v>55</v>
      </c>
      <c r="B45" s="103"/>
      <c r="C45" s="162"/>
      <c r="D45" s="22"/>
      <c r="E45" s="23"/>
      <c r="F45" s="161"/>
    </row>
    <row r="46" s="1" customFormat="1" ht="15" spans="1:6">
      <c r="A46" s="20" t="s">
        <v>56</v>
      </c>
      <c r="B46" s="103"/>
      <c r="C46" s="162"/>
      <c r="D46" s="22"/>
      <c r="E46" s="23"/>
      <c r="F46" s="161"/>
    </row>
    <row r="47" s="1" customFormat="1" ht="15" spans="1:6">
      <c r="A47" s="20" t="s">
        <v>57</v>
      </c>
      <c r="B47" s="103"/>
      <c r="C47" s="162"/>
      <c r="D47" s="22"/>
      <c r="E47" s="23"/>
      <c r="F47" s="161"/>
    </row>
    <row r="48" s="1" customFormat="1" ht="15" spans="1:6">
      <c r="A48" s="20" t="s">
        <v>58</v>
      </c>
      <c r="B48" s="103"/>
      <c r="C48" s="162"/>
      <c r="D48" s="22"/>
      <c r="E48" s="23"/>
      <c r="F48" s="161"/>
    </row>
    <row r="49" s="1" customFormat="1" ht="15" spans="1:6">
      <c r="A49" s="20" t="s">
        <v>59</v>
      </c>
      <c r="B49" s="103"/>
      <c r="C49" s="162"/>
      <c r="D49" s="22"/>
      <c r="E49" s="23"/>
      <c r="F49" s="161"/>
    </row>
    <row r="50" s="1" customFormat="1" ht="15" spans="1:6">
      <c r="A50" s="20" t="s">
        <v>60</v>
      </c>
      <c r="B50" s="103"/>
      <c r="C50" s="162"/>
      <c r="D50" s="22"/>
      <c r="E50" s="23"/>
      <c r="F50" s="161"/>
    </row>
    <row r="51" s="1" customFormat="1" ht="15" spans="1:6">
      <c r="A51" s="20" t="s">
        <v>61</v>
      </c>
      <c r="B51" s="103"/>
      <c r="C51" s="162"/>
      <c r="D51" s="22"/>
      <c r="E51" s="23"/>
      <c r="F51" s="161"/>
    </row>
    <row r="52" s="1" customFormat="1" ht="15" spans="1:6">
      <c r="A52" s="20" t="s">
        <v>62</v>
      </c>
      <c r="B52" s="103"/>
      <c r="C52" s="162"/>
      <c r="D52" s="22"/>
      <c r="E52" s="23"/>
      <c r="F52" s="161"/>
    </row>
    <row r="53" s="1" customFormat="1" ht="15" spans="1:6">
      <c r="A53" s="20"/>
      <c r="B53" s="103"/>
      <c r="C53" s="162"/>
      <c r="D53" s="22"/>
      <c r="E53" s="23"/>
      <c r="F53" s="161"/>
    </row>
    <row r="54" s="1" customFormat="1" ht="15" spans="1:6">
      <c r="A54" s="20" t="s">
        <v>63</v>
      </c>
      <c r="B54" s="103"/>
      <c r="C54" s="162"/>
      <c r="D54" s="22"/>
      <c r="E54" s="23"/>
      <c r="F54" s="161"/>
    </row>
    <row r="55" s="1" customFormat="1" ht="15" spans="1:6">
      <c r="A55" s="20" t="s">
        <v>64</v>
      </c>
      <c r="B55" s="103"/>
      <c r="C55" s="162"/>
      <c r="D55" s="22"/>
      <c r="E55" s="23"/>
      <c r="F55" s="161"/>
    </row>
    <row r="56" s="1" customFormat="1" ht="15" spans="1:6">
      <c r="A56" s="20" t="s">
        <v>65</v>
      </c>
      <c r="B56" s="103"/>
      <c r="C56" s="162"/>
      <c r="D56" s="22"/>
      <c r="E56" s="23"/>
      <c r="F56" s="161"/>
    </row>
    <row r="57" s="1" customFormat="1" ht="15" spans="1:6">
      <c r="A57" s="20" t="s">
        <v>66</v>
      </c>
      <c r="B57" s="103"/>
      <c r="C57" s="162"/>
      <c r="D57" s="22"/>
      <c r="E57" s="23"/>
      <c r="F57" s="161"/>
    </row>
    <row r="58" s="1" customFormat="1" ht="15" spans="1:6">
      <c r="A58" s="20" t="s">
        <v>67</v>
      </c>
      <c r="B58" s="103"/>
      <c r="C58" s="162"/>
      <c r="D58" s="22"/>
      <c r="E58" s="23"/>
      <c r="F58" s="161"/>
    </row>
    <row r="59" s="1" customFormat="1" ht="15" spans="1:6">
      <c r="A59" s="20" t="s">
        <v>68</v>
      </c>
      <c r="B59" s="103"/>
      <c r="C59" s="162"/>
      <c r="D59" s="22"/>
      <c r="E59" s="23"/>
      <c r="F59" s="161"/>
    </row>
    <row r="60" s="1" customFormat="1" ht="29.25" spans="1:6">
      <c r="A60" s="26" t="s">
        <v>69</v>
      </c>
      <c r="B60" s="105"/>
      <c r="C60" s="162"/>
      <c r="D60" s="22"/>
      <c r="E60" s="23"/>
      <c r="F60" s="161"/>
    </row>
    <row r="61" s="1" customFormat="1" ht="15" spans="1:6">
      <c r="A61" s="20"/>
      <c r="B61" s="103"/>
      <c r="C61" s="162"/>
      <c r="D61" s="22"/>
      <c r="E61" s="23"/>
      <c r="F61" s="161"/>
    </row>
    <row r="62" s="1" customFormat="1" ht="15" spans="1:6">
      <c r="A62" s="20" t="s">
        <v>70</v>
      </c>
      <c r="B62" s="103"/>
      <c r="C62" s="162"/>
      <c r="D62" s="22"/>
      <c r="E62" s="23"/>
      <c r="F62" s="161"/>
    </row>
    <row r="63" s="1" customFormat="1" ht="15" spans="1:6">
      <c r="A63" s="20" t="s">
        <v>71</v>
      </c>
      <c r="B63" s="103"/>
      <c r="C63" s="162"/>
      <c r="D63" s="22"/>
      <c r="E63" s="23"/>
      <c r="F63" s="161"/>
    </row>
    <row r="64" s="1" customFormat="1" ht="15" spans="1:6">
      <c r="A64" s="20" t="s">
        <v>72</v>
      </c>
      <c r="B64" s="103"/>
      <c r="C64" s="162"/>
      <c r="D64" s="22"/>
      <c r="E64" s="23"/>
      <c r="F64" s="161"/>
    </row>
    <row r="65" s="1" customFormat="1" ht="15" spans="1:6">
      <c r="A65" s="20" t="s">
        <v>73</v>
      </c>
      <c r="B65" s="103"/>
      <c r="C65" s="162"/>
      <c r="D65" s="22"/>
      <c r="E65" s="23"/>
      <c r="F65" s="161"/>
    </row>
    <row r="66" s="1" customFormat="1" ht="15" spans="1:6">
      <c r="A66" s="20" t="s">
        <v>74</v>
      </c>
      <c r="B66" s="103"/>
      <c r="C66" s="162"/>
      <c r="D66" s="22"/>
      <c r="E66" s="23"/>
      <c r="F66" s="161"/>
    </row>
    <row r="67" s="1" customFormat="1" ht="15" spans="1:6">
      <c r="A67" s="20" t="s">
        <v>75</v>
      </c>
      <c r="B67" s="103"/>
      <c r="C67" s="162"/>
      <c r="D67" s="22"/>
      <c r="E67" s="23"/>
      <c r="F67" s="161"/>
    </row>
    <row r="68" s="1" customFormat="1" ht="15" spans="1:6">
      <c r="A68" s="20" t="s">
        <v>76</v>
      </c>
      <c r="B68" s="103"/>
      <c r="C68" s="162"/>
      <c r="D68" s="22"/>
      <c r="E68" s="23"/>
      <c r="F68" s="161"/>
    </row>
    <row r="69" s="1" customFormat="1" ht="15" spans="1:6">
      <c r="A69" s="20" t="s">
        <v>77</v>
      </c>
      <c r="B69" s="103"/>
      <c r="C69" s="162"/>
      <c r="D69" s="22"/>
      <c r="E69" s="23"/>
      <c r="F69" s="161"/>
    </row>
    <row r="70" s="1" customFormat="1" ht="15" spans="1:6">
      <c r="A70" s="20" t="s">
        <v>78</v>
      </c>
      <c r="B70" s="103"/>
      <c r="C70" s="162"/>
      <c r="D70" s="22"/>
      <c r="E70" s="23"/>
      <c r="F70" s="161"/>
    </row>
    <row r="71" s="1" customFormat="1" ht="15" spans="1:6">
      <c r="A71" s="20" t="s">
        <v>79</v>
      </c>
      <c r="B71" s="103"/>
      <c r="C71" s="162"/>
      <c r="D71" s="22"/>
      <c r="E71" s="23"/>
      <c r="F71" s="161"/>
    </row>
    <row r="72" s="1" customFormat="1" ht="15" spans="1:6">
      <c r="A72" s="20" t="s">
        <v>80</v>
      </c>
      <c r="B72" s="103"/>
      <c r="C72" s="162"/>
      <c r="D72" s="22"/>
      <c r="E72" s="23"/>
      <c r="F72" s="161"/>
    </row>
    <row r="73" ht="21.75" spans="1:6">
      <c r="A73" s="27"/>
      <c r="B73" s="28"/>
      <c r="C73" s="28"/>
      <c r="D73" s="29"/>
      <c r="E73" s="30"/>
      <c r="F73" s="163"/>
    </row>
    <row r="74" ht="21.75" spans="1:6">
      <c r="A74" s="32"/>
      <c r="B74" s="33"/>
      <c r="C74" s="164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37"/>
      <c r="C75" s="108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42" t="s">
        <v>84</v>
      </c>
      <c r="C76" s="110">
        <f>(B8-B7)/ABS(IF(B7=0,1,B7))</f>
        <v>0</v>
      </c>
      <c r="D76" s="193" t="s">
        <v>85</v>
      </c>
      <c r="E76" s="44">
        <f>IF(C76&gt;0.2,5,IF(C76&gt;0.1,4,IF(C76&gt;0,3,IF(C76&gt;-0.1,2,IF(C76&gt;-0.2,1,0)))))</f>
        <v>2</v>
      </c>
      <c r="F76" s="45"/>
    </row>
    <row r="77" s="2" customFormat="1" ht="82.5" spans="1:6">
      <c r="A77" s="41"/>
      <c r="B77" s="42" t="s">
        <v>86</v>
      </c>
      <c r="C77" s="110">
        <f>(B8-B9)/ABS(IF(B9=0,1,B9))</f>
        <v>0</v>
      </c>
      <c r="D77" s="193" t="s">
        <v>85</v>
      </c>
      <c r="E77" s="44">
        <f>IF(C77&gt;0.2,5,IF(C77&gt;0.1,4,IF(C77&gt;0,3,IF(C77&gt;-0.1,2,IF(C77&gt;-0.2,1,0)))))</f>
        <v>2</v>
      </c>
      <c r="F77" s="45"/>
    </row>
    <row r="78" s="2" customFormat="1" ht="82.5" spans="1:6">
      <c r="A78" s="41"/>
      <c r="B78" s="46" t="s">
        <v>87</v>
      </c>
      <c r="C78" s="165">
        <f>(B32-B31)/ABS(IF(B31=0,1,B31))</f>
        <v>0</v>
      </c>
      <c r="D78" s="194" t="s">
        <v>88</v>
      </c>
      <c r="E78" s="44">
        <f>IF(C78&gt;0.4,5,IF(C78&gt;0.2,4,IF(C78&gt;0,3,IF(C78&gt;-0.2,2,IF(C78&gt;-0.4,1,0)))))</f>
        <v>2</v>
      </c>
      <c r="F78" s="48"/>
    </row>
    <row r="79" s="2" customFormat="1" ht="82.5" spans="1:6">
      <c r="A79" s="41"/>
      <c r="B79" s="46" t="s">
        <v>89</v>
      </c>
      <c r="C79" s="165">
        <f>(B32-B35)/ABS(IF(B35=0,1,B35))</f>
        <v>0</v>
      </c>
      <c r="D79" s="194" t="s">
        <v>88</v>
      </c>
      <c r="E79" s="44">
        <f>IF(C79&gt;0.4,5,IF(C79&gt;0.2,4,IF(C79&gt;0,3,IF(C79&gt;-0.2,2,IF(C79&gt;-0.4,1,0)))))</f>
        <v>2</v>
      </c>
      <c r="F79" s="48"/>
    </row>
    <row r="80" s="2" customFormat="1" ht="82.5" spans="1:6">
      <c r="A80" s="41"/>
      <c r="B80" s="46" t="s">
        <v>90</v>
      </c>
      <c r="C80" s="165">
        <f>(B11-B10)/ABS(IF(B10=0,1,B10))</f>
        <v>0</v>
      </c>
      <c r="D80" s="194" t="s">
        <v>91</v>
      </c>
      <c r="E80" s="44">
        <f>IF(C80&gt;3,5,IF(C80&gt;1,4,IF(C80&gt;0,3,IF(C80&gt;-1,2,IF(C80&gt;-2,1,0)))))</f>
        <v>2</v>
      </c>
      <c r="F80" s="48"/>
    </row>
    <row r="81" s="2" customFormat="1" ht="82.5" spans="1:6">
      <c r="A81" s="41"/>
      <c r="B81" s="46" t="s">
        <v>92</v>
      </c>
      <c r="C81" s="165">
        <f>(B11-B12)/ABS(IF(B12=0,1,B12))</f>
        <v>0</v>
      </c>
      <c r="D81" s="194" t="s">
        <v>91</v>
      </c>
      <c r="E81" s="44">
        <f>IF(C81&gt;3,5,IF(C81&gt;1,4,IF(C81&gt;0,3,IF(C81&gt;-1,2,IF(C81&gt;-2,1,0)))))</f>
        <v>2</v>
      </c>
      <c r="F81" s="48"/>
    </row>
    <row r="82" s="2" customFormat="1" ht="82.5" spans="1:6">
      <c r="A82" s="41"/>
      <c r="B82" s="46" t="s">
        <v>93</v>
      </c>
      <c r="C82" s="165">
        <f>(B16-B15)/ABS(IF(B15=0,1,B15))</f>
        <v>0</v>
      </c>
      <c r="D82" s="193" t="s">
        <v>85</v>
      </c>
      <c r="E82" s="44">
        <f>IF(C82&gt;0.2,5,IF(C82&gt;0.1,4,IF(C82&gt;0,3,IF(C82&gt;-0.1,2,IF(C82&gt;-0.2,1,0)))))</f>
        <v>2</v>
      </c>
      <c r="F82" s="48"/>
    </row>
    <row r="83" s="2" customFormat="1" ht="82.5" spans="1:6">
      <c r="A83" s="41"/>
      <c r="B83" s="46" t="s">
        <v>94</v>
      </c>
      <c r="C83" s="165">
        <f>(B16-B17)/ABS(IF(B17=0,1,B17))</f>
        <v>0</v>
      </c>
      <c r="D83" s="193" t="s">
        <v>85</v>
      </c>
      <c r="E83" s="44">
        <f>IF(C83&gt;0.2,5,IF(C83&gt;0.1,4,IF(C83&gt;0,3,IF(C83&gt;-0.1,2,IF(C83&gt;-0.2,1,0)))))</f>
        <v>2</v>
      </c>
      <c r="F83" s="48"/>
    </row>
    <row r="84" s="2" customFormat="1" ht="115.5" spans="1:6">
      <c r="A84" s="49" t="s">
        <v>95</v>
      </c>
      <c r="B84" s="49" t="s">
        <v>96</v>
      </c>
      <c r="C84" s="165">
        <f>(B13/IF(B14=0,1,B14))</f>
        <v>0</v>
      </c>
      <c r="D84" s="47" t="s">
        <v>97</v>
      </c>
      <c r="E84" s="44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49" t="s">
        <v>98</v>
      </c>
      <c r="C85" s="165">
        <f>(B5/IF(B6=0,1,B6))</f>
        <v>0</v>
      </c>
      <c r="D85" s="47" t="s">
        <v>97</v>
      </c>
      <c r="E85" s="44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99</v>
      </c>
      <c r="B86" s="46" t="s">
        <v>100</v>
      </c>
      <c r="C86" s="165">
        <f>(B19/IF(B4=0,1,B4))</f>
        <v>0</v>
      </c>
      <c r="D86" s="47" t="s">
        <v>101</v>
      </c>
      <c r="E86" s="44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102</v>
      </c>
      <c r="B87" s="52"/>
      <c r="C87" s="115"/>
      <c r="D87" s="53"/>
      <c r="E87" s="54"/>
      <c r="F87" s="55">
        <f>SUM(E88:E94)/25*20</f>
        <v>8</v>
      </c>
    </row>
    <row r="88" s="2" customFormat="1" ht="99" spans="1:6">
      <c r="A88" s="56" t="s">
        <v>103</v>
      </c>
      <c r="B88" s="57" t="s">
        <v>104</v>
      </c>
      <c r="C88" s="117">
        <f>(B20-30000)/30000</f>
        <v>-1</v>
      </c>
      <c r="D88" s="58" t="s">
        <v>105</v>
      </c>
      <c r="E88" s="62">
        <f>IF(C88&gt;0.2,5,IF(C88&gt;0,4,IF(C88&gt;-0.1,3,IF(C88&gt;-0.2,2,IF(C88&gt;-0.3,1,0)))))</f>
        <v>0</v>
      </c>
      <c r="F88" s="60"/>
    </row>
    <row r="89" s="2" customFormat="1" ht="49.5" spans="1:6">
      <c r="A89" s="56"/>
      <c r="B89" s="57" t="s">
        <v>106</v>
      </c>
      <c r="C89" s="117">
        <f>(B21-30000)/30000</f>
        <v>-1</v>
      </c>
      <c r="D89" s="58" t="s">
        <v>107</v>
      </c>
      <c r="E89" s="62">
        <f>IF(C89&gt;0.7,5,IF(C89&gt;0.3,4,IF(C89&gt;0.1,3,)))</f>
        <v>0</v>
      </c>
      <c r="F89" s="60"/>
    </row>
    <row r="90" s="2" customFormat="1" ht="19.5" spans="1:6">
      <c r="A90" s="56"/>
      <c r="B90" s="57" t="s">
        <v>108</v>
      </c>
      <c r="C90" s="119">
        <f>B21</f>
        <v>0</v>
      </c>
      <c r="D90" s="58" t="s">
        <v>109</v>
      </c>
      <c r="E90" s="62" t="s">
        <v>110</v>
      </c>
      <c r="F90" s="60"/>
    </row>
    <row r="91" s="2" customFormat="1" ht="99" spans="1:6">
      <c r="A91" s="56" t="s">
        <v>111</v>
      </c>
      <c r="B91" s="57" t="s">
        <v>112</v>
      </c>
      <c r="C91" s="117">
        <f>B25/IF(B5=0,1,B5)</f>
        <v>0</v>
      </c>
      <c r="D91" s="58" t="s">
        <v>113</v>
      </c>
      <c r="E91" s="62">
        <f>IF(C91&gt;0.3,0,IF(C91&gt;0.25,1,IF(C91&gt;0.2,2,IF(C91&gt;0.15,3,IF(C91&gt;0.1,4,5)))))</f>
        <v>5</v>
      </c>
      <c r="F91" s="60"/>
    </row>
    <row r="92" s="2" customFormat="1" ht="99" spans="1:6">
      <c r="A92" s="56"/>
      <c r="B92" s="57" t="s">
        <v>114</v>
      </c>
      <c r="C92" s="117">
        <f>B26/IF(B6=0,1,B6)</f>
        <v>0</v>
      </c>
      <c r="D92" s="58" t="s">
        <v>115</v>
      </c>
      <c r="E92" s="62">
        <f>IF(C92&gt;0.25,0,IF(C92&gt;0.2,1,IF(C92&gt;0.15,2,IF(C92&gt;0.1,3,IF(C92&gt;0.05,4,5)))))</f>
        <v>5</v>
      </c>
      <c r="F92" s="60"/>
    </row>
    <row r="93" s="2" customFormat="1" ht="66" spans="1:6">
      <c r="A93" s="56" t="s">
        <v>116</v>
      </c>
      <c r="B93" s="56" t="s">
        <v>117</v>
      </c>
      <c r="C93" s="122">
        <f>B37/IF(B66=0,1,B66)</f>
        <v>0</v>
      </c>
      <c r="D93" s="61" t="s">
        <v>118</v>
      </c>
      <c r="E93" s="62">
        <f>IF(C93&gt;0.2,5,IF(C93&gt;0.1,3,IF(C93&gt;0.05,1,0)))</f>
        <v>0</v>
      </c>
      <c r="F93" s="60"/>
    </row>
    <row r="94" s="2" customFormat="1" ht="33" spans="1:6">
      <c r="A94" s="56"/>
      <c r="B94" s="56" t="s">
        <v>119</v>
      </c>
      <c r="C94" s="166" t="s">
        <v>120</v>
      </c>
      <c r="D94" s="58" t="s">
        <v>109</v>
      </c>
      <c r="E94" s="62" t="s">
        <v>110</v>
      </c>
      <c r="F94" s="60"/>
    </row>
    <row r="95" s="2" customFormat="1" ht="24.95" customHeight="1" spans="1:6">
      <c r="A95" s="51" t="s">
        <v>121</v>
      </c>
      <c r="B95" s="63"/>
      <c r="C95" s="125"/>
      <c r="D95" s="64"/>
      <c r="E95" s="65"/>
      <c r="F95" s="55">
        <f>SUM(E96:E100)/20*25</f>
        <v>6.25</v>
      </c>
    </row>
    <row r="96" s="2" customFormat="1" ht="99" spans="1:6">
      <c r="A96" s="66" t="s">
        <v>122</v>
      </c>
      <c r="B96" s="66" t="s">
        <v>123</v>
      </c>
      <c r="C96" s="127">
        <f>(B5+B6-B25-B26-B27)/IF((B5+B6)=0,1,B5+B6)</f>
        <v>0</v>
      </c>
      <c r="D96" s="67" t="s">
        <v>124</v>
      </c>
      <c r="E96" s="167">
        <f>IF(C96&gt;0.55,5,IF(C96&gt;0.5,4,IF(C96&gt;0.45,3,IF(C96&gt;0.4,2,IF(C96&gt;0.35,1,0)))))</f>
        <v>0</v>
      </c>
      <c r="F96" s="69"/>
    </row>
    <row r="97" s="2" customFormat="1" ht="99" spans="1:6">
      <c r="A97" s="66"/>
      <c r="B97" s="66" t="s">
        <v>125</v>
      </c>
      <c r="C97" s="127">
        <f>B28/IF(B4=0,1,B4)</f>
        <v>0</v>
      </c>
      <c r="D97" s="67" t="s">
        <v>126</v>
      </c>
      <c r="E97" s="167">
        <f>IF(C97&gt;0.35,1,IF(C97&gt;0.3,2,IF(C97&gt;0.28,3,IF(C97&gt;0.25,3,IF(C97&gt;0.2,5,0)))))</f>
        <v>0</v>
      </c>
      <c r="F97" s="69"/>
    </row>
    <row r="98" s="2" customFormat="1" ht="82.5" spans="1:6">
      <c r="A98" s="66" t="s">
        <v>127</v>
      </c>
      <c r="B98" s="66" t="s">
        <v>128</v>
      </c>
      <c r="C98" s="129">
        <f>B23/IF(B3=0,1,B3)</f>
        <v>0</v>
      </c>
      <c r="D98" s="70" t="s">
        <v>129</v>
      </c>
      <c r="E98" s="167">
        <f>IF(C98&gt;1,5,IF(C98&gt;0.95,4,IF(C98&gt;0.9,3,IF(C98&gt;0.85,2,IF(C98&gt;0.8,1,0)))))</f>
        <v>0</v>
      </c>
      <c r="F98" s="69"/>
    </row>
    <row r="99" s="2" customFormat="1" ht="19.5" spans="1:6">
      <c r="A99" s="66"/>
      <c r="B99" s="71" t="s">
        <v>130</v>
      </c>
      <c r="C99" s="132">
        <f>B29</f>
        <v>0</v>
      </c>
      <c r="D99" s="70" t="s">
        <v>109</v>
      </c>
      <c r="E99" s="167" t="s">
        <v>110</v>
      </c>
      <c r="F99" s="69"/>
    </row>
    <row r="100" s="2" customFormat="1" ht="82.5" spans="1:6">
      <c r="A100" s="66" t="s">
        <v>131</v>
      </c>
      <c r="B100" s="71" t="s">
        <v>132</v>
      </c>
      <c r="C100" s="127">
        <f>B22/IF(B4=0,1,B4)</f>
        <v>0</v>
      </c>
      <c r="D100" s="67" t="s">
        <v>133</v>
      </c>
      <c r="E100" s="167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134</v>
      </c>
      <c r="B101" s="52"/>
      <c r="C101" s="134"/>
      <c r="D101" s="72"/>
      <c r="E101" s="73"/>
      <c r="F101" s="55">
        <f>SUM(E102:E115)/55*15</f>
        <v>0.818181818181818</v>
      </c>
    </row>
    <row r="102" s="3" customFormat="1" ht="99" spans="1:6">
      <c r="A102" s="74" t="s">
        <v>135</v>
      </c>
      <c r="B102" s="74" t="s">
        <v>136</v>
      </c>
      <c r="C102" s="136">
        <f>B52/IF(B32=0,1,B32)</f>
        <v>0</v>
      </c>
      <c r="D102" s="75" t="s">
        <v>137</v>
      </c>
      <c r="E102" s="81">
        <f>IF(C102&gt;0.95,5,IF(C102&gt;0.9,4,IF(C102&gt;0.85,3,IF(C102&gt;0.8,2,IF(C102&gt;=0.75,1,0)))))</f>
        <v>0</v>
      </c>
      <c r="F102" s="77"/>
    </row>
    <row r="103" s="3" customFormat="1" ht="99" spans="1:6">
      <c r="A103" s="74" t="s">
        <v>138</v>
      </c>
      <c r="B103" s="74" t="s">
        <v>139</v>
      </c>
      <c r="C103" s="136">
        <f>B57/IF(B56=0,1,B56)</f>
        <v>0</v>
      </c>
      <c r="D103" s="75" t="s">
        <v>137</v>
      </c>
      <c r="E103" s="81">
        <f>IF(C103&gt;0.95,5,IF(C103&gt;0.9,4,IF(C103&gt;0.85,3,IF(C103&gt;0.8,2,IF(C103&gt;=0.75,1,0)))))</f>
        <v>0</v>
      </c>
      <c r="F103" s="77"/>
    </row>
    <row r="104" s="3" customFormat="1" ht="99" spans="1:6">
      <c r="A104" s="74"/>
      <c r="B104" s="74" t="s">
        <v>140</v>
      </c>
      <c r="C104" s="136">
        <f>B59/IF(B58=0,1,B58)</f>
        <v>0</v>
      </c>
      <c r="D104" s="75" t="s">
        <v>137</v>
      </c>
      <c r="E104" s="81">
        <f>IF(C104&gt;0.95,5,IF(C104&gt;0.9,4,IF(C104&gt;0.85,3,IF(C104&gt;0.8,2,IF(C104&gt;=0.75,1,0)))))</f>
        <v>0</v>
      </c>
      <c r="F104" s="77"/>
    </row>
    <row r="105" s="3" customFormat="1" ht="33" spans="1:6">
      <c r="A105" s="74"/>
      <c r="B105" s="78" t="s">
        <v>141</v>
      </c>
      <c r="C105" s="139" t="s">
        <v>120</v>
      </c>
      <c r="D105" s="79" t="s">
        <v>109</v>
      </c>
      <c r="E105" s="81" t="s">
        <v>110</v>
      </c>
      <c r="F105" s="77"/>
    </row>
    <row r="106" s="3" customFormat="1" ht="99" spans="1:6">
      <c r="A106" s="74" t="s">
        <v>142</v>
      </c>
      <c r="B106" s="74" t="s">
        <v>143</v>
      </c>
      <c r="C106" s="141">
        <f>B60/100</f>
        <v>0</v>
      </c>
      <c r="D106" s="79" t="s">
        <v>144</v>
      </c>
      <c r="E106" s="81">
        <f>IF(C106&gt;1.08,0,IF(C106&gt;1.04,1,IF(C106&gt;1,3,IF(C106&gt;0.96,5,IF(C106&gt;0.92,3,IF(C106&gt;0.88,1,0))))))</f>
        <v>0</v>
      </c>
      <c r="F106" s="77"/>
    </row>
    <row r="107" s="3" customFormat="1" ht="99" spans="1:6">
      <c r="A107" s="74"/>
      <c r="B107" s="74" t="s">
        <v>145</v>
      </c>
      <c r="C107" s="141">
        <f>B51/IF(B33=0,1,B33)</f>
        <v>0</v>
      </c>
      <c r="D107" s="75" t="s">
        <v>146</v>
      </c>
      <c r="E107" s="81">
        <f>IF(C107&gt;0.95,5,IF(C107&gt;0.9,4,IF(C107&gt;0.85,3,IF(C107&gt;0.8,2,IF(C107&gt;=0.75,1,0)))))</f>
        <v>0</v>
      </c>
      <c r="F107" s="77"/>
    </row>
    <row r="108" s="2" customFormat="1" ht="99" spans="1:6">
      <c r="A108" s="74" t="s">
        <v>147</v>
      </c>
      <c r="B108" s="74" t="s">
        <v>148</v>
      </c>
      <c r="C108" s="136">
        <f>B48/(IF(B18=0,1,B18)/(1500*12))</f>
        <v>0</v>
      </c>
      <c r="D108" s="75" t="s">
        <v>149</v>
      </c>
      <c r="E108" s="81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74" t="s">
        <v>150</v>
      </c>
      <c r="C109" s="136">
        <f>B49/IF(B48=0,1,B48)</f>
        <v>0</v>
      </c>
      <c r="D109" s="75" t="s">
        <v>151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74" t="s">
        <v>152</v>
      </c>
      <c r="C110" s="136">
        <f>B50</f>
        <v>0</v>
      </c>
      <c r="D110" s="75" t="s">
        <v>109</v>
      </c>
      <c r="E110" s="81" t="s">
        <v>110</v>
      </c>
      <c r="F110" s="80"/>
    </row>
    <row r="111" s="2" customFormat="1" ht="99" spans="1:6">
      <c r="A111" s="74" t="s">
        <v>153</v>
      </c>
      <c r="B111" s="74" t="s">
        <v>154</v>
      </c>
      <c r="C111" s="136">
        <f>(B42-B41)/ABS(IF(B41=0,1,B41))</f>
        <v>0</v>
      </c>
      <c r="D111" s="75" t="s">
        <v>155</v>
      </c>
      <c r="E111" s="81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74" t="s">
        <v>156</v>
      </c>
      <c r="C112" s="136">
        <f>B44/IF(B42=0,1,B42)</f>
        <v>0</v>
      </c>
      <c r="D112" s="75" t="s">
        <v>137</v>
      </c>
      <c r="E112" s="81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78" t="s">
        <v>157</v>
      </c>
      <c r="C113" s="145">
        <f>B46/IF(B42=0,1,B42)</f>
        <v>0</v>
      </c>
      <c r="D113" s="75" t="s">
        <v>158</v>
      </c>
      <c r="E113" s="168">
        <f>IF(C113&gt;0.15,5,IF(C113&gt;0.1,3,IF(C113&gt;0.05,1,0)))</f>
        <v>0</v>
      </c>
      <c r="F113" s="80"/>
    </row>
    <row r="114" s="2" customFormat="1" ht="99" spans="1:6">
      <c r="A114" s="74"/>
      <c r="B114" s="74" t="s">
        <v>159</v>
      </c>
      <c r="C114" s="136">
        <f>B45/IF(B42=0,1,B42)</f>
        <v>0</v>
      </c>
      <c r="D114" s="75" t="s">
        <v>137</v>
      </c>
      <c r="E114" s="81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78" t="s">
        <v>57</v>
      </c>
      <c r="C115" s="145">
        <f>B47</f>
        <v>0</v>
      </c>
      <c r="D115" s="79" t="s">
        <v>109</v>
      </c>
      <c r="E115" s="81" t="s">
        <v>110</v>
      </c>
      <c r="F115" s="80"/>
    </row>
    <row r="116" s="2" customFormat="1" ht="24.95" customHeight="1" spans="1:6">
      <c r="A116" s="51" t="s">
        <v>160</v>
      </c>
      <c r="B116" s="52"/>
      <c r="C116" s="134"/>
      <c r="D116" s="72"/>
      <c r="E116" s="73"/>
      <c r="F116" s="55">
        <f>SUM(E117:E124)/35*10</f>
        <v>7.71428571428571</v>
      </c>
    </row>
    <row r="117" s="2" customFormat="1" ht="66" spans="1:6">
      <c r="A117" s="82" t="s">
        <v>135</v>
      </c>
      <c r="B117" s="83" t="s">
        <v>161</v>
      </c>
      <c r="C117" s="147">
        <f>B62</f>
        <v>0</v>
      </c>
      <c r="D117" s="84" t="s">
        <v>162</v>
      </c>
      <c r="E117" s="169">
        <f>IF(C117&gt;5,0,IF(C117&gt;3,3,IF(C117&gt;1,4,5)))</f>
        <v>5</v>
      </c>
      <c r="F117" s="86"/>
    </row>
    <row r="118" s="2" customFormat="1" ht="66" spans="1:6">
      <c r="A118" s="87" t="s">
        <v>163</v>
      </c>
      <c r="B118" s="83" t="s">
        <v>164</v>
      </c>
      <c r="C118" s="149">
        <f>B63/IF(B69=0,1,B69)</f>
        <v>0</v>
      </c>
      <c r="D118" s="88" t="s">
        <v>165</v>
      </c>
      <c r="E118" s="169">
        <f>IF(C118&gt;0.3,0,IF(C118&gt;0.2,1,IF(C118&gt;0.1,3,5)))</f>
        <v>5</v>
      </c>
      <c r="F118" s="86"/>
    </row>
    <row r="119" s="2" customFormat="1" ht="49.5" spans="1:6">
      <c r="A119" s="87"/>
      <c r="B119" s="83" t="s">
        <v>166</v>
      </c>
      <c r="C119" s="149">
        <f>B72/IF(B71=0,1,B71)</f>
        <v>0</v>
      </c>
      <c r="D119" s="84" t="s">
        <v>167</v>
      </c>
      <c r="E119" s="169">
        <f>IF(C119&gt;0.6,1,IF(C119&gt;0.2,3,5))</f>
        <v>5</v>
      </c>
      <c r="F119" s="86"/>
    </row>
    <row r="120" s="2" customFormat="1" ht="66" spans="1:6">
      <c r="A120" s="83" t="s">
        <v>168</v>
      </c>
      <c r="B120" s="89" t="s">
        <v>169</v>
      </c>
      <c r="C120" s="152">
        <f>B64/IF(B66=0,1,B66)</f>
        <v>0</v>
      </c>
      <c r="D120" s="88" t="s">
        <v>170</v>
      </c>
      <c r="E120" s="169">
        <f>IF(C120&gt;0.15,0,IF(C120&gt;0.1,1,IF(C120&gt;0.05,3,5)))</f>
        <v>5</v>
      </c>
      <c r="F120" s="86"/>
    </row>
    <row r="121" s="2" customFormat="1" ht="66" spans="1:6">
      <c r="A121" s="83"/>
      <c r="B121" s="89" t="s">
        <v>171</v>
      </c>
      <c r="C121" s="152">
        <f>B67/(IF(B66=0,1,B66)/6)</f>
        <v>0</v>
      </c>
      <c r="D121" s="88" t="s">
        <v>172</v>
      </c>
      <c r="E121" s="169">
        <f>IF(C121&gt;1,5,IF(C121&gt;0.8,3,1))</f>
        <v>1</v>
      </c>
      <c r="F121" s="86"/>
    </row>
    <row r="122" s="2" customFormat="1" ht="66" spans="1:6">
      <c r="A122" s="83"/>
      <c r="B122" s="89" t="s">
        <v>173</v>
      </c>
      <c r="C122" s="147">
        <f>B68/(IF(B66=0,1,B66)/30)</f>
        <v>0</v>
      </c>
      <c r="D122" s="88" t="s">
        <v>172</v>
      </c>
      <c r="E122" s="169">
        <f>IF(C122&gt;1,5,IF(C122&gt;0.8,3,1))</f>
        <v>1</v>
      </c>
      <c r="F122" s="86"/>
    </row>
    <row r="123" s="2" customFormat="1" ht="19.5" hidden="1" spans="1:6">
      <c r="A123" s="83"/>
      <c r="B123" s="89" t="s">
        <v>174</v>
      </c>
      <c r="C123" s="147"/>
      <c r="D123" s="88" t="s">
        <v>109</v>
      </c>
      <c r="E123" s="169" t="s">
        <v>110</v>
      </c>
      <c r="F123" s="86"/>
    </row>
    <row r="124" s="2" customFormat="1" ht="66" spans="1:6">
      <c r="A124" s="90" t="s">
        <v>175</v>
      </c>
      <c r="B124" s="91" t="s">
        <v>176</v>
      </c>
      <c r="C124" s="154">
        <f>B65/IF(B70=0,1,B70)</f>
        <v>0</v>
      </c>
      <c r="D124" s="92" t="s">
        <v>165</v>
      </c>
      <c r="E124" s="170">
        <f>IF(C124&gt;0.3,0,IF(C124&gt;0.2,1,IF(C124&gt;0.1,3,5)))</f>
        <v>5</v>
      </c>
      <c r="F124" s="86"/>
    </row>
    <row r="125" s="2" customFormat="1" spans="1:6">
      <c r="A125" s="4"/>
      <c r="B125" s="93"/>
      <c r="C125" s="155"/>
      <c r="D125" s="94"/>
      <c r="E125" s="95"/>
      <c r="F125" s="171"/>
    </row>
    <row r="126" s="2" customFormat="1" spans="1:6">
      <c r="A126" s="4"/>
      <c r="B126" s="93"/>
      <c r="C126" s="155"/>
      <c r="D126" s="94"/>
      <c r="E126" s="95"/>
      <c r="F126" s="171"/>
    </row>
    <row r="127" s="2" customFormat="1" spans="1:6">
      <c r="A127" s="4"/>
      <c r="B127" s="93"/>
      <c r="C127" s="155"/>
      <c r="D127" s="94"/>
      <c r="E127" s="95"/>
      <c r="F127" s="171"/>
    </row>
    <row r="128" s="2" customFormat="1" spans="1:6">
      <c r="A128" s="4"/>
      <c r="B128" s="93"/>
      <c r="C128" s="155"/>
      <c r="D128" s="94"/>
      <c r="E128" s="95"/>
      <c r="F128" s="171"/>
    </row>
    <row r="129" s="2" customFormat="1" spans="1:6">
      <c r="A129" s="4"/>
      <c r="B129" s="93"/>
      <c r="C129" s="155"/>
      <c r="D129" s="94"/>
      <c r="E129" s="95"/>
      <c r="F129" s="171"/>
    </row>
    <row r="130" s="2" customFormat="1" spans="1:6">
      <c r="A130" s="4"/>
      <c r="B130" s="93"/>
      <c r="C130" s="155"/>
      <c r="D130" s="94"/>
      <c r="E130" s="95"/>
      <c r="F130" s="171"/>
    </row>
    <row r="131" s="2" customFormat="1" spans="1:6">
      <c r="A131" s="4"/>
      <c r="B131" s="93"/>
      <c r="C131" s="155"/>
      <c r="D131" s="94"/>
      <c r="E131" s="95"/>
      <c r="F131" s="171"/>
    </row>
    <row r="132" s="2" customFormat="1" spans="1:6">
      <c r="A132" s="4"/>
      <c r="B132" s="93"/>
      <c r="C132" s="155"/>
      <c r="D132" s="94"/>
      <c r="E132" s="95"/>
      <c r="F132" s="171"/>
    </row>
    <row r="133" s="2" customFormat="1" spans="1:6">
      <c r="A133" s="4"/>
      <c r="B133" s="93"/>
      <c r="C133" s="155"/>
      <c r="D133" s="94"/>
      <c r="E133" s="95"/>
      <c r="F133" s="171"/>
    </row>
    <row r="134" s="2" customFormat="1" spans="1:6">
      <c r="A134" s="4"/>
      <c r="B134" s="93"/>
      <c r="C134" s="155"/>
      <c r="D134" s="94"/>
      <c r="E134" s="95"/>
      <c r="F134" s="171"/>
    </row>
    <row r="135" s="2" customFormat="1" spans="1:6">
      <c r="A135" s="4"/>
      <c r="B135" s="93"/>
      <c r="C135" s="155"/>
      <c r="D135" s="94"/>
      <c r="E135" s="95"/>
      <c r="F135" s="171"/>
    </row>
    <row r="136" s="2" customFormat="1" spans="1:6">
      <c r="A136" s="4"/>
      <c r="B136" s="93"/>
      <c r="C136" s="155"/>
      <c r="D136" s="94"/>
      <c r="E136" s="95"/>
      <c r="F136" s="171"/>
    </row>
    <row r="137" s="2" customFormat="1" spans="1:6">
      <c r="A137" s="4"/>
      <c r="B137" s="93"/>
      <c r="C137" s="155"/>
      <c r="D137" s="94"/>
      <c r="E137" s="95"/>
      <c r="F137" s="171"/>
    </row>
    <row r="138" s="2" customFormat="1" spans="1:6">
      <c r="A138" s="4"/>
      <c r="B138" s="93"/>
      <c r="C138" s="155"/>
      <c r="D138" s="94"/>
      <c r="E138" s="95"/>
      <c r="F138" s="171"/>
    </row>
    <row r="139" s="2" customFormat="1" spans="1:6">
      <c r="A139" s="4"/>
      <c r="B139" s="93"/>
      <c r="C139" s="155"/>
      <c r="D139" s="94"/>
      <c r="E139" s="95"/>
      <c r="F139" s="171"/>
    </row>
    <row r="140" s="2" customFormat="1" spans="1:6">
      <c r="A140" s="4"/>
      <c r="B140" s="93"/>
      <c r="C140" s="155"/>
      <c r="D140" s="94"/>
      <c r="E140" s="95"/>
      <c r="F140" s="171"/>
    </row>
    <row r="141" s="2" customFormat="1" spans="1:6">
      <c r="A141" s="4"/>
      <c r="B141" s="93"/>
      <c r="C141" s="155"/>
      <c r="D141" s="94"/>
      <c r="E141" s="95"/>
      <c r="F141" s="171"/>
    </row>
    <row r="142" s="2" customFormat="1" spans="1:6">
      <c r="A142" s="4"/>
      <c r="B142" s="93"/>
      <c r="C142" s="155"/>
      <c r="D142" s="94"/>
      <c r="E142" s="95"/>
      <c r="F142" s="171"/>
    </row>
    <row r="143" s="2" customFormat="1" spans="1:6">
      <c r="A143" s="4"/>
      <c r="B143" s="93"/>
      <c r="C143" s="155"/>
      <c r="D143" s="94"/>
      <c r="E143" s="95"/>
      <c r="F143" s="171"/>
    </row>
    <row r="144" s="2" customFormat="1" spans="1:6">
      <c r="A144" s="4"/>
      <c r="B144" s="93"/>
      <c r="C144" s="155"/>
      <c r="D144" s="94"/>
      <c r="E144" s="95"/>
      <c r="F144" s="171"/>
    </row>
    <row r="145" s="2" customFormat="1" spans="1:6">
      <c r="A145" s="4"/>
      <c r="B145" s="93"/>
      <c r="C145" s="155"/>
      <c r="D145" s="94"/>
      <c r="E145" s="95"/>
      <c r="F145" s="171"/>
    </row>
    <row r="146" s="2" customFormat="1" spans="1:6">
      <c r="A146" s="4"/>
      <c r="B146" s="93"/>
      <c r="C146" s="155"/>
      <c r="D146" s="94"/>
      <c r="E146" s="95"/>
      <c r="F146" s="171"/>
    </row>
    <row r="147" s="2" customFormat="1" spans="1:6">
      <c r="A147" s="4"/>
      <c r="B147" s="93"/>
      <c r="C147" s="155"/>
      <c r="D147" s="94"/>
      <c r="E147" s="95"/>
      <c r="F147" s="171"/>
    </row>
    <row r="148" s="2" customFormat="1" spans="1:6">
      <c r="A148" s="4"/>
      <c r="B148" s="93"/>
      <c r="C148" s="155"/>
      <c r="D148" s="94"/>
      <c r="E148" s="95"/>
      <c r="F148" s="171"/>
    </row>
    <row r="149" s="2" customFormat="1" spans="1:6">
      <c r="A149" s="4"/>
      <c r="B149" s="93"/>
      <c r="C149" s="155"/>
      <c r="D149" s="94"/>
      <c r="E149" s="95"/>
      <c r="F149" s="171"/>
    </row>
    <row r="150" s="2" customFormat="1" spans="1:6">
      <c r="A150" s="4"/>
      <c r="B150" s="93"/>
      <c r="C150" s="155"/>
      <c r="D150" s="94"/>
      <c r="E150" s="95"/>
      <c r="F150" s="171"/>
    </row>
    <row r="151" s="2" customFormat="1" spans="1:6">
      <c r="A151" s="4"/>
      <c r="B151" s="93"/>
      <c r="C151" s="155"/>
      <c r="D151" s="94"/>
      <c r="E151" s="95"/>
      <c r="F151" s="171"/>
    </row>
    <row r="152" s="2" customFormat="1" spans="1:6">
      <c r="A152" s="4"/>
      <c r="B152" s="93"/>
      <c r="C152" s="155"/>
      <c r="D152" s="94"/>
      <c r="E152" s="95"/>
      <c r="F152" s="171"/>
    </row>
    <row r="153" s="2" customFormat="1" spans="1:6">
      <c r="A153" s="4"/>
      <c r="B153" s="93"/>
      <c r="C153" s="155"/>
      <c r="D153" s="94"/>
      <c r="E153" s="95"/>
      <c r="F153" s="171"/>
    </row>
    <row r="154" s="2" customFormat="1" spans="1:6">
      <c r="A154" s="4"/>
      <c r="B154" s="93"/>
      <c r="C154" s="155"/>
      <c r="D154" s="94"/>
      <c r="E154" s="95"/>
      <c r="F154" s="171"/>
    </row>
    <row r="155" s="2" customFormat="1" spans="1:6">
      <c r="A155" s="4"/>
      <c r="B155" s="93"/>
      <c r="C155" s="155"/>
      <c r="D155" s="94"/>
      <c r="E155" s="95"/>
      <c r="F155" s="171"/>
    </row>
    <row r="156" s="2" customFormat="1" spans="1:6">
      <c r="A156" s="4"/>
      <c r="B156" s="93"/>
      <c r="C156" s="155"/>
      <c r="D156" s="94"/>
      <c r="E156" s="95"/>
      <c r="F156" s="171"/>
    </row>
    <row r="157" s="2" customFormat="1" spans="1:6">
      <c r="A157" s="4"/>
      <c r="B157" s="93"/>
      <c r="C157" s="155"/>
      <c r="D157" s="94"/>
      <c r="E157" s="95"/>
      <c r="F157" s="171"/>
    </row>
    <row r="158" spans="2:5">
      <c r="B158" s="97"/>
      <c r="C158" s="156"/>
      <c r="D158" s="98"/>
      <c r="E158" s="99"/>
    </row>
    <row r="159" spans="2:5">
      <c r="B159" s="97"/>
      <c r="C159" s="156"/>
      <c r="D159" s="98"/>
      <c r="E159" s="99"/>
    </row>
    <row r="160" spans="2:5">
      <c r="B160" s="97"/>
      <c r="C160" s="156"/>
      <c r="D160" s="98"/>
      <c r="E160" s="99"/>
    </row>
    <row r="161" spans="2:5">
      <c r="B161" s="97"/>
      <c r="C161" s="156"/>
      <c r="D161" s="98"/>
      <c r="E161" s="99"/>
    </row>
    <row r="162" spans="2:5">
      <c r="B162" s="97"/>
      <c r="C162" s="156"/>
      <c r="D162" s="98"/>
      <c r="E162" s="99"/>
    </row>
    <row r="163" spans="2:5">
      <c r="B163" s="97"/>
      <c r="C163" s="156"/>
      <c r="D163" s="98"/>
      <c r="E163" s="99"/>
    </row>
    <row r="164" spans="2:5">
      <c r="B164" s="97"/>
      <c r="C164" s="156"/>
      <c r="D164" s="98"/>
      <c r="E164" s="99"/>
    </row>
    <row r="165" spans="2:5">
      <c r="B165" s="97"/>
      <c r="C165" s="156"/>
      <c r="D165" s="98"/>
      <c r="E165" s="99"/>
    </row>
    <row r="166" spans="2:5">
      <c r="B166" s="97"/>
      <c r="C166" s="156"/>
      <c r="D166" s="98"/>
      <c r="E166" s="99"/>
    </row>
    <row r="167" spans="2:5">
      <c r="B167" s="97"/>
      <c r="C167" s="156"/>
      <c r="D167" s="98"/>
      <c r="E167" s="99"/>
    </row>
    <row r="168" spans="2:5">
      <c r="B168" s="97"/>
      <c r="C168" s="156"/>
      <c r="D168" s="98"/>
      <c r="E168" s="99"/>
    </row>
    <row r="169" spans="2:5">
      <c r="B169" s="97"/>
      <c r="C169" s="156"/>
      <c r="D169" s="98"/>
      <c r="E169" s="99"/>
    </row>
    <row r="170" spans="2:5">
      <c r="B170" s="97"/>
      <c r="C170" s="156"/>
      <c r="D170" s="98"/>
      <c r="E170" s="99"/>
    </row>
    <row r="171" spans="2:5">
      <c r="B171" s="97"/>
      <c r="C171" s="156"/>
      <c r="D171" s="98"/>
      <c r="E171" s="99"/>
    </row>
    <row r="172" spans="2:5">
      <c r="B172" s="97"/>
      <c r="C172" s="156"/>
      <c r="D172" s="98"/>
      <c r="E172" s="99"/>
    </row>
    <row r="173" spans="2:5">
      <c r="B173" s="97"/>
      <c r="C173" s="156"/>
      <c r="D173" s="98"/>
      <c r="E173" s="99"/>
    </row>
    <row r="174" spans="2:5">
      <c r="B174" s="97"/>
      <c r="C174" s="156"/>
      <c r="D174" s="98"/>
      <c r="E174" s="99"/>
    </row>
    <row r="175" spans="2:5">
      <c r="B175" s="97"/>
      <c r="C175" s="156"/>
      <c r="D175" s="98"/>
      <c r="E175" s="99"/>
    </row>
    <row r="176" spans="2:5">
      <c r="B176" s="97"/>
      <c r="C176" s="156"/>
      <c r="D176" s="98"/>
      <c r="E176" s="99"/>
    </row>
    <row r="177" spans="2:5">
      <c r="B177" s="97"/>
      <c r="C177" s="156"/>
      <c r="D177" s="98"/>
      <c r="E177" s="99"/>
    </row>
    <row r="178" spans="2:5">
      <c r="B178" s="97"/>
      <c r="C178" s="156"/>
      <c r="D178" s="98"/>
      <c r="E178" s="99"/>
    </row>
    <row r="179" spans="2:5">
      <c r="B179" s="97"/>
      <c r="C179" s="156"/>
      <c r="D179" s="98"/>
      <c r="E179" s="99"/>
    </row>
    <row r="180" spans="2:5">
      <c r="B180" s="97"/>
      <c r="C180" s="156"/>
      <c r="D180" s="98"/>
      <c r="E180" s="99"/>
    </row>
    <row r="181" spans="2:5">
      <c r="B181" s="97"/>
      <c r="C181" s="156"/>
      <c r="D181" s="98"/>
      <c r="E181" s="99"/>
    </row>
    <row r="182" spans="2:5">
      <c r="B182" s="97"/>
      <c r="C182" s="156"/>
      <c r="D182" s="98"/>
      <c r="E182" s="99"/>
    </row>
    <row r="183" spans="2:5">
      <c r="B183" s="97"/>
      <c r="C183" s="156"/>
      <c r="D183" s="98"/>
      <c r="E183" s="99"/>
    </row>
    <row r="184" spans="2:5">
      <c r="B184" s="97"/>
      <c r="C184" s="156"/>
      <c r="D184" s="98"/>
      <c r="E184" s="99"/>
    </row>
    <row r="185" spans="2:5">
      <c r="B185" s="97"/>
      <c r="C185" s="156"/>
      <c r="D185" s="98"/>
      <c r="E185" s="99"/>
    </row>
    <row r="186" spans="2:5">
      <c r="B186" s="97"/>
      <c r="C186" s="156"/>
      <c r="D186" s="98"/>
      <c r="E186" s="99"/>
    </row>
    <row r="187" spans="2:5">
      <c r="B187" s="97"/>
      <c r="C187" s="156"/>
      <c r="D187" s="98"/>
      <c r="E187" s="99"/>
    </row>
    <row r="188" spans="2:5">
      <c r="B188" s="97"/>
      <c r="C188" s="156"/>
      <c r="D188" s="98"/>
      <c r="E188" s="99"/>
    </row>
    <row r="189" spans="2:5">
      <c r="B189" s="97"/>
      <c r="C189" s="156"/>
      <c r="D189" s="98"/>
      <c r="E189" s="99"/>
    </row>
    <row r="190" spans="2:5">
      <c r="B190" s="97"/>
      <c r="C190" s="156"/>
      <c r="D190" s="98"/>
      <c r="E190" s="99"/>
    </row>
    <row r="191" spans="2:5">
      <c r="B191" s="97"/>
      <c r="C191" s="156"/>
      <c r="D191" s="98"/>
      <c r="E191" s="99"/>
    </row>
    <row r="192" spans="2:5">
      <c r="B192" s="97"/>
      <c r="C192" s="156"/>
      <c r="D192" s="98"/>
      <c r="E192" s="99"/>
    </row>
    <row r="193" spans="2:5">
      <c r="B193" s="97"/>
      <c r="C193" s="156"/>
      <c r="D193" s="98"/>
      <c r="E193" s="99"/>
    </row>
    <row r="194" spans="2:5">
      <c r="B194" s="97"/>
      <c r="C194" s="156"/>
      <c r="D194" s="98"/>
      <c r="E194" s="99"/>
    </row>
    <row r="195" spans="2:5">
      <c r="B195" s="97"/>
      <c r="C195" s="156"/>
      <c r="D195" s="98"/>
      <c r="E195" s="99"/>
    </row>
    <row r="196" spans="2:5">
      <c r="B196" s="97"/>
      <c r="C196" s="156"/>
      <c r="D196" s="98"/>
      <c r="E196" s="99"/>
    </row>
    <row r="197" spans="2:5">
      <c r="B197" s="97"/>
      <c r="C197" s="156"/>
      <c r="D197" s="98"/>
      <c r="E197" s="99"/>
    </row>
    <row r="198" spans="2:5">
      <c r="B198" s="97"/>
      <c r="C198" s="156"/>
      <c r="D198" s="98"/>
      <c r="E198" s="99"/>
    </row>
    <row r="199" spans="2:5">
      <c r="B199" s="97"/>
      <c r="C199" s="156"/>
      <c r="D199" s="98"/>
      <c r="E199" s="99"/>
    </row>
    <row r="200" spans="2:5">
      <c r="B200" s="97"/>
      <c r="C200" s="156"/>
      <c r="D200" s="98"/>
      <c r="E200" s="99"/>
    </row>
    <row r="201" spans="2:5">
      <c r="B201" s="97"/>
      <c r="C201" s="156"/>
      <c r="D201" s="98"/>
      <c r="E201" s="99"/>
    </row>
    <row r="202" spans="2:5">
      <c r="B202" s="97"/>
      <c r="C202" s="156"/>
      <c r="D202" s="98"/>
      <c r="E202" s="99"/>
    </row>
    <row r="203" spans="2:5">
      <c r="B203" s="97"/>
      <c r="C203" s="156"/>
      <c r="D203" s="98"/>
      <c r="E203" s="99"/>
    </row>
    <row r="204" spans="2:5">
      <c r="B204" s="97"/>
      <c r="C204" s="156"/>
      <c r="D204" s="98"/>
      <c r="E204" s="99"/>
    </row>
    <row r="205" spans="2:5">
      <c r="B205" s="97"/>
      <c r="C205" s="156"/>
      <c r="D205" s="98"/>
      <c r="E205" s="99"/>
    </row>
    <row r="206" spans="2:5">
      <c r="B206" s="97"/>
      <c r="C206" s="156"/>
      <c r="D206" s="98"/>
      <c r="E206" s="99"/>
    </row>
    <row r="207" spans="2:5">
      <c r="B207" s="97"/>
      <c r="C207" s="156"/>
      <c r="D207" s="98"/>
      <c r="E207" s="99"/>
    </row>
    <row r="208" spans="2:5">
      <c r="B208" s="97"/>
      <c r="C208" s="156"/>
      <c r="D208" s="98"/>
      <c r="E208" s="99"/>
    </row>
    <row r="209" spans="2:5">
      <c r="B209" s="97"/>
      <c r="C209" s="156"/>
      <c r="D209" s="98"/>
      <c r="E209" s="99"/>
    </row>
    <row r="210" spans="2:5">
      <c r="B210" s="97"/>
      <c r="C210" s="156"/>
      <c r="D210" s="98"/>
      <c r="E210" s="99"/>
    </row>
    <row r="211" spans="2:5">
      <c r="B211" s="97"/>
      <c r="C211" s="156"/>
      <c r="D211" s="98"/>
      <c r="E211" s="99"/>
    </row>
    <row r="212" spans="2:5">
      <c r="B212" s="97"/>
      <c r="C212" s="156"/>
      <c r="D212" s="98"/>
      <c r="E212" s="99"/>
    </row>
    <row r="213" spans="2:5">
      <c r="B213" s="97"/>
      <c r="C213" s="156"/>
      <c r="D213" s="98"/>
      <c r="E213" s="99"/>
    </row>
    <row r="214" spans="2:5">
      <c r="B214" s="97"/>
      <c r="C214" s="156"/>
      <c r="D214" s="98"/>
      <c r="E214" s="99"/>
    </row>
    <row r="215" spans="2:5">
      <c r="B215" s="97"/>
      <c r="C215" s="156"/>
      <c r="D215" s="98"/>
      <c r="E215" s="99"/>
    </row>
    <row r="216" spans="2:5">
      <c r="B216" s="97"/>
      <c r="C216" s="156"/>
      <c r="D216" s="98"/>
      <c r="E216" s="99"/>
    </row>
    <row r="217" spans="2:5">
      <c r="B217" s="97"/>
      <c r="C217" s="156"/>
      <c r="D217" s="98"/>
      <c r="E217" s="99"/>
    </row>
    <row r="218" spans="2:5">
      <c r="B218" s="97"/>
      <c r="C218" s="156"/>
      <c r="D218" s="98"/>
      <c r="E218" s="99"/>
    </row>
    <row r="219" spans="2:5">
      <c r="B219" s="97"/>
      <c r="C219" s="156"/>
      <c r="D219" s="98"/>
      <c r="E219" s="99"/>
    </row>
    <row r="220" spans="2:5">
      <c r="B220" s="97"/>
      <c r="C220" s="156"/>
      <c r="D220" s="98"/>
      <c r="E220" s="99"/>
    </row>
    <row r="221" spans="2:5">
      <c r="B221" s="97"/>
      <c r="C221" s="156"/>
      <c r="D221" s="98"/>
      <c r="E221" s="99"/>
    </row>
    <row r="222" spans="2:5">
      <c r="B222" s="97"/>
      <c r="C222" s="156"/>
      <c r="D222" s="98"/>
      <c r="E222" s="99"/>
    </row>
    <row r="223" spans="2:5">
      <c r="B223" s="97"/>
      <c r="C223" s="156"/>
      <c r="D223" s="98"/>
      <c r="E223" s="99"/>
    </row>
    <row r="224" spans="2:5">
      <c r="B224" s="97"/>
      <c r="C224" s="156"/>
      <c r="D224" s="98"/>
      <c r="E224" s="99"/>
    </row>
    <row r="225" spans="2:5">
      <c r="B225" s="97"/>
      <c r="C225" s="156"/>
      <c r="D225" s="98"/>
      <c r="E225" s="99"/>
    </row>
    <row r="226" spans="2:5">
      <c r="B226" s="97"/>
      <c r="C226" s="156"/>
      <c r="D226" s="98"/>
      <c r="E226" s="99"/>
    </row>
    <row r="227" spans="2:5">
      <c r="B227" s="97"/>
      <c r="C227" s="156"/>
      <c r="D227" s="98"/>
      <c r="E227" s="99"/>
    </row>
    <row r="228" spans="2:5">
      <c r="B228" s="97"/>
      <c r="C228" s="156"/>
      <c r="D228" s="98"/>
      <c r="E228" s="99"/>
    </row>
    <row r="229" spans="2:5">
      <c r="B229" s="97"/>
      <c r="C229" s="156"/>
      <c r="D229" s="98"/>
      <c r="E229" s="99"/>
    </row>
    <row r="230" spans="2:5">
      <c r="B230" s="97"/>
      <c r="C230" s="156"/>
      <c r="D230" s="98"/>
      <c r="E230" s="99"/>
    </row>
    <row r="231" spans="2:5">
      <c r="B231" s="97"/>
      <c r="C231" s="156"/>
      <c r="D231" s="98"/>
      <c r="E231" s="99"/>
    </row>
    <row r="232" spans="2:5">
      <c r="B232" s="97"/>
      <c r="C232" s="156"/>
      <c r="D232" s="98"/>
      <c r="E232" s="99"/>
    </row>
    <row r="233" spans="2:5">
      <c r="B233" s="97"/>
      <c r="C233" s="156"/>
      <c r="D233" s="98"/>
      <c r="E233" s="99"/>
    </row>
    <row r="234" spans="2:5">
      <c r="B234" s="97"/>
      <c r="C234" s="156"/>
      <c r="D234" s="98"/>
      <c r="E234" s="99"/>
    </row>
    <row r="235" spans="2:5">
      <c r="B235" s="97"/>
      <c r="C235" s="156"/>
      <c r="D235" s="98"/>
      <c r="E235" s="99"/>
    </row>
    <row r="236" spans="2:5">
      <c r="B236" s="97"/>
      <c r="C236" s="156"/>
      <c r="D236" s="98"/>
      <c r="E236" s="99"/>
    </row>
    <row r="237" spans="2:5">
      <c r="B237" s="97"/>
      <c r="C237" s="156"/>
      <c r="D237" s="98"/>
      <c r="E237" s="99"/>
    </row>
    <row r="238" spans="2:5">
      <c r="B238" s="97"/>
      <c r="C238" s="156"/>
      <c r="D238" s="98"/>
      <c r="E238" s="99"/>
    </row>
    <row r="239" spans="2:5">
      <c r="B239" s="97"/>
      <c r="C239" s="156"/>
      <c r="D239" s="98"/>
      <c r="E239" s="99"/>
    </row>
    <row r="240" spans="2:5">
      <c r="B240" s="97"/>
      <c r="C240" s="156"/>
      <c r="D240" s="98"/>
      <c r="E240" s="99"/>
    </row>
    <row r="241" spans="2:5">
      <c r="B241" s="97"/>
      <c r="C241" s="156"/>
      <c r="D241" s="98"/>
      <c r="E241" s="99"/>
    </row>
    <row r="242" spans="2:5">
      <c r="B242" s="97"/>
      <c r="C242" s="156"/>
      <c r="D242" s="98"/>
      <c r="E242" s="99"/>
    </row>
    <row r="243" spans="2:5">
      <c r="B243" s="97"/>
      <c r="C243" s="156"/>
      <c r="D243" s="98"/>
      <c r="E243" s="99"/>
    </row>
    <row r="244" spans="2:5">
      <c r="B244" s="97"/>
      <c r="C244" s="156"/>
      <c r="D244" s="98"/>
      <c r="E244" s="99"/>
    </row>
    <row r="245" spans="2:5">
      <c r="B245" s="97"/>
      <c r="C245" s="156"/>
      <c r="D245" s="98"/>
      <c r="E245" s="99"/>
    </row>
    <row r="246" spans="2:5">
      <c r="B246" s="97"/>
      <c r="C246" s="156"/>
      <c r="D246" s="98"/>
      <c r="E246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5"/>
  <sheetViews>
    <sheetView topLeftCell="A10" workbookViewId="0">
      <selection activeCell="A34" sqref="A34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83333333333" style="100" customWidth="1"/>
    <col min="4" max="4" width="22.875" style="6" customWidth="1"/>
    <col min="5" max="5" width="8" style="7" customWidth="1"/>
    <col min="6" max="6" width="10.7583333333333" style="157" customWidth="1"/>
    <col min="7" max="16384" width="9" style="9"/>
  </cols>
  <sheetData>
    <row r="1" ht="52.5" customHeight="1" spans="1:6">
      <c r="A1" s="10" t="s">
        <v>0</v>
      </c>
      <c r="B1" s="11"/>
      <c r="C1" s="101"/>
      <c r="D1" s="12"/>
      <c r="E1" s="13"/>
      <c r="F1" s="158"/>
    </row>
    <row r="2" ht="33.75" spans="1:6">
      <c r="A2" s="15" t="s">
        <v>1</v>
      </c>
      <c r="B2" s="16"/>
      <c r="C2" s="102" t="s">
        <v>2</v>
      </c>
      <c r="D2" s="17" t="s">
        <v>3</v>
      </c>
      <c r="E2" s="18" t="s">
        <v>4</v>
      </c>
      <c r="F2" s="159" t="s">
        <v>5</v>
      </c>
    </row>
    <row r="3" s="1" customFormat="1" ht="15" spans="1:6">
      <c r="A3" s="20" t="s">
        <v>6</v>
      </c>
      <c r="B3" s="21"/>
      <c r="C3" s="160"/>
      <c r="D3" s="22"/>
      <c r="E3" s="23"/>
      <c r="F3" s="161"/>
    </row>
    <row r="4" s="1" customFormat="1" ht="15" spans="1:6">
      <c r="A4" s="20" t="s">
        <v>7</v>
      </c>
      <c r="B4" s="21"/>
      <c r="C4" s="160"/>
      <c r="D4" s="22"/>
      <c r="E4" s="23"/>
      <c r="F4" s="161"/>
    </row>
    <row r="5" s="1" customFormat="1" ht="15" spans="1:6">
      <c r="A5" s="20" t="s">
        <v>8</v>
      </c>
      <c r="B5" s="21"/>
      <c r="C5" s="160"/>
      <c r="D5" s="22"/>
      <c r="E5" s="23"/>
      <c r="F5" s="161"/>
    </row>
    <row r="6" s="1" customFormat="1" ht="15" spans="1:6">
      <c r="A6" s="20" t="s">
        <v>9</v>
      </c>
      <c r="B6" s="21"/>
      <c r="C6" s="160"/>
      <c r="D6" s="22"/>
      <c r="E6" s="23"/>
      <c r="F6" s="161"/>
    </row>
    <row r="7" s="1" customFormat="1" ht="15" spans="1:6">
      <c r="A7" s="20" t="s">
        <v>10</v>
      </c>
      <c r="B7" s="21"/>
      <c r="C7" s="160"/>
      <c r="D7" s="22"/>
      <c r="E7" s="23"/>
      <c r="F7" s="161"/>
    </row>
    <row r="8" s="1" customFormat="1" ht="15" spans="1:6">
      <c r="A8" s="20" t="s">
        <v>11</v>
      </c>
      <c r="B8" s="21"/>
      <c r="C8" s="160"/>
      <c r="D8" s="22"/>
      <c r="E8" s="23"/>
      <c r="F8" s="161"/>
    </row>
    <row r="9" s="1" customFormat="1" ht="15" spans="1:6">
      <c r="A9" s="20" t="s">
        <v>12</v>
      </c>
      <c r="B9" s="21"/>
      <c r="C9" s="160"/>
      <c r="D9" s="22"/>
      <c r="E9" s="23"/>
      <c r="F9" s="161"/>
    </row>
    <row r="10" s="1" customFormat="1" ht="15" spans="1:6">
      <c r="A10" s="20" t="s">
        <v>13</v>
      </c>
      <c r="B10" s="103"/>
      <c r="C10" s="162"/>
      <c r="D10" s="22"/>
      <c r="E10" s="23"/>
      <c r="F10" s="161"/>
    </row>
    <row r="11" s="1" customFormat="1" ht="15" spans="1:6">
      <c r="A11" s="20" t="s">
        <v>14</v>
      </c>
      <c r="B11" s="103"/>
      <c r="C11" s="162" t="s">
        <v>15</v>
      </c>
      <c r="D11" s="22"/>
      <c r="E11" s="23"/>
      <c r="F11" s="161"/>
    </row>
    <row r="12" s="1" customFormat="1" ht="15" spans="1:6">
      <c r="A12" s="20" t="s">
        <v>16</v>
      </c>
      <c r="B12" s="103"/>
      <c r="C12" s="162" t="s">
        <v>17</v>
      </c>
      <c r="D12" s="22"/>
      <c r="E12" s="23"/>
      <c r="F12" s="161"/>
    </row>
    <row r="13" s="1" customFormat="1" ht="15" spans="1:6">
      <c r="A13" s="20" t="s">
        <v>18</v>
      </c>
      <c r="B13" s="103"/>
      <c r="C13" s="162"/>
      <c r="D13" s="22"/>
      <c r="E13" s="23"/>
      <c r="F13" s="161"/>
    </row>
    <row r="14" s="1" customFormat="1" ht="15" spans="1:6">
      <c r="A14" s="20" t="s">
        <v>19</v>
      </c>
      <c r="B14" s="103"/>
      <c r="C14" s="162"/>
      <c r="D14" s="22"/>
      <c r="E14" s="23"/>
      <c r="F14" s="161"/>
    </row>
    <row r="15" s="1" customFormat="1" ht="15" spans="1:6">
      <c r="A15" s="20" t="s">
        <v>20</v>
      </c>
      <c r="B15" s="103"/>
      <c r="C15" s="162" t="s">
        <v>21</v>
      </c>
      <c r="D15" s="22"/>
      <c r="E15" s="23"/>
      <c r="F15" s="161"/>
    </row>
    <row r="16" s="1" customFormat="1" ht="15" spans="1:6">
      <c r="A16" s="20" t="s">
        <v>22</v>
      </c>
      <c r="B16" s="103"/>
      <c r="C16" s="162" t="s">
        <v>21</v>
      </c>
      <c r="D16" s="22"/>
      <c r="E16" s="23"/>
      <c r="F16" s="161"/>
    </row>
    <row r="17" s="1" customFormat="1" ht="15" spans="1:6">
      <c r="A17" s="20" t="s">
        <v>23</v>
      </c>
      <c r="B17" s="103"/>
      <c r="C17" s="162" t="s">
        <v>21</v>
      </c>
      <c r="D17" s="22"/>
      <c r="E17" s="23"/>
      <c r="F17" s="161"/>
    </row>
    <row r="18" s="1" customFormat="1" ht="15" spans="1:6">
      <c r="A18" s="20" t="s">
        <v>24</v>
      </c>
      <c r="B18" s="103"/>
      <c r="C18" s="162"/>
      <c r="D18" s="22"/>
      <c r="E18" s="23"/>
      <c r="F18" s="161"/>
    </row>
    <row r="19" s="1" customFormat="1" ht="15" spans="1:6">
      <c r="A19" s="20" t="s">
        <v>25</v>
      </c>
      <c r="B19" s="103"/>
      <c r="C19" s="162"/>
      <c r="D19" s="22"/>
      <c r="E19" s="23"/>
      <c r="F19" s="161"/>
    </row>
    <row r="20" s="1" customFormat="1" ht="15" spans="1:6">
      <c r="A20" s="20" t="s">
        <v>26</v>
      </c>
      <c r="B20" s="103"/>
      <c r="C20" s="162"/>
      <c r="D20" s="22"/>
      <c r="E20" s="23"/>
      <c r="F20" s="161"/>
    </row>
    <row r="21" s="1" customFormat="1" ht="15" spans="1:6">
      <c r="A21" s="20" t="s">
        <v>27</v>
      </c>
      <c r="B21" s="103"/>
      <c r="C21" s="162"/>
      <c r="D21" s="22"/>
      <c r="E21" s="23"/>
      <c r="F21" s="161"/>
    </row>
    <row r="22" s="1" customFormat="1" ht="15" spans="1:6">
      <c r="A22" s="20" t="s">
        <v>28</v>
      </c>
      <c r="B22" s="103"/>
      <c r="C22" s="162" t="s">
        <v>29</v>
      </c>
      <c r="D22" s="22"/>
      <c r="E22" s="23"/>
      <c r="F22" s="161"/>
    </row>
    <row r="23" s="1" customFormat="1" ht="15" spans="1:6">
      <c r="A23" s="20" t="s">
        <v>30</v>
      </c>
      <c r="B23" s="103"/>
      <c r="C23" s="162"/>
      <c r="D23" s="22"/>
      <c r="E23" s="23"/>
      <c r="F23" s="161"/>
    </row>
    <row r="24" s="1" customFormat="1" ht="15" spans="1:6">
      <c r="A24" s="20" t="s">
        <v>31</v>
      </c>
      <c r="B24" s="103"/>
      <c r="C24" s="162" t="s">
        <v>32</v>
      </c>
      <c r="D24" s="22"/>
      <c r="E24" s="23"/>
      <c r="F24" s="161"/>
    </row>
    <row r="25" s="1" customFormat="1" ht="15" spans="1:6">
      <c r="A25" s="20" t="s">
        <v>33</v>
      </c>
      <c r="B25" s="103"/>
      <c r="C25" s="162" t="s">
        <v>34</v>
      </c>
      <c r="D25" s="22"/>
      <c r="E25" s="23"/>
      <c r="F25" s="161"/>
    </row>
    <row r="26" s="1" customFormat="1" ht="15" spans="1:6">
      <c r="A26" s="20" t="s">
        <v>35</v>
      </c>
      <c r="B26" s="103"/>
      <c r="C26" s="162" t="s">
        <v>36</v>
      </c>
      <c r="D26" s="22"/>
      <c r="E26" s="23"/>
      <c r="F26" s="161"/>
    </row>
    <row r="27" s="1" customFormat="1" ht="15" spans="1:6">
      <c r="A27" s="20" t="s">
        <v>37</v>
      </c>
      <c r="B27" s="103"/>
      <c r="C27" s="162" t="s">
        <v>38</v>
      </c>
      <c r="D27" s="22"/>
      <c r="E27" s="23"/>
      <c r="F27" s="161"/>
    </row>
    <row r="28" s="1" customFormat="1" ht="15" spans="1:6">
      <c r="A28" s="20" t="s">
        <v>39</v>
      </c>
      <c r="B28" s="103"/>
      <c r="C28" s="162" t="s">
        <v>40</v>
      </c>
      <c r="D28" s="22"/>
      <c r="E28" s="23"/>
      <c r="F28" s="161"/>
    </row>
    <row r="29" s="1" customFormat="1" ht="15" spans="1:6">
      <c r="A29" s="20" t="s">
        <v>41</v>
      </c>
      <c r="B29" s="103"/>
      <c r="C29" s="162"/>
      <c r="D29" s="22"/>
      <c r="E29" s="23"/>
      <c r="F29" s="161"/>
    </row>
    <row r="30" s="1" customFormat="1" ht="15" spans="1:6">
      <c r="A30" s="20"/>
      <c r="B30" s="103"/>
      <c r="C30" s="162"/>
      <c r="D30" s="22"/>
      <c r="E30" s="23"/>
      <c r="F30" s="161"/>
    </row>
    <row r="31" s="1" customFormat="1" ht="15" spans="1:6">
      <c r="A31" s="20" t="s">
        <v>42</v>
      </c>
      <c r="B31" s="103"/>
      <c r="C31" s="162"/>
      <c r="D31" s="22"/>
      <c r="E31" s="23"/>
      <c r="F31" s="161"/>
    </row>
    <row r="32" s="1" customFormat="1" ht="15" spans="1:6">
      <c r="A32" s="20" t="s">
        <v>43</v>
      </c>
      <c r="B32" s="103"/>
      <c r="C32" s="162"/>
      <c r="D32" s="22"/>
      <c r="E32" s="23"/>
      <c r="F32" s="161"/>
    </row>
    <row r="33" s="1" customFormat="1" ht="15" spans="1:6">
      <c r="A33" s="20" t="s">
        <v>44</v>
      </c>
      <c r="B33" s="103"/>
      <c r="C33" s="162"/>
      <c r="D33" s="22"/>
      <c r="E33" s="23"/>
      <c r="F33" s="161"/>
    </row>
    <row r="34" s="1" customFormat="1" ht="15" spans="1:6">
      <c r="A34" s="20" t="s">
        <v>45</v>
      </c>
      <c r="B34" s="103"/>
      <c r="C34" s="162"/>
      <c r="D34" s="22"/>
      <c r="E34" s="23"/>
      <c r="F34" s="161"/>
    </row>
    <row r="35" s="1" customFormat="1" ht="15" spans="1:6">
      <c r="A35" s="20" t="s">
        <v>46</v>
      </c>
      <c r="B35" s="103"/>
      <c r="C35" s="162"/>
      <c r="D35" s="22"/>
      <c r="E35" s="23"/>
      <c r="F35" s="161"/>
    </row>
    <row r="36" s="1" customFormat="1" ht="15" spans="1:6">
      <c r="A36" s="20"/>
      <c r="B36" s="103"/>
      <c r="C36" s="162"/>
      <c r="D36" s="22"/>
      <c r="E36" s="23"/>
      <c r="F36" s="161"/>
    </row>
    <row r="37" s="1" customFormat="1" ht="15" spans="1:6">
      <c r="A37" s="20" t="s">
        <v>47</v>
      </c>
      <c r="B37" s="103"/>
      <c r="C37" s="162"/>
      <c r="D37" s="22"/>
      <c r="E37" s="23"/>
      <c r="F37" s="161"/>
    </row>
    <row r="38" s="1" customFormat="1" ht="15" spans="1:6">
      <c r="A38" s="20" t="s">
        <v>48</v>
      </c>
      <c r="B38" s="103"/>
      <c r="C38" s="162"/>
      <c r="D38" s="22"/>
      <c r="E38" s="23"/>
      <c r="F38" s="161"/>
    </row>
    <row r="39" s="1" customFormat="1" ht="15" spans="1:6">
      <c r="A39" s="20" t="s">
        <v>49</v>
      </c>
      <c r="B39" s="103"/>
      <c r="C39" s="162"/>
      <c r="D39" s="22"/>
      <c r="E39" s="23"/>
      <c r="F39" s="161"/>
    </row>
    <row r="40" s="1" customFormat="1" ht="15" spans="1:6">
      <c r="A40" s="20"/>
      <c r="B40" s="103"/>
      <c r="C40" s="162"/>
      <c r="D40" s="22"/>
      <c r="E40" s="23"/>
      <c r="F40" s="161"/>
    </row>
    <row r="41" s="1" customFormat="1" ht="15" spans="1:6">
      <c r="A41" s="20" t="s">
        <v>50</v>
      </c>
      <c r="B41" s="103"/>
      <c r="C41" s="162"/>
      <c r="D41" s="22"/>
      <c r="E41" s="23"/>
      <c r="F41" s="161"/>
    </row>
    <row r="42" s="1" customFormat="1" ht="15" spans="1:6">
      <c r="A42" s="20" t="s">
        <v>51</v>
      </c>
      <c r="B42" s="103"/>
      <c r="C42" s="162"/>
      <c r="D42" s="22"/>
      <c r="E42" s="23"/>
      <c r="F42" s="161"/>
    </row>
    <row r="43" s="1" customFormat="1" ht="15" spans="1:6">
      <c r="A43" s="20" t="s">
        <v>52</v>
      </c>
      <c r="B43" s="103"/>
      <c r="C43" s="162" t="s">
        <v>53</v>
      </c>
      <c r="D43" s="22"/>
      <c r="E43" s="23"/>
      <c r="F43" s="161"/>
    </row>
    <row r="44" s="1" customFormat="1" ht="15" spans="1:6">
      <c r="A44" s="20" t="s">
        <v>54</v>
      </c>
      <c r="B44" s="103"/>
      <c r="C44" s="162"/>
      <c r="D44" s="22"/>
      <c r="E44" s="23"/>
      <c r="F44" s="161"/>
    </row>
    <row r="45" s="1" customFormat="1" ht="15" spans="1:6">
      <c r="A45" s="20" t="s">
        <v>55</v>
      </c>
      <c r="B45" s="103"/>
      <c r="C45" s="162"/>
      <c r="D45" s="22"/>
      <c r="E45" s="23"/>
      <c r="F45" s="161"/>
    </row>
    <row r="46" s="1" customFormat="1" ht="15" spans="1:6">
      <c r="A46" s="20" t="s">
        <v>56</v>
      </c>
      <c r="B46" s="103"/>
      <c r="C46" s="162"/>
      <c r="D46" s="22"/>
      <c r="E46" s="23"/>
      <c r="F46" s="161"/>
    </row>
    <row r="47" s="1" customFormat="1" ht="15" spans="1:6">
      <c r="A47" s="20" t="s">
        <v>57</v>
      </c>
      <c r="B47" s="103"/>
      <c r="C47" s="162"/>
      <c r="D47" s="22"/>
      <c r="E47" s="23"/>
      <c r="F47" s="161"/>
    </row>
    <row r="48" s="1" customFormat="1" ht="15" spans="1:6">
      <c r="A48" s="20" t="s">
        <v>58</v>
      </c>
      <c r="B48" s="103"/>
      <c r="C48" s="162"/>
      <c r="D48" s="22"/>
      <c r="E48" s="23"/>
      <c r="F48" s="161"/>
    </row>
    <row r="49" s="1" customFormat="1" ht="15" spans="1:6">
      <c r="A49" s="20" t="s">
        <v>59</v>
      </c>
      <c r="B49" s="103"/>
      <c r="C49" s="162"/>
      <c r="D49" s="22"/>
      <c r="E49" s="23"/>
      <c r="F49" s="161"/>
    </row>
    <row r="50" s="1" customFormat="1" ht="15" spans="1:6">
      <c r="A50" s="20" t="s">
        <v>60</v>
      </c>
      <c r="B50" s="103"/>
      <c r="C50" s="162"/>
      <c r="D50" s="22"/>
      <c r="E50" s="23"/>
      <c r="F50" s="161"/>
    </row>
    <row r="51" s="1" customFormat="1" ht="15" spans="1:6">
      <c r="A51" s="20" t="s">
        <v>61</v>
      </c>
      <c r="B51" s="103"/>
      <c r="C51" s="162"/>
      <c r="D51" s="22"/>
      <c r="E51" s="23"/>
      <c r="F51" s="161"/>
    </row>
    <row r="52" s="1" customFormat="1" ht="15" spans="1:6">
      <c r="A52" s="20" t="s">
        <v>62</v>
      </c>
      <c r="B52" s="103"/>
      <c r="C52" s="162"/>
      <c r="D52" s="22"/>
      <c r="E52" s="23"/>
      <c r="F52" s="161"/>
    </row>
    <row r="53" s="1" customFormat="1" ht="15" spans="1:6">
      <c r="A53" s="20"/>
      <c r="B53" s="103"/>
      <c r="C53" s="162"/>
      <c r="D53" s="22"/>
      <c r="E53" s="23"/>
      <c r="F53" s="161"/>
    </row>
    <row r="54" s="1" customFormat="1" ht="15" spans="1:6">
      <c r="A54" s="20" t="s">
        <v>63</v>
      </c>
      <c r="B54" s="103"/>
      <c r="C54" s="162"/>
      <c r="D54" s="22"/>
      <c r="E54" s="23"/>
      <c r="F54" s="161"/>
    </row>
    <row r="55" s="1" customFormat="1" ht="15" spans="1:6">
      <c r="A55" s="20" t="s">
        <v>64</v>
      </c>
      <c r="B55" s="103"/>
      <c r="C55" s="162"/>
      <c r="D55" s="22"/>
      <c r="E55" s="23"/>
      <c r="F55" s="161"/>
    </row>
    <row r="56" s="1" customFormat="1" ht="15" spans="1:6">
      <c r="A56" s="20" t="s">
        <v>65</v>
      </c>
      <c r="B56" s="103"/>
      <c r="C56" s="162"/>
      <c r="D56" s="22"/>
      <c r="E56" s="23"/>
      <c r="F56" s="161"/>
    </row>
    <row r="57" s="1" customFormat="1" ht="15" spans="1:6">
      <c r="A57" s="20" t="s">
        <v>66</v>
      </c>
      <c r="B57" s="103"/>
      <c r="C57" s="162"/>
      <c r="D57" s="22"/>
      <c r="E57" s="23"/>
      <c r="F57" s="161"/>
    </row>
    <row r="58" s="1" customFormat="1" ht="15" spans="1:6">
      <c r="A58" s="20" t="s">
        <v>67</v>
      </c>
      <c r="B58" s="103"/>
      <c r="C58" s="162"/>
      <c r="D58" s="22"/>
      <c r="E58" s="23"/>
      <c r="F58" s="161"/>
    </row>
    <row r="59" s="1" customFormat="1" ht="15" spans="1:6">
      <c r="A59" s="20" t="s">
        <v>68</v>
      </c>
      <c r="B59" s="103"/>
      <c r="C59" s="162"/>
      <c r="D59" s="22"/>
      <c r="E59" s="23"/>
      <c r="F59" s="161"/>
    </row>
    <row r="60" s="1" customFormat="1" ht="29.25" spans="1:6">
      <c r="A60" s="26" t="s">
        <v>69</v>
      </c>
      <c r="B60" s="105"/>
      <c r="C60" s="162"/>
      <c r="D60" s="22"/>
      <c r="E60" s="23"/>
      <c r="F60" s="161"/>
    </row>
    <row r="61" s="1" customFormat="1" ht="15" spans="1:6">
      <c r="A61" s="20"/>
      <c r="B61" s="103"/>
      <c r="C61" s="162"/>
      <c r="D61" s="22"/>
      <c r="E61" s="23"/>
      <c r="F61" s="161"/>
    </row>
    <row r="62" s="1" customFormat="1" ht="15" spans="1:6">
      <c r="A62" s="20" t="s">
        <v>70</v>
      </c>
      <c r="B62" s="103"/>
      <c r="C62" s="162"/>
      <c r="D62" s="22"/>
      <c r="E62" s="23"/>
      <c r="F62" s="161"/>
    </row>
    <row r="63" s="1" customFormat="1" ht="15" spans="1:6">
      <c r="A63" s="20" t="s">
        <v>71</v>
      </c>
      <c r="B63" s="103"/>
      <c r="C63" s="162"/>
      <c r="D63" s="22"/>
      <c r="E63" s="23"/>
      <c r="F63" s="161"/>
    </row>
    <row r="64" s="1" customFormat="1" ht="15" spans="1:6">
      <c r="A64" s="20" t="s">
        <v>72</v>
      </c>
      <c r="B64" s="103"/>
      <c r="C64" s="162"/>
      <c r="D64" s="22"/>
      <c r="E64" s="23"/>
      <c r="F64" s="161"/>
    </row>
    <row r="65" s="1" customFormat="1" ht="15" spans="1:6">
      <c r="A65" s="20" t="s">
        <v>73</v>
      </c>
      <c r="B65" s="103"/>
      <c r="C65" s="162"/>
      <c r="D65" s="22"/>
      <c r="E65" s="23"/>
      <c r="F65" s="161"/>
    </row>
    <row r="66" s="1" customFormat="1" ht="15" spans="1:6">
      <c r="A66" s="20" t="s">
        <v>74</v>
      </c>
      <c r="B66" s="103"/>
      <c r="C66" s="162"/>
      <c r="D66" s="22"/>
      <c r="E66" s="23"/>
      <c r="F66" s="161"/>
    </row>
    <row r="67" s="1" customFormat="1" ht="15" spans="1:6">
      <c r="A67" s="20" t="s">
        <v>75</v>
      </c>
      <c r="B67" s="103"/>
      <c r="C67" s="162"/>
      <c r="D67" s="22"/>
      <c r="E67" s="23"/>
      <c r="F67" s="161"/>
    </row>
    <row r="68" s="1" customFormat="1" ht="15" spans="1:6">
      <c r="A68" s="20" t="s">
        <v>76</v>
      </c>
      <c r="B68" s="103"/>
      <c r="C68" s="162"/>
      <c r="D68" s="22"/>
      <c r="E68" s="23"/>
      <c r="F68" s="161"/>
    </row>
    <row r="69" s="1" customFormat="1" ht="15" spans="1:6">
      <c r="A69" s="20" t="s">
        <v>77</v>
      </c>
      <c r="B69" s="103"/>
      <c r="C69" s="162"/>
      <c r="D69" s="22"/>
      <c r="E69" s="23"/>
      <c r="F69" s="161"/>
    </row>
    <row r="70" s="1" customFormat="1" ht="15" spans="1:6">
      <c r="A70" s="20" t="s">
        <v>78</v>
      </c>
      <c r="B70" s="103"/>
      <c r="C70" s="162"/>
      <c r="D70" s="22"/>
      <c r="E70" s="23"/>
      <c r="F70" s="161"/>
    </row>
    <row r="71" s="1" customFormat="1" ht="15" spans="1:6">
      <c r="A71" s="20" t="s">
        <v>79</v>
      </c>
      <c r="B71" s="103"/>
      <c r="C71" s="162"/>
      <c r="D71" s="22"/>
      <c r="E71" s="23"/>
      <c r="F71" s="161"/>
    </row>
    <row r="72" s="1" customFormat="1" ht="15" spans="1:6">
      <c r="A72" s="20" t="s">
        <v>80</v>
      </c>
      <c r="B72" s="103"/>
      <c r="C72" s="162"/>
      <c r="D72" s="22"/>
      <c r="E72" s="23"/>
      <c r="F72" s="161"/>
    </row>
    <row r="73" ht="21.75" spans="1:6">
      <c r="A73" s="27"/>
      <c r="B73" s="28"/>
      <c r="C73" s="28"/>
      <c r="D73" s="29"/>
      <c r="E73" s="30"/>
      <c r="F73" s="163"/>
    </row>
    <row r="74" ht="21.75" spans="1:6">
      <c r="A74" s="32"/>
      <c r="B74" s="33"/>
      <c r="C74" s="164" t="s">
        <v>81</v>
      </c>
      <c r="D74" s="34"/>
      <c r="E74" s="34"/>
      <c r="F74" s="31">
        <f>SUM(F75:F124)</f>
        <v>34.237012987013</v>
      </c>
    </row>
    <row r="75" ht="24.95" customHeight="1" spans="1:6">
      <c r="A75" s="36" t="s">
        <v>82</v>
      </c>
      <c r="B75" s="37"/>
      <c r="C75" s="108"/>
      <c r="D75" s="38"/>
      <c r="E75" s="39"/>
      <c r="F75" s="40">
        <f>SUM(E76:E86)/55*30</f>
        <v>11.4545454545455</v>
      </c>
    </row>
    <row r="76" s="2" customFormat="1" ht="82.5" spans="1:6">
      <c r="A76" s="41" t="s">
        <v>83</v>
      </c>
      <c r="B76" s="42" t="s">
        <v>84</v>
      </c>
      <c r="C76" s="110">
        <f>(B8-B7)/ABS(IF(B7=0,1,B7))</f>
        <v>0</v>
      </c>
      <c r="D76" s="193" t="s">
        <v>85</v>
      </c>
      <c r="E76" s="44">
        <f>IF(C76&gt;0.2,5,IF(C76&gt;0.1,4,IF(C76&gt;0,3,IF(C76&gt;-0.1,2,IF(C76&gt;-0.2,1,0)))))</f>
        <v>2</v>
      </c>
      <c r="F76" s="45"/>
    </row>
    <row r="77" s="2" customFormat="1" ht="82.5" spans="1:6">
      <c r="A77" s="41"/>
      <c r="B77" s="42" t="s">
        <v>86</v>
      </c>
      <c r="C77" s="110">
        <f>(B8-B9)/ABS(IF(B9=0,1,B9))</f>
        <v>0</v>
      </c>
      <c r="D77" s="193" t="s">
        <v>85</v>
      </c>
      <c r="E77" s="44">
        <f>IF(C77&gt;0.2,5,IF(C77&gt;0.1,4,IF(C77&gt;0,3,IF(C77&gt;-0.1,2,IF(C77&gt;-0.2,1,0)))))</f>
        <v>2</v>
      </c>
      <c r="F77" s="45"/>
    </row>
    <row r="78" s="2" customFormat="1" ht="82.5" spans="1:6">
      <c r="A78" s="41"/>
      <c r="B78" s="46" t="s">
        <v>87</v>
      </c>
      <c r="C78" s="165">
        <f>(B32-B31)/ABS(IF(B31=0,1,B31))</f>
        <v>0</v>
      </c>
      <c r="D78" s="194" t="s">
        <v>88</v>
      </c>
      <c r="E78" s="44">
        <f>IF(C78&gt;0.4,5,IF(C78&gt;0.2,4,IF(C78&gt;0,3,IF(C78&gt;-0.2,2,IF(C78&gt;-0.4,1,0)))))</f>
        <v>2</v>
      </c>
      <c r="F78" s="48"/>
    </row>
    <row r="79" s="2" customFormat="1" ht="82.5" spans="1:6">
      <c r="A79" s="41"/>
      <c r="B79" s="46" t="s">
        <v>89</v>
      </c>
      <c r="C79" s="165">
        <f>(B32-B35)/ABS(IF(B35=0,1,B35))</f>
        <v>0</v>
      </c>
      <c r="D79" s="194" t="s">
        <v>88</v>
      </c>
      <c r="E79" s="44">
        <f>IF(C79&gt;0.4,5,IF(C79&gt;0.2,4,IF(C79&gt;0,3,IF(C79&gt;-0.2,2,IF(C79&gt;-0.4,1,0)))))</f>
        <v>2</v>
      </c>
      <c r="F79" s="48"/>
    </row>
    <row r="80" s="2" customFormat="1" ht="82.5" spans="1:6">
      <c r="A80" s="41"/>
      <c r="B80" s="46" t="s">
        <v>90</v>
      </c>
      <c r="C80" s="165">
        <f>(B11-B10)/ABS(IF(B10=0,1,B10))</f>
        <v>0</v>
      </c>
      <c r="D80" s="194" t="s">
        <v>91</v>
      </c>
      <c r="E80" s="44">
        <f>IF(C80&gt;3,5,IF(C80&gt;1,4,IF(C80&gt;0,3,IF(C80&gt;-1,2,IF(C80&gt;-2,1,0)))))</f>
        <v>2</v>
      </c>
      <c r="F80" s="48"/>
    </row>
    <row r="81" s="2" customFormat="1" ht="82.5" spans="1:6">
      <c r="A81" s="41"/>
      <c r="B81" s="46" t="s">
        <v>92</v>
      </c>
      <c r="C81" s="165">
        <f>(B11-B12)/ABS(IF(B12=0,1,B12))</f>
        <v>0</v>
      </c>
      <c r="D81" s="194" t="s">
        <v>91</v>
      </c>
      <c r="E81" s="44">
        <f>IF(C81&gt;3,5,IF(C81&gt;1,4,IF(C81&gt;0,3,IF(C81&gt;-1,2,IF(C81&gt;-2,1,0)))))</f>
        <v>2</v>
      </c>
      <c r="F81" s="48"/>
    </row>
    <row r="82" s="2" customFormat="1" ht="82.5" spans="1:6">
      <c r="A82" s="41"/>
      <c r="B82" s="46" t="s">
        <v>93</v>
      </c>
      <c r="C82" s="165">
        <f>(B16-B15)/ABS(IF(B15=0,1,B15))</f>
        <v>0</v>
      </c>
      <c r="D82" s="193" t="s">
        <v>85</v>
      </c>
      <c r="E82" s="44">
        <f>IF(C82&gt;0.2,5,IF(C82&gt;0.1,4,IF(C82&gt;0,3,IF(C82&gt;-0.1,2,IF(C82&gt;-0.2,1,0)))))</f>
        <v>2</v>
      </c>
      <c r="F82" s="48"/>
    </row>
    <row r="83" s="2" customFormat="1" ht="82.5" spans="1:6">
      <c r="A83" s="41"/>
      <c r="B83" s="46" t="s">
        <v>94</v>
      </c>
      <c r="C83" s="165">
        <f>(B16-B17)/ABS(IF(B17=0,1,B17))</f>
        <v>0</v>
      </c>
      <c r="D83" s="193" t="s">
        <v>85</v>
      </c>
      <c r="E83" s="44">
        <f>IF(C83&gt;0.2,5,IF(C83&gt;0.1,4,IF(C83&gt;0,3,IF(C83&gt;-0.1,2,IF(C83&gt;-0.2,1,0)))))</f>
        <v>2</v>
      </c>
      <c r="F83" s="48"/>
    </row>
    <row r="84" s="2" customFormat="1" ht="115.5" spans="1:6">
      <c r="A84" s="49" t="s">
        <v>95</v>
      </c>
      <c r="B84" s="49" t="s">
        <v>96</v>
      </c>
      <c r="C84" s="165">
        <f>(B13/IF(B14=0,1,B14))</f>
        <v>0</v>
      </c>
      <c r="D84" s="47" t="s">
        <v>97</v>
      </c>
      <c r="E84" s="44">
        <f>IF(C84&gt;2.3,1,IF(C84&gt;1.5,3,IF(C84&gt;=1,5,IF(C84&gt;0.7,4,IF(C84&gt;0.4,2,IF(C84&gt;0.2,1,0))))))</f>
        <v>0</v>
      </c>
      <c r="F84" s="48"/>
    </row>
    <row r="85" s="2" customFormat="1" ht="115.5" spans="1:6">
      <c r="A85" s="49"/>
      <c r="B85" s="49" t="s">
        <v>98</v>
      </c>
      <c r="C85" s="165">
        <f>(B5/IF(B6=0,1,B6))</f>
        <v>0</v>
      </c>
      <c r="D85" s="47" t="s">
        <v>97</v>
      </c>
      <c r="E85" s="44">
        <f>IF(C85&gt;2.3,1,IF(C85&gt;1.5,3,IF(C85&gt;=1,5,IF(C85&gt;0.7,4,IF(C85&gt;0.4,2,IF(C85&gt;0.2,1,0))))))</f>
        <v>0</v>
      </c>
      <c r="F85" s="48"/>
    </row>
    <row r="86" s="2" customFormat="1" ht="82.5" spans="1:6">
      <c r="A86" s="50" t="s">
        <v>99</v>
      </c>
      <c r="B86" s="46" t="s">
        <v>100</v>
      </c>
      <c r="C86" s="165">
        <f>(B19/IF(B4=0,1,B4))</f>
        <v>0</v>
      </c>
      <c r="D86" s="47" t="s">
        <v>101</v>
      </c>
      <c r="E86" s="44">
        <f>IF(C86&gt;0.032,1,IF(C86&gt;0.024,2,IF(C86&gt;0.016,3,IF(C86&gt;0.008,4,IF(C86&gt;0,5,5)))))</f>
        <v>5</v>
      </c>
      <c r="F86" s="48"/>
    </row>
    <row r="87" s="2" customFormat="1" ht="24.95" customHeight="1" spans="1:6">
      <c r="A87" s="51" t="s">
        <v>102</v>
      </c>
      <c r="B87" s="52"/>
      <c r="C87" s="115"/>
      <c r="D87" s="53"/>
      <c r="E87" s="54"/>
      <c r="F87" s="55">
        <f>SUM(E88:E94)/25*20</f>
        <v>8</v>
      </c>
    </row>
    <row r="88" s="2" customFormat="1" ht="99" spans="1:6">
      <c r="A88" s="56" t="s">
        <v>103</v>
      </c>
      <c r="B88" s="57" t="s">
        <v>104</v>
      </c>
      <c r="C88" s="117">
        <f>(B20-30000)/30000</f>
        <v>-1</v>
      </c>
      <c r="D88" s="58" t="s">
        <v>105</v>
      </c>
      <c r="E88" s="62">
        <f>IF(C88&gt;0.2,5,IF(C88&gt;0,4,IF(C88&gt;-0.1,3,IF(C88&gt;-0.2,2,IF(C88&gt;-0.3,1,0)))))</f>
        <v>0</v>
      </c>
      <c r="F88" s="60"/>
    </row>
    <row r="89" s="2" customFormat="1" ht="49.5" spans="1:6">
      <c r="A89" s="56"/>
      <c r="B89" s="57" t="s">
        <v>106</v>
      </c>
      <c r="C89" s="117">
        <f>(B21-30000)/30000</f>
        <v>-1</v>
      </c>
      <c r="D89" s="58" t="s">
        <v>107</v>
      </c>
      <c r="E89" s="62">
        <f>IF(C89&gt;0.7,5,IF(C89&gt;0.3,4,IF(C89&gt;0.1,3,)))</f>
        <v>0</v>
      </c>
      <c r="F89" s="60"/>
    </row>
    <row r="90" s="2" customFormat="1" ht="19.5" spans="1:6">
      <c r="A90" s="56"/>
      <c r="B90" s="57" t="s">
        <v>108</v>
      </c>
      <c r="C90" s="119">
        <f>B21</f>
        <v>0</v>
      </c>
      <c r="D90" s="58" t="s">
        <v>109</v>
      </c>
      <c r="E90" s="62" t="s">
        <v>110</v>
      </c>
      <c r="F90" s="60"/>
    </row>
    <row r="91" s="2" customFormat="1" ht="99" spans="1:6">
      <c r="A91" s="56" t="s">
        <v>111</v>
      </c>
      <c r="B91" s="57" t="s">
        <v>112</v>
      </c>
      <c r="C91" s="117">
        <f>B25/IF(B5=0,1,B5)</f>
        <v>0</v>
      </c>
      <c r="D91" s="58" t="s">
        <v>113</v>
      </c>
      <c r="E91" s="62">
        <f>IF(C91&gt;0.3,0,IF(C91&gt;0.25,1,IF(C91&gt;0.2,2,IF(C91&gt;0.15,3,IF(C91&gt;0.1,4,5)))))</f>
        <v>5</v>
      </c>
      <c r="F91" s="60"/>
    </row>
    <row r="92" s="2" customFormat="1" ht="99" spans="1:6">
      <c r="A92" s="56"/>
      <c r="B92" s="57" t="s">
        <v>114</v>
      </c>
      <c r="C92" s="117">
        <f>B26/IF(B6=0,1,B6)</f>
        <v>0</v>
      </c>
      <c r="D92" s="58" t="s">
        <v>115</v>
      </c>
      <c r="E92" s="62">
        <f>IF(C92&gt;0.25,0,IF(C92&gt;0.2,1,IF(C92&gt;0.15,2,IF(C92&gt;0.1,3,IF(C92&gt;0.05,4,5)))))</f>
        <v>5</v>
      </c>
      <c r="F92" s="60"/>
    </row>
    <row r="93" s="2" customFormat="1" ht="66" spans="1:6">
      <c r="A93" s="56" t="s">
        <v>116</v>
      </c>
      <c r="B93" s="56" t="s">
        <v>117</v>
      </c>
      <c r="C93" s="122">
        <f>B37/IF(B66=0,1,B66)</f>
        <v>0</v>
      </c>
      <c r="D93" s="61" t="s">
        <v>118</v>
      </c>
      <c r="E93" s="62">
        <f>IF(C93&gt;0.2,5,IF(C93&gt;0.1,3,IF(C93&gt;0.05,1,0)))</f>
        <v>0</v>
      </c>
      <c r="F93" s="60"/>
    </row>
    <row r="94" s="2" customFormat="1" ht="33" spans="1:6">
      <c r="A94" s="56"/>
      <c r="B94" s="56" t="s">
        <v>119</v>
      </c>
      <c r="C94" s="166" t="s">
        <v>120</v>
      </c>
      <c r="D94" s="58" t="s">
        <v>109</v>
      </c>
      <c r="E94" s="62" t="s">
        <v>110</v>
      </c>
      <c r="F94" s="60"/>
    </row>
    <row r="95" s="2" customFormat="1" ht="24.95" customHeight="1" spans="1:6">
      <c r="A95" s="51" t="s">
        <v>121</v>
      </c>
      <c r="B95" s="63"/>
      <c r="C95" s="125"/>
      <c r="D95" s="64"/>
      <c r="E95" s="65"/>
      <c r="F95" s="55">
        <f>SUM(E96:E100)/20*25</f>
        <v>6.25</v>
      </c>
    </row>
    <row r="96" s="2" customFormat="1" ht="99" spans="1:6">
      <c r="A96" s="66" t="s">
        <v>122</v>
      </c>
      <c r="B96" s="66" t="s">
        <v>123</v>
      </c>
      <c r="C96" s="127">
        <f>(B5+B6-B25-B26-B27)/IF((B5+B6)=0,1,B5+B6)</f>
        <v>0</v>
      </c>
      <c r="D96" s="67" t="s">
        <v>124</v>
      </c>
      <c r="E96" s="167">
        <f>IF(C96&gt;0.55,5,IF(C96&gt;0.5,4,IF(C96&gt;0.45,3,IF(C96&gt;0.4,2,IF(C96&gt;0.35,1,0)))))</f>
        <v>0</v>
      </c>
      <c r="F96" s="69"/>
    </row>
    <row r="97" s="2" customFormat="1" ht="99" spans="1:6">
      <c r="A97" s="66"/>
      <c r="B97" s="66" t="s">
        <v>125</v>
      </c>
      <c r="C97" s="127">
        <f>B28/IF(B4=0,1,B4)</f>
        <v>0</v>
      </c>
      <c r="D97" s="67" t="s">
        <v>126</v>
      </c>
      <c r="E97" s="167">
        <f>IF(C97&gt;0.35,1,IF(C97&gt;0.3,2,IF(C97&gt;0.28,3,IF(C97&gt;0.25,3,IF(C97&gt;0.2,5,0)))))</f>
        <v>0</v>
      </c>
      <c r="F97" s="69"/>
    </row>
    <row r="98" s="2" customFormat="1" ht="82.5" spans="1:6">
      <c r="A98" s="66" t="s">
        <v>127</v>
      </c>
      <c r="B98" s="66" t="s">
        <v>128</v>
      </c>
      <c r="C98" s="129">
        <f>B23/IF(B3=0,1,B3)</f>
        <v>0</v>
      </c>
      <c r="D98" s="70" t="s">
        <v>129</v>
      </c>
      <c r="E98" s="167">
        <f>IF(C98&gt;1,5,IF(C98&gt;0.95,4,IF(C98&gt;0.9,3,IF(C98&gt;0.85,2,IF(C98&gt;0.8,1,0)))))</f>
        <v>0</v>
      </c>
      <c r="F98" s="69"/>
    </row>
    <row r="99" s="2" customFormat="1" ht="19.5" spans="1:6">
      <c r="A99" s="66"/>
      <c r="B99" s="71" t="s">
        <v>130</v>
      </c>
      <c r="C99" s="132">
        <f>B29</f>
        <v>0</v>
      </c>
      <c r="D99" s="70" t="s">
        <v>109</v>
      </c>
      <c r="E99" s="167" t="s">
        <v>110</v>
      </c>
      <c r="F99" s="69"/>
    </row>
    <row r="100" s="2" customFormat="1" ht="82.5" spans="1:6">
      <c r="A100" s="66" t="s">
        <v>131</v>
      </c>
      <c r="B100" s="71" t="s">
        <v>132</v>
      </c>
      <c r="C100" s="127">
        <f>B22/IF(B4=0,1,B4)</f>
        <v>0</v>
      </c>
      <c r="D100" s="67" t="s">
        <v>133</v>
      </c>
      <c r="E100" s="167">
        <f>IF(C100&gt;0.7,0,IF(C100&gt;0.6,1,IF(C100&gt;0.5,2,IF(C100&gt;0.4,3,IF(C100&gt;0.3,4,5)))))</f>
        <v>5</v>
      </c>
      <c r="F100" s="69"/>
    </row>
    <row r="101" s="2" customFormat="1" ht="24.95" customHeight="1" spans="1:6">
      <c r="A101" s="51" t="s">
        <v>134</v>
      </c>
      <c r="B101" s="52"/>
      <c r="C101" s="134"/>
      <c r="D101" s="72"/>
      <c r="E101" s="73"/>
      <c r="F101" s="55">
        <f>SUM(E102:E115)/55*15</f>
        <v>0.818181818181818</v>
      </c>
    </row>
    <row r="102" s="3" customFormat="1" ht="99" spans="1:6">
      <c r="A102" s="74" t="s">
        <v>135</v>
      </c>
      <c r="B102" s="74" t="s">
        <v>136</v>
      </c>
      <c r="C102" s="136">
        <f>B52/IF(B32=0,1,B32)</f>
        <v>0</v>
      </c>
      <c r="D102" s="75" t="s">
        <v>137</v>
      </c>
      <c r="E102" s="81">
        <f>IF(C102&gt;0.95,5,IF(C102&gt;0.9,4,IF(C102&gt;0.85,3,IF(C102&gt;0.8,2,IF(C102&gt;=0.75,1,0)))))</f>
        <v>0</v>
      </c>
      <c r="F102" s="77"/>
    </row>
    <row r="103" s="3" customFormat="1" ht="99" spans="1:6">
      <c r="A103" s="74" t="s">
        <v>138</v>
      </c>
      <c r="B103" s="74" t="s">
        <v>139</v>
      </c>
      <c r="C103" s="136">
        <f>B57/IF(B56=0,1,B56)</f>
        <v>0</v>
      </c>
      <c r="D103" s="75" t="s">
        <v>137</v>
      </c>
      <c r="E103" s="81">
        <f>IF(C103&gt;0.95,5,IF(C103&gt;0.9,4,IF(C103&gt;0.85,3,IF(C103&gt;0.8,2,IF(C103&gt;=0.75,1,0)))))</f>
        <v>0</v>
      </c>
      <c r="F103" s="77"/>
    </row>
    <row r="104" s="3" customFormat="1" ht="99" spans="1:6">
      <c r="A104" s="74"/>
      <c r="B104" s="74" t="s">
        <v>140</v>
      </c>
      <c r="C104" s="136">
        <f>B59/IF(B58=0,1,B58)</f>
        <v>0</v>
      </c>
      <c r="D104" s="75" t="s">
        <v>137</v>
      </c>
      <c r="E104" s="81">
        <f>IF(C104&gt;0.95,5,IF(C104&gt;0.9,4,IF(C104&gt;0.85,3,IF(C104&gt;0.8,2,IF(C104&gt;=0.75,1,0)))))</f>
        <v>0</v>
      </c>
      <c r="F104" s="77"/>
    </row>
    <row r="105" s="3" customFormat="1" ht="33" spans="1:6">
      <c r="A105" s="74"/>
      <c r="B105" s="78" t="s">
        <v>141</v>
      </c>
      <c r="C105" s="139" t="s">
        <v>120</v>
      </c>
      <c r="D105" s="79" t="s">
        <v>109</v>
      </c>
      <c r="E105" s="81" t="s">
        <v>110</v>
      </c>
      <c r="F105" s="77"/>
    </row>
    <row r="106" s="3" customFormat="1" ht="99" spans="1:6">
      <c r="A106" s="74" t="s">
        <v>142</v>
      </c>
      <c r="B106" s="74" t="s">
        <v>143</v>
      </c>
      <c r="C106" s="141">
        <f>B60/100</f>
        <v>0</v>
      </c>
      <c r="D106" s="79" t="s">
        <v>144</v>
      </c>
      <c r="E106" s="81">
        <f>IF(C106&gt;1.08,0,IF(C106&gt;1.04,1,IF(C106&gt;1,3,IF(C106&gt;0.96,5,IF(C106&gt;0.92,3,IF(C106&gt;0.88,1,0))))))</f>
        <v>0</v>
      </c>
      <c r="F106" s="77"/>
    </row>
    <row r="107" s="3" customFormat="1" ht="99" spans="1:6">
      <c r="A107" s="74"/>
      <c r="B107" s="74" t="s">
        <v>145</v>
      </c>
      <c r="C107" s="141">
        <f>B51/IF(B33=0,1,B33)</f>
        <v>0</v>
      </c>
      <c r="D107" s="75" t="s">
        <v>146</v>
      </c>
      <c r="E107" s="81">
        <f>IF(C107&gt;0.95,5,IF(C107&gt;0.9,4,IF(C107&gt;0.85,3,IF(C107&gt;0.8,2,IF(C107&gt;=0.75,1,0)))))</f>
        <v>0</v>
      </c>
      <c r="F107" s="77"/>
    </row>
    <row r="108" s="2" customFormat="1" ht="99" spans="1:6">
      <c r="A108" s="74" t="s">
        <v>147</v>
      </c>
      <c r="B108" s="74" t="s">
        <v>148</v>
      </c>
      <c r="C108" s="136">
        <f>B48/(IF(B18=0,1,B18)/(1500*12))</f>
        <v>0</v>
      </c>
      <c r="D108" s="75" t="s">
        <v>149</v>
      </c>
      <c r="E108" s="81">
        <f>IF(C108&gt;0.9,5,IF(C108&gt;0.7,4,IF(C108&gt;0.5,3,IF(C108&gt;0.3,2,IF(C108&gt;0.1,1,0)))))</f>
        <v>0</v>
      </c>
      <c r="F108" s="80"/>
    </row>
    <row r="109" s="2" customFormat="1" ht="66" spans="1:6">
      <c r="A109" s="74"/>
      <c r="B109" s="74" t="s">
        <v>150</v>
      </c>
      <c r="C109" s="136">
        <f>B49/IF(B48=0,1,B48)</f>
        <v>0</v>
      </c>
      <c r="D109" s="75" t="s">
        <v>151</v>
      </c>
      <c r="E109" s="81">
        <f>IF(C109&gt;0.2,3,IF(C109&gt;0.1,5,IF(C109&gt;=0,1,0)))</f>
        <v>1</v>
      </c>
      <c r="F109" s="80"/>
    </row>
    <row r="110" s="2" customFormat="1" ht="33" spans="1:6">
      <c r="A110" s="74"/>
      <c r="B110" s="74" t="s">
        <v>152</v>
      </c>
      <c r="C110" s="136">
        <f>B50</f>
        <v>0</v>
      </c>
      <c r="D110" s="75" t="s">
        <v>109</v>
      </c>
      <c r="E110" s="81" t="s">
        <v>110</v>
      </c>
      <c r="F110" s="80"/>
    </row>
    <row r="111" s="2" customFormat="1" ht="99" spans="1:6">
      <c r="A111" s="74" t="s">
        <v>153</v>
      </c>
      <c r="B111" s="74" t="s">
        <v>154</v>
      </c>
      <c r="C111" s="136">
        <f>(B42-B41)/ABS(IF(B41=0,1,B41))</f>
        <v>0</v>
      </c>
      <c r="D111" s="75" t="s">
        <v>155</v>
      </c>
      <c r="E111" s="81">
        <f>IF(C111&gt;0.05,0,IF(C111&gt;0,1,IF(C111&gt;-0.1,2,IF(C111&gt;-0.2,3,IF(C111&gt;-0.3,4,5)))))</f>
        <v>2</v>
      </c>
      <c r="F111" s="80"/>
    </row>
    <row r="112" s="2" customFormat="1" ht="99" spans="1:6">
      <c r="A112" s="74"/>
      <c r="B112" s="74" t="s">
        <v>156</v>
      </c>
      <c r="C112" s="136">
        <f>B44/IF(B42=0,1,B42)</f>
        <v>0</v>
      </c>
      <c r="D112" s="75" t="s">
        <v>137</v>
      </c>
      <c r="E112" s="81">
        <f>IF(C112&gt;0.95,5,IF(C112&gt;0.9,4,IF(C112&gt;0.85,3,IF(C112&gt;0.8,2,IF(C112&gt;=0.75,1,0)))))</f>
        <v>0</v>
      </c>
      <c r="F112" s="80"/>
    </row>
    <row r="113" s="2" customFormat="1" ht="66" spans="1:6">
      <c r="A113" s="74"/>
      <c r="B113" s="78" t="s">
        <v>157</v>
      </c>
      <c r="C113" s="145">
        <f>B46/IF(B42=0,1,B42)</f>
        <v>0</v>
      </c>
      <c r="D113" s="75" t="s">
        <v>158</v>
      </c>
      <c r="E113" s="168">
        <f>IF(C113&gt;0.15,5,IF(C113&gt;0.1,3,IF(C113&gt;0.05,1,0)))</f>
        <v>0</v>
      </c>
      <c r="F113" s="80"/>
    </row>
    <row r="114" s="2" customFormat="1" ht="99" spans="1:6">
      <c r="A114" s="74"/>
      <c r="B114" s="74" t="s">
        <v>159</v>
      </c>
      <c r="C114" s="136">
        <f>B45/IF(B42=0,1,B42)</f>
        <v>0</v>
      </c>
      <c r="D114" s="75" t="s">
        <v>137</v>
      </c>
      <c r="E114" s="81">
        <f>IF(C114&gt;0.95,5,IF(C114&gt;0.9,4,IF(C114&gt;0.85,3,IF(C114&gt;0.8,2,IF(C114&gt;=0.75,1,0)))))</f>
        <v>0</v>
      </c>
      <c r="F114" s="80"/>
    </row>
    <row r="115" s="2" customFormat="1" ht="19.5" spans="1:6">
      <c r="A115" s="74"/>
      <c r="B115" s="78" t="s">
        <v>57</v>
      </c>
      <c r="C115" s="145">
        <f>B47</f>
        <v>0</v>
      </c>
      <c r="D115" s="79" t="s">
        <v>109</v>
      </c>
      <c r="E115" s="81" t="s">
        <v>110</v>
      </c>
      <c r="F115" s="80"/>
    </row>
    <row r="116" s="2" customFormat="1" ht="24.95" customHeight="1" spans="1:6">
      <c r="A116" s="51" t="s">
        <v>160</v>
      </c>
      <c r="B116" s="52"/>
      <c r="C116" s="134"/>
      <c r="D116" s="72"/>
      <c r="E116" s="73"/>
      <c r="F116" s="55">
        <f>SUM(E117:E124)/35*10</f>
        <v>7.71428571428571</v>
      </c>
    </row>
    <row r="117" s="2" customFormat="1" ht="66" spans="1:6">
      <c r="A117" s="82" t="s">
        <v>135</v>
      </c>
      <c r="B117" s="83" t="s">
        <v>161</v>
      </c>
      <c r="C117" s="147">
        <f>B62</f>
        <v>0</v>
      </c>
      <c r="D117" s="84" t="s">
        <v>162</v>
      </c>
      <c r="E117" s="169">
        <f>IF(C117&gt;5,0,IF(C117&gt;3,3,IF(C117&gt;1,4,5)))</f>
        <v>5</v>
      </c>
      <c r="F117" s="86"/>
    </row>
    <row r="118" s="2" customFormat="1" ht="66" spans="1:6">
      <c r="A118" s="87" t="s">
        <v>163</v>
      </c>
      <c r="B118" s="83" t="s">
        <v>164</v>
      </c>
      <c r="C118" s="149">
        <f>B63/IF(B69=0,1,B69)</f>
        <v>0</v>
      </c>
      <c r="D118" s="88" t="s">
        <v>165</v>
      </c>
      <c r="E118" s="169">
        <f>IF(C118&gt;0.3,0,IF(C118&gt;0.2,1,IF(C118&gt;0.1,3,5)))</f>
        <v>5</v>
      </c>
      <c r="F118" s="86"/>
    </row>
    <row r="119" s="2" customFormat="1" ht="49.5" spans="1:6">
      <c r="A119" s="87"/>
      <c r="B119" s="83" t="s">
        <v>166</v>
      </c>
      <c r="C119" s="149">
        <f>B72/IF(B71=0,1,B71)</f>
        <v>0</v>
      </c>
      <c r="D119" s="84" t="s">
        <v>167</v>
      </c>
      <c r="E119" s="169">
        <f>IF(C119&gt;0.6,1,IF(C119&gt;0.2,3,5))</f>
        <v>5</v>
      </c>
      <c r="F119" s="86"/>
    </row>
    <row r="120" s="2" customFormat="1" ht="66" spans="1:6">
      <c r="A120" s="83" t="s">
        <v>168</v>
      </c>
      <c r="B120" s="89" t="s">
        <v>169</v>
      </c>
      <c r="C120" s="152">
        <f>B64/IF(B66=0,1,B66)</f>
        <v>0</v>
      </c>
      <c r="D120" s="88" t="s">
        <v>170</v>
      </c>
      <c r="E120" s="169">
        <f>IF(C120&gt;0.15,0,IF(C120&gt;0.1,1,IF(C120&gt;0.05,3,5)))</f>
        <v>5</v>
      </c>
      <c r="F120" s="86"/>
    </row>
    <row r="121" s="2" customFormat="1" ht="66" spans="1:6">
      <c r="A121" s="83"/>
      <c r="B121" s="89" t="s">
        <v>171</v>
      </c>
      <c r="C121" s="152">
        <f>B67/(IF(B66=0,1,B66)/6)</f>
        <v>0</v>
      </c>
      <c r="D121" s="88" t="s">
        <v>172</v>
      </c>
      <c r="E121" s="169">
        <f>IF(C121&gt;1,5,IF(C121&gt;0.8,3,1))</f>
        <v>1</v>
      </c>
      <c r="F121" s="86"/>
    </row>
    <row r="122" s="2" customFormat="1" ht="66" spans="1:6">
      <c r="A122" s="83"/>
      <c r="B122" s="89" t="s">
        <v>173</v>
      </c>
      <c r="C122" s="147">
        <f>B68/(IF(B66=0,1,B66)/30)</f>
        <v>0</v>
      </c>
      <c r="D122" s="88" t="s">
        <v>172</v>
      </c>
      <c r="E122" s="169">
        <f>IF(C122&gt;1,5,IF(C122&gt;0.8,3,1))</f>
        <v>1</v>
      </c>
      <c r="F122" s="86"/>
    </row>
    <row r="123" s="2" customFormat="1" ht="19.5" hidden="1" spans="1:6">
      <c r="A123" s="83"/>
      <c r="B123" s="89" t="s">
        <v>174</v>
      </c>
      <c r="C123" s="147"/>
      <c r="D123" s="88" t="s">
        <v>109</v>
      </c>
      <c r="E123" s="169" t="s">
        <v>110</v>
      </c>
      <c r="F123" s="86"/>
    </row>
    <row r="124" s="2" customFormat="1" ht="66" spans="1:6">
      <c r="A124" s="90" t="s">
        <v>175</v>
      </c>
      <c r="B124" s="91" t="s">
        <v>176</v>
      </c>
      <c r="C124" s="154">
        <f>B65/IF(B70=0,1,B70)</f>
        <v>0</v>
      </c>
      <c r="D124" s="92" t="s">
        <v>165</v>
      </c>
      <c r="E124" s="170">
        <f>IF(C124&gt;0.3,0,IF(C124&gt;0.2,1,IF(C124&gt;0.1,3,5)))</f>
        <v>5</v>
      </c>
      <c r="F124" s="86"/>
    </row>
    <row r="125" s="2" customFormat="1" spans="1:6">
      <c r="A125" s="4"/>
      <c r="B125" s="93"/>
      <c r="C125" s="155"/>
      <c r="D125" s="94"/>
      <c r="E125" s="95"/>
      <c r="F125" s="171"/>
    </row>
    <row r="126" s="2" customFormat="1" spans="1:6">
      <c r="A126" s="4"/>
      <c r="B126" s="93"/>
      <c r="C126" s="155"/>
      <c r="D126" s="94"/>
      <c r="E126" s="95"/>
      <c r="F126" s="171"/>
    </row>
    <row r="127" s="2" customFormat="1" spans="1:6">
      <c r="A127" s="4"/>
      <c r="B127" s="93"/>
      <c r="C127" s="155"/>
      <c r="D127" s="94"/>
      <c r="E127" s="95"/>
      <c r="F127" s="171"/>
    </row>
    <row r="128" s="2" customFormat="1" spans="1:6">
      <c r="A128" s="4"/>
      <c r="B128" s="93"/>
      <c r="C128" s="155"/>
      <c r="D128" s="94"/>
      <c r="E128" s="95"/>
      <c r="F128" s="171"/>
    </row>
    <row r="129" s="2" customFormat="1" spans="1:6">
      <c r="A129" s="4"/>
      <c r="B129" s="93"/>
      <c r="C129" s="155"/>
      <c r="D129" s="94"/>
      <c r="E129" s="95"/>
      <c r="F129" s="171"/>
    </row>
    <row r="130" s="2" customFormat="1" spans="1:6">
      <c r="A130" s="4"/>
      <c r="B130" s="93"/>
      <c r="C130" s="155"/>
      <c r="D130" s="94"/>
      <c r="E130" s="95"/>
      <c r="F130" s="171"/>
    </row>
    <row r="131" s="2" customFormat="1" spans="1:6">
      <c r="A131" s="4"/>
      <c r="B131" s="93"/>
      <c r="C131" s="155"/>
      <c r="D131" s="94"/>
      <c r="E131" s="95"/>
      <c r="F131" s="171"/>
    </row>
    <row r="132" s="2" customFormat="1" spans="1:6">
      <c r="A132" s="4"/>
      <c r="B132" s="93"/>
      <c r="C132" s="155"/>
      <c r="D132" s="94"/>
      <c r="E132" s="95"/>
      <c r="F132" s="171"/>
    </row>
    <row r="133" s="2" customFormat="1" spans="1:6">
      <c r="A133" s="4"/>
      <c r="B133" s="93"/>
      <c r="C133" s="155"/>
      <c r="D133" s="94"/>
      <c r="E133" s="95"/>
      <c r="F133" s="171"/>
    </row>
    <row r="134" s="2" customFormat="1" spans="1:6">
      <c r="A134" s="4"/>
      <c r="B134" s="93"/>
      <c r="C134" s="155"/>
      <c r="D134" s="94"/>
      <c r="E134" s="95"/>
      <c r="F134" s="171"/>
    </row>
    <row r="135" s="2" customFormat="1" spans="1:6">
      <c r="A135" s="4"/>
      <c r="B135" s="93"/>
      <c r="C135" s="155"/>
      <c r="D135" s="94"/>
      <c r="E135" s="95"/>
      <c r="F135" s="171"/>
    </row>
    <row r="136" s="2" customFormat="1" spans="1:6">
      <c r="A136" s="4"/>
      <c r="B136" s="93"/>
      <c r="C136" s="155"/>
      <c r="D136" s="94"/>
      <c r="E136" s="95"/>
      <c r="F136" s="171"/>
    </row>
    <row r="137" s="2" customFormat="1" spans="1:6">
      <c r="A137" s="4"/>
      <c r="B137" s="93"/>
      <c r="C137" s="155"/>
      <c r="D137" s="94"/>
      <c r="E137" s="95"/>
      <c r="F137" s="171"/>
    </row>
    <row r="138" s="2" customFormat="1" spans="1:6">
      <c r="A138" s="4"/>
      <c r="B138" s="93"/>
      <c r="C138" s="155"/>
      <c r="D138" s="94"/>
      <c r="E138" s="95"/>
      <c r="F138" s="171"/>
    </row>
    <row r="139" s="2" customFormat="1" spans="1:6">
      <c r="A139" s="4"/>
      <c r="B139" s="93"/>
      <c r="C139" s="155"/>
      <c r="D139" s="94"/>
      <c r="E139" s="95"/>
      <c r="F139" s="171"/>
    </row>
    <row r="140" s="2" customFormat="1" spans="1:6">
      <c r="A140" s="4"/>
      <c r="B140" s="93"/>
      <c r="C140" s="155"/>
      <c r="D140" s="94"/>
      <c r="E140" s="95"/>
      <c r="F140" s="171"/>
    </row>
    <row r="141" s="2" customFormat="1" spans="1:6">
      <c r="A141" s="4"/>
      <c r="B141" s="93"/>
      <c r="C141" s="155"/>
      <c r="D141" s="94"/>
      <c r="E141" s="95"/>
      <c r="F141" s="171"/>
    </row>
    <row r="142" s="2" customFormat="1" spans="1:6">
      <c r="A142" s="4"/>
      <c r="B142" s="93"/>
      <c r="C142" s="155"/>
      <c r="D142" s="94"/>
      <c r="E142" s="95"/>
      <c r="F142" s="171"/>
    </row>
    <row r="143" s="2" customFormat="1" spans="1:6">
      <c r="A143" s="4"/>
      <c r="B143" s="93"/>
      <c r="C143" s="155"/>
      <c r="D143" s="94"/>
      <c r="E143" s="95"/>
      <c r="F143" s="171"/>
    </row>
    <row r="144" s="2" customFormat="1" spans="1:6">
      <c r="A144" s="4"/>
      <c r="B144" s="93"/>
      <c r="C144" s="155"/>
      <c r="D144" s="94"/>
      <c r="E144" s="95"/>
      <c r="F144" s="171"/>
    </row>
    <row r="145" s="2" customFormat="1" spans="1:6">
      <c r="A145" s="4"/>
      <c r="B145" s="93"/>
      <c r="C145" s="155"/>
      <c r="D145" s="94"/>
      <c r="E145" s="95"/>
      <c r="F145" s="171"/>
    </row>
    <row r="146" s="2" customFormat="1" spans="1:6">
      <c r="A146" s="4"/>
      <c r="B146" s="93"/>
      <c r="C146" s="155"/>
      <c r="D146" s="94"/>
      <c r="E146" s="95"/>
      <c r="F146" s="171"/>
    </row>
    <row r="147" s="2" customFormat="1" spans="1:6">
      <c r="A147" s="4"/>
      <c r="B147" s="93"/>
      <c r="C147" s="155"/>
      <c r="D147" s="94"/>
      <c r="E147" s="95"/>
      <c r="F147" s="171"/>
    </row>
    <row r="148" s="2" customFormat="1" spans="1:6">
      <c r="A148" s="4"/>
      <c r="B148" s="93"/>
      <c r="C148" s="155"/>
      <c r="D148" s="94"/>
      <c r="E148" s="95"/>
      <c r="F148" s="171"/>
    </row>
    <row r="149" s="2" customFormat="1" spans="1:6">
      <c r="A149" s="4"/>
      <c r="B149" s="93"/>
      <c r="C149" s="155"/>
      <c r="D149" s="94"/>
      <c r="E149" s="95"/>
      <c r="F149" s="171"/>
    </row>
    <row r="150" s="2" customFormat="1" spans="1:6">
      <c r="A150" s="4"/>
      <c r="B150" s="93"/>
      <c r="C150" s="155"/>
      <c r="D150" s="94"/>
      <c r="E150" s="95"/>
      <c r="F150" s="171"/>
    </row>
    <row r="151" s="2" customFormat="1" spans="1:6">
      <c r="A151" s="4"/>
      <c r="B151" s="93"/>
      <c r="C151" s="155"/>
      <c r="D151" s="94"/>
      <c r="E151" s="95"/>
      <c r="F151" s="171"/>
    </row>
    <row r="152" s="2" customFormat="1" spans="1:6">
      <c r="A152" s="4"/>
      <c r="B152" s="93"/>
      <c r="C152" s="155"/>
      <c r="D152" s="94"/>
      <c r="E152" s="95"/>
      <c r="F152" s="171"/>
    </row>
    <row r="153" s="2" customFormat="1" spans="1:6">
      <c r="A153" s="4"/>
      <c r="B153" s="93"/>
      <c r="C153" s="155"/>
      <c r="D153" s="94"/>
      <c r="E153" s="95"/>
      <c r="F153" s="171"/>
    </row>
    <row r="154" s="2" customFormat="1" spans="1:6">
      <c r="A154" s="4"/>
      <c r="B154" s="93"/>
      <c r="C154" s="155"/>
      <c r="D154" s="94"/>
      <c r="E154" s="95"/>
      <c r="F154" s="171"/>
    </row>
    <row r="155" s="2" customFormat="1" spans="1:6">
      <c r="A155" s="4"/>
      <c r="B155" s="93"/>
      <c r="C155" s="155"/>
      <c r="D155" s="94"/>
      <c r="E155" s="95"/>
      <c r="F155" s="171"/>
    </row>
    <row r="156" s="2" customFormat="1" spans="1:6">
      <c r="A156" s="4"/>
      <c r="B156" s="93"/>
      <c r="C156" s="155"/>
      <c r="D156" s="94"/>
      <c r="E156" s="95"/>
      <c r="F156" s="171"/>
    </row>
    <row r="157" spans="2:5">
      <c r="B157" s="97"/>
      <c r="C157" s="156"/>
      <c r="D157" s="98"/>
      <c r="E157" s="99"/>
    </row>
    <row r="158" spans="2:5">
      <c r="B158" s="97"/>
      <c r="C158" s="156"/>
      <c r="D158" s="98"/>
      <c r="E158" s="99"/>
    </row>
    <row r="159" spans="2:5">
      <c r="B159" s="97"/>
      <c r="C159" s="156"/>
      <c r="D159" s="98"/>
      <c r="E159" s="99"/>
    </row>
    <row r="160" spans="2:5">
      <c r="B160" s="97"/>
      <c r="C160" s="156"/>
      <c r="D160" s="98"/>
      <c r="E160" s="99"/>
    </row>
    <row r="161" spans="2:5">
      <c r="B161" s="97"/>
      <c r="C161" s="156"/>
      <c r="D161" s="98"/>
      <c r="E161" s="99"/>
    </row>
    <row r="162" spans="2:5">
      <c r="B162" s="97"/>
      <c r="C162" s="156"/>
      <c r="D162" s="98"/>
      <c r="E162" s="99"/>
    </row>
    <row r="163" spans="2:5">
      <c r="B163" s="97"/>
      <c r="C163" s="156"/>
      <c r="D163" s="98"/>
      <c r="E163" s="99"/>
    </row>
    <row r="164" spans="2:5">
      <c r="B164" s="97"/>
      <c r="C164" s="156"/>
      <c r="D164" s="98"/>
      <c r="E164" s="99"/>
    </row>
    <row r="165" spans="2:5">
      <c r="B165" s="97"/>
      <c r="C165" s="156"/>
      <c r="D165" s="98"/>
      <c r="E165" s="99"/>
    </row>
    <row r="166" spans="2:5">
      <c r="B166" s="97"/>
      <c r="C166" s="156"/>
      <c r="D166" s="98"/>
      <c r="E166" s="99"/>
    </row>
    <row r="167" spans="2:5">
      <c r="B167" s="97"/>
      <c r="C167" s="156"/>
      <c r="D167" s="98"/>
      <c r="E167" s="99"/>
    </row>
    <row r="168" spans="2:5">
      <c r="B168" s="97"/>
      <c r="C168" s="156"/>
      <c r="D168" s="98"/>
      <c r="E168" s="99"/>
    </row>
    <row r="169" spans="2:5">
      <c r="B169" s="97"/>
      <c r="C169" s="156"/>
      <c r="D169" s="98"/>
      <c r="E169" s="99"/>
    </row>
    <row r="170" spans="2:5">
      <c r="B170" s="97"/>
      <c r="C170" s="156"/>
      <c r="D170" s="98"/>
      <c r="E170" s="99"/>
    </row>
    <row r="171" spans="2:5">
      <c r="B171" s="97"/>
      <c r="C171" s="156"/>
      <c r="D171" s="98"/>
      <c r="E171" s="99"/>
    </row>
    <row r="172" spans="2:5">
      <c r="B172" s="97"/>
      <c r="C172" s="156"/>
      <c r="D172" s="98"/>
      <c r="E172" s="99"/>
    </row>
    <row r="173" spans="2:5">
      <c r="B173" s="97"/>
      <c r="C173" s="156"/>
      <c r="D173" s="98"/>
      <c r="E173" s="99"/>
    </row>
    <row r="174" spans="2:5">
      <c r="B174" s="97"/>
      <c r="C174" s="156"/>
      <c r="D174" s="98"/>
      <c r="E174" s="99"/>
    </row>
    <row r="175" spans="2:5">
      <c r="B175" s="97"/>
      <c r="C175" s="156"/>
      <c r="D175" s="98"/>
      <c r="E175" s="99"/>
    </row>
    <row r="176" spans="2:5">
      <c r="B176" s="97"/>
      <c r="C176" s="156"/>
      <c r="D176" s="98"/>
      <c r="E176" s="99"/>
    </row>
    <row r="177" spans="2:5">
      <c r="B177" s="97"/>
      <c r="C177" s="156"/>
      <c r="D177" s="98"/>
      <c r="E177" s="99"/>
    </row>
    <row r="178" spans="2:5">
      <c r="B178" s="97"/>
      <c r="C178" s="156"/>
      <c r="D178" s="98"/>
      <c r="E178" s="99"/>
    </row>
    <row r="179" spans="2:5">
      <c r="B179" s="97"/>
      <c r="C179" s="156"/>
      <c r="D179" s="98"/>
      <c r="E179" s="99"/>
    </row>
    <row r="180" spans="2:5">
      <c r="B180" s="97"/>
      <c r="C180" s="156"/>
      <c r="D180" s="98"/>
      <c r="E180" s="99"/>
    </row>
    <row r="181" spans="2:5">
      <c r="B181" s="97"/>
      <c r="C181" s="156"/>
      <c r="D181" s="98"/>
      <c r="E181" s="99"/>
    </row>
    <row r="182" spans="2:5">
      <c r="B182" s="97"/>
      <c r="C182" s="156"/>
      <c r="D182" s="98"/>
      <c r="E182" s="99"/>
    </row>
    <row r="183" spans="2:5">
      <c r="B183" s="97"/>
      <c r="C183" s="156"/>
      <c r="D183" s="98"/>
      <c r="E183" s="99"/>
    </row>
    <row r="184" spans="2:5">
      <c r="B184" s="97"/>
      <c r="C184" s="156"/>
      <c r="D184" s="98"/>
      <c r="E184" s="99"/>
    </row>
    <row r="185" spans="2:5">
      <c r="B185" s="97"/>
      <c r="C185" s="156"/>
      <c r="D185" s="98"/>
      <c r="E185" s="99"/>
    </row>
    <row r="186" spans="2:5">
      <c r="B186" s="97"/>
      <c r="C186" s="156"/>
      <c r="D186" s="98"/>
      <c r="E186" s="99"/>
    </row>
    <row r="187" spans="2:5">
      <c r="B187" s="97"/>
      <c r="C187" s="156"/>
      <c r="D187" s="98"/>
      <c r="E187" s="99"/>
    </row>
    <row r="188" spans="2:5">
      <c r="B188" s="97"/>
      <c r="C188" s="156"/>
      <c r="D188" s="98"/>
      <c r="E188" s="99"/>
    </row>
    <row r="189" spans="2:5">
      <c r="B189" s="97"/>
      <c r="C189" s="156"/>
      <c r="D189" s="98"/>
      <c r="E189" s="99"/>
    </row>
    <row r="190" spans="2:5">
      <c r="B190" s="97"/>
      <c r="C190" s="156"/>
      <c r="D190" s="98"/>
      <c r="E190" s="99"/>
    </row>
    <row r="191" spans="2:5">
      <c r="B191" s="97"/>
      <c r="C191" s="156"/>
      <c r="D191" s="98"/>
      <c r="E191" s="99"/>
    </row>
    <row r="192" spans="2:5">
      <c r="B192" s="97"/>
      <c r="C192" s="156"/>
      <c r="D192" s="98"/>
      <c r="E192" s="99"/>
    </row>
    <row r="193" spans="2:5">
      <c r="B193" s="97"/>
      <c r="C193" s="156"/>
      <c r="D193" s="98"/>
      <c r="E193" s="99"/>
    </row>
    <row r="194" spans="2:5">
      <c r="B194" s="97"/>
      <c r="C194" s="156"/>
      <c r="D194" s="98"/>
      <c r="E194" s="99"/>
    </row>
    <row r="195" spans="2:5">
      <c r="B195" s="97"/>
      <c r="C195" s="156"/>
      <c r="D195" s="98"/>
      <c r="E195" s="99"/>
    </row>
    <row r="196" spans="2:5">
      <c r="B196" s="97"/>
      <c r="C196" s="156"/>
      <c r="D196" s="98"/>
      <c r="E196" s="99"/>
    </row>
    <row r="197" spans="2:5">
      <c r="B197" s="97"/>
      <c r="C197" s="156"/>
      <c r="D197" s="98"/>
      <c r="E197" s="99"/>
    </row>
    <row r="198" spans="2:5">
      <c r="B198" s="97"/>
      <c r="C198" s="156"/>
      <c r="D198" s="98"/>
      <c r="E198" s="99"/>
    </row>
    <row r="199" spans="2:5">
      <c r="B199" s="97"/>
      <c r="C199" s="156"/>
      <c r="D199" s="98"/>
      <c r="E199" s="99"/>
    </row>
    <row r="200" spans="2:5">
      <c r="B200" s="97"/>
      <c r="C200" s="156"/>
      <c r="D200" s="98"/>
      <c r="E200" s="99"/>
    </row>
    <row r="201" spans="2:5">
      <c r="B201" s="97"/>
      <c r="C201" s="156"/>
      <c r="D201" s="98"/>
      <c r="E201" s="99"/>
    </row>
    <row r="202" spans="2:5">
      <c r="B202" s="97"/>
      <c r="C202" s="156"/>
      <c r="D202" s="98"/>
      <c r="E202" s="99"/>
    </row>
    <row r="203" spans="2:5">
      <c r="B203" s="97"/>
      <c r="C203" s="156"/>
      <c r="D203" s="98"/>
      <c r="E203" s="99"/>
    </row>
    <row r="204" spans="2:5">
      <c r="B204" s="97"/>
      <c r="C204" s="156"/>
      <c r="D204" s="98"/>
      <c r="E204" s="99"/>
    </row>
    <row r="205" spans="2:5">
      <c r="B205" s="97"/>
      <c r="C205" s="156"/>
      <c r="D205" s="98"/>
      <c r="E205" s="99"/>
    </row>
    <row r="206" spans="2:5">
      <c r="B206" s="97"/>
      <c r="C206" s="156"/>
      <c r="D206" s="98"/>
      <c r="E206" s="99"/>
    </row>
    <row r="207" spans="2:5">
      <c r="B207" s="97"/>
      <c r="C207" s="156"/>
      <c r="D207" s="98"/>
      <c r="E207" s="99"/>
    </row>
    <row r="208" spans="2:5">
      <c r="B208" s="97"/>
      <c r="C208" s="156"/>
      <c r="D208" s="98"/>
      <c r="E208" s="99"/>
    </row>
    <row r="209" spans="2:5">
      <c r="B209" s="97"/>
      <c r="C209" s="156"/>
      <c r="D209" s="98"/>
      <c r="E209" s="99"/>
    </row>
    <row r="210" spans="2:5">
      <c r="B210" s="97"/>
      <c r="C210" s="156"/>
      <c r="D210" s="98"/>
      <c r="E210" s="99"/>
    </row>
    <row r="211" spans="2:5">
      <c r="B211" s="97"/>
      <c r="C211" s="156"/>
      <c r="D211" s="98"/>
      <c r="E211" s="99"/>
    </row>
    <row r="212" spans="2:5">
      <c r="B212" s="97"/>
      <c r="C212" s="156"/>
      <c r="D212" s="98"/>
      <c r="E212" s="99"/>
    </row>
    <row r="213" spans="2:5">
      <c r="B213" s="97"/>
      <c r="C213" s="156"/>
      <c r="D213" s="98"/>
      <c r="E213" s="99"/>
    </row>
    <row r="214" spans="2:5">
      <c r="B214" s="97"/>
      <c r="C214" s="156"/>
      <c r="D214" s="98"/>
      <c r="E214" s="99"/>
    </row>
    <row r="215" spans="2:5">
      <c r="B215" s="97"/>
      <c r="C215" s="156"/>
      <c r="D215" s="98"/>
      <c r="E215" s="99"/>
    </row>
    <row r="216" spans="2:5">
      <c r="B216" s="97"/>
      <c r="C216" s="156"/>
      <c r="D216" s="98"/>
      <c r="E216" s="99"/>
    </row>
    <row r="217" spans="2:5">
      <c r="B217" s="97"/>
      <c r="C217" s="156"/>
      <c r="D217" s="98"/>
      <c r="E217" s="99"/>
    </row>
    <row r="218" spans="2:5">
      <c r="B218" s="97"/>
      <c r="C218" s="156"/>
      <c r="D218" s="98"/>
      <c r="E218" s="99"/>
    </row>
    <row r="219" spans="2:5">
      <c r="B219" s="97"/>
      <c r="C219" s="156"/>
      <c r="D219" s="98"/>
      <c r="E219" s="99"/>
    </row>
    <row r="220" spans="2:5">
      <c r="B220" s="97"/>
      <c r="C220" s="156"/>
      <c r="D220" s="98"/>
      <c r="E220" s="99"/>
    </row>
    <row r="221" spans="2:5">
      <c r="B221" s="97"/>
      <c r="C221" s="156"/>
      <c r="D221" s="98"/>
      <c r="E221" s="99"/>
    </row>
    <row r="222" spans="2:5">
      <c r="B222" s="97"/>
      <c r="C222" s="156"/>
      <c r="D222" s="98"/>
      <c r="E222" s="99"/>
    </row>
    <row r="223" spans="2:5">
      <c r="B223" s="97"/>
      <c r="C223" s="156"/>
      <c r="D223" s="98"/>
      <c r="E223" s="99"/>
    </row>
    <row r="224" spans="2:5">
      <c r="B224" s="97"/>
      <c r="C224" s="156"/>
      <c r="D224" s="98"/>
      <c r="E224" s="99"/>
    </row>
    <row r="225" spans="2:5">
      <c r="B225" s="97"/>
      <c r="C225" s="156"/>
      <c r="D225" s="98"/>
      <c r="E225" s="99"/>
    </row>
    <row r="226" spans="2:5">
      <c r="B226" s="97"/>
      <c r="C226" s="156"/>
      <c r="D226" s="98"/>
      <c r="E226" s="99"/>
    </row>
    <row r="227" spans="2:5">
      <c r="B227" s="97"/>
      <c r="C227" s="156"/>
      <c r="D227" s="98"/>
      <c r="E227" s="99"/>
    </row>
    <row r="228" spans="2:5">
      <c r="B228" s="97"/>
      <c r="C228" s="156"/>
      <c r="D228" s="98"/>
      <c r="E228" s="99"/>
    </row>
    <row r="229" spans="2:5">
      <c r="B229" s="97"/>
      <c r="C229" s="156"/>
      <c r="D229" s="98"/>
      <c r="E229" s="99"/>
    </row>
    <row r="230" spans="2:5">
      <c r="B230" s="97"/>
      <c r="C230" s="156"/>
      <c r="D230" s="98"/>
      <c r="E230" s="99"/>
    </row>
    <row r="231" spans="2:5">
      <c r="B231" s="97"/>
      <c r="C231" s="156"/>
      <c r="D231" s="98"/>
      <c r="E231" s="99"/>
    </row>
    <row r="232" spans="2:5">
      <c r="B232" s="97"/>
      <c r="C232" s="156"/>
      <c r="D232" s="98"/>
      <c r="E232" s="99"/>
    </row>
    <row r="233" spans="2:5">
      <c r="B233" s="97"/>
      <c r="C233" s="156"/>
      <c r="D233" s="98"/>
      <c r="E233" s="99"/>
    </row>
    <row r="234" spans="2:5">
      <c r="B234" s="97"/>
      <c r="C234" s="156"/>
      <c r="D234" s="98"/>
      <c r="E234" s="99"/>
    </row>
    <row r="235" spans="2:5">
      <c r="B235" s="97"/>
      <c r="C235" s="156"/>
      <c r="D235" s="98"/>
      <c r="E235" s="99"/>
    </row>
    <row r="236" spans="2:5">
      <c r="B236" s="97"/>
      <c r="C236" s="156"/>
      <c r="D236" s="98"/>
      <c r="E236" s="99"/>
    </row>
    <row r="237" spans="2:5">
      <c r="B237" s="97"/>
      <c r="C237" s="156"/>
      <c r="D237" s="98"/>
      <c r="E237" s="99"/>
    </row>
    <row r="238" spans="2:5">
      <c r="B238" s="97"/>
      <c r="C238" s="156"/>
      <c r="D238" s="98"/>
      <c r="E238" s="99"/>
    </row>
    <row r="239" spans="2:5">
      <c r="B239" s="97"/>
      <c r="C239" s="156"/>
      <c r="D239" s="98"/>
      <c r="E239" s="99"/>
    </row>
    <row r="240" spans="2:5">
      <c r="B240" s="97"/>
      <c r="C240" s="156"/>
      <c r="D240" s="98"/>
      <c r="E240" s="99"/>
    </row>
    <row r="241" spans="2:5">
      <c r="B241" s="97"/>
      <c r="C241" s="156"/>
      <c r="D241" s="98"/>
      <c r="E241" s="99"/>
    </row>
    <row r="242" spans="2:5">
      <c r="B242" s="97"/>
      <c r="C242" s="156"/>
      <c r="D242" s="98"/>
      <c r="E242" s="99"/>
    </row>
    <row r="243" spans="2:5">
      <c r="B243" s="97"/>
      <c r="C243" s="156"/>
      <c r="D243" s="98"/>
      <c r="E243" s="99"/>
    </row>
    <row r="244" spans="2:5">
      <c r="B244" s="97"/>
      <c r="C244" s="156"/>
      <c r="D244" s="98"/>
      <c r="E244" s="99"/>
    </row>
    <row r="245" spans="2:5">
      <c r="B245" s="97"/>
      <c r="C245" s="156"/>
      <c r="D245" s="98"/>
      <c r="E245" s="9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年度积分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2021-03-01T06:31:09Z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