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<sst xmlns="http://schemas.openxmlformats.org/spreadsheetml/2006/main" count="47" uniqueCount="25">
  <si>
    <t>Name</t>
  </si>
  <si>
    <t>Take Off</t>
  </si>
  <si>
    <t>Amplification</t>
  </si>
  <si>
    <t>Comparative Conc.</t>
  </si>
  <si>
    <t>Rep. Takeoff</t>
  </si>
  <si>
    <t>Rep. Takeoff (95% CI)</t>
  </si>
  <si>
    <t>Rep. Amp.</t>
  </si>
  <si>
    <t>Rep. Amp. (95% CI)</t>
  </si>
  <si>
    <t>Rep. Conc.</t>
  </si>
  <si>
    <t>Rep. Calibrator</t>
  </si>
  <si>
    <t>id</t>
  </si>
  <si>
    <t>t</t>
  </si>
  <si>
    <t>s</t>
  </si>
  <si>
    <t>ts</t>
  </si>
  <si>
    <t>ave ts</t>
  </si>
  <si>
    <t>cv</t>
  </si>
  <si>
    <t>error code</t>
  </si>
  <si>
    <t>pool</t>
  </si>
  <si>
    <t>[13.0 , 13.2]</t>
  </si>
  <si>
    <t>[1.74 , 1.78]</t>
  </si>
  <si>
    <t>Calibrator</t>
  </si>
  <si>
    <t>[20.9 , 21.1]</t>
  </si>
  <si>
    <t>[1.73 , 1.76]</t>
  </si>
  <si>
    <t>mean</t>
  </si>
  <si>
    <t>median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</si>
</sst>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E+00"/>
    <numFmt numFmtId="167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AD1" activeCellId="0" sqref="1:1048576"/>
    </sheetView>
  </sheetViews>
  <sheetFormatPr defaultRowHeight="12.8"/>
  <cols>
    <col collapsed="false" hidden="false" max="26" min="1" style="0" width="8.57085020242915"/>
    <col collapsed="false" hidden="false" max="29" min="27" style="1" width="9.10526315789474"/>
    <col collapsed="false" hidden="false" max="1025" min="3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M1" s="0" t="s">
        <v>0</v>
      </c>
      <c r="N1" s="0" t="s">
        <v>1</v>
      </c>
      <c r="O1" s="0" t="s">
        <v>2</v>
      </c>
      <c r="P1" s="0" t="s">
        <v>3</v>
      </c>
      <c r="Q1" s="0" t="s">
        <v>4</v>
      </c>
      <c r="R1" s="0" t="s">
        <v>5</v>
      </c>
      <c r="S1" s="0" t="s">
        <v>6</v>
      </c>
      <c r="T1" s="0" t="s">
        <v>7</v>
      </c>
      <c r="U1" s="0" t="s">
        <v>8</v>
      </c>
      <c r="V1" s="0" t="s">
        <v>9</v>
      </c>
      <c r="X1" s="0" t="s">
        <v>10</v>
      </c>
      <c r="Y1" s="0" t="s">
        <v>11</v>
      </c>
      <c r="Z1" s="0" t="s">
        <v>12</v>
      </c>
      <c r="AA1" s="0" t="s">
        <v>13</v>
      </c>
      <c r="AB1" s="0" t="s">
        <v>14</v>
      </c>
      <c r="AC1" s="2" t="s">
        <v>15</v>
      </c>
      <c r="AD1" s="0" t="s">
        <v>16</v>
      </c>
    </row>
    <row r="2" customFormat="false" ht="15" hidden="false" customHeight="false" outlineLevel="0" collapsed="false">
      <c r="A2" s="0" t="n">
        <v>1</v>
      </c>
      <c r="B2" s="0" t="n">
        <v>13.2</v>
      </c>
      <c r="C2" s="0" t="n">
        <v>1.76</v>
      </c>
      <c r="D2" s="3" t="n">
        <v>0.932</v>
      </c>
      <c r="E2" s="0" t="n">
        <v>13.3</v>
      </c>
      <c r="G2" s="0" t="n">
        <v>1.75</v>
      </c>
      <c r="I2" s="3" t="n">
        <v>0.907</v>
      </c>
      <c r="M2" s="0" t="n">
        <v>1</v>
      </c>
      <c r="N2" s="0" t="n">
        <v>20.6</v>
      </c>
      <c r="O2" s="0" t="n">
        <v>1.76</v>
      </c>
      <c r="P2" s="3" t="n">
        <v>1.23</v>
      </c>
      <c r="Q2" s="0" t="n">
        <v>20.7</v>
      </c>
      <c r="S2" s="0" t="n">
        <v>1.74</v>
      </c>
      <c r="U2" s="3" t="n">
        <v>1.2</v>
      </c>
      <c r="X2" s="0" t="n">
        <v>1</v>
      </c>
      <c r="Y2" s="3" t="n">
        <f aca="false">D2</f>
        <v>0.932</v>
      </c>
      <c r="Z2" s="3" t="n">
        <f aca="false">P2</f>
        <v>1.23</v>
      </c>
      <c r="AA2" s="4" t="n">
        <f aca="false">Y2/Z2</f>
        <v>0.757723577235773</v>
      </c>
      <c r="AB2" s="0"/>
      <c r="AC2" s="0"/>
      <c r="AD2" s="0" t="n">
        <v>1</v>
      </c>
    </row>
    <row r="3" customFormat="false" ht="15" hidden="false" customHeight="false" outlineLevel="0" collapsed="false">
      <c r="A3" s="0" t="n">
        <v>1</v>
      </c>
      <c r="B3" s="0" t="n">
        <v>13.3</v>
      </c>
      <c r="C3" s="0" t="n">
        <v>1.73</v>
      </c>
      <c r="D3" s="3" t="n">
        <v>0.882</v>
      </c>
      <c r="M3" s="0" t="n">
        <v>1</v>
      </c>
      <c r="N3" s="0" t="n">
        <v>20.7</v>
      </c>
      <c r="O3" s="0" t="n">
        <v>1.73</v>
      </c>
      <c r="P3" s="3" t="n">
        <v>1.17</v>
      </c>
      <c r="X3" s="0" t="n">
        <v>1</v>
      </c>
      <c r="Y3" s="3" t="n">
        <f aca="false">D3</f>
        <v>0.882</v>
      </c>
      <c r="Z3" s="3" t="n">
        <f aca="false">P3</f>
        <v>1.17</v>
      </c>
      <c r="AA3" s="4" t="n">
        <f aca="false">Y3/Z3</f>
        <v>0.753846153846154</v>
      </c>
      <c r="AB3" s="5" t="n">
        <f aca="false">AVERAGE(AA2:AA3)</f>
        <v>0.755784865540963</v>
      </c>
      <c r="AC3" s="2" t="n">
        <f aca="false">STDEV(AA2:AA3)/AB3*100</f>
        <v>0.362768890637698</v>
      </c>
      <c r="AD3" s="0" t="n">
        <v>1</v>
      </c>
    </row>
    <row r="4" customFormat="false" ht="15" hidden="false" customHeight="false" outlineLevel="0" collapsed="false">
      <c r="A4" s="0" t="n">
        <v>2</v>
      </c>
      <c r="B4" s="0" t="n">
        <v>13</v>
      </c>
      <c r="C4" s="0" t="n">
        <v>1.77</v>
      </c>
      <c r="D4" s="3" t="n">
        <v>1.04</v>
      </c>
      <c r="E4" s="0" t="n">
        <v>13.3</v>
      </c>
      <c r="G4" s="0" t="n">
        <v>1.75</v>
      </c>
      <c r="I4" s="3" t="n">
        <v>0.907</v>
      </c>
      <c r="M4" s="0" t="n">
        <v>2</v>
      </c>
      <c r="N4" s="0" t="n">
        <v>20.8</v>
      </c>
      <c r="O4" s="0" t="n">
        <v>1.77</v>
      </c>
      <c r="P4" s="3" t="n">
        <v>1.1</v>
      </c>
      <c r="Q4" s="0" t="n">
        <v>20.8</v>
      </c>
      <c r="S4" s="0" t="n">
        <v>1.75</v>
      </c>
      <c r="U4" s="3" t="n">
        <v>1.1</v>
      </c>
      <c r="X4" s="0" t="n">
        <v>2</v>
      </c>
      <c r="Y4" s="6" t="n">
        <f aca="false">D4</f>
        <v>1.04</v>
      </c>
      <c r="Z4" s="6" t="n">
        <f aca="false">P4</f>
        <v>1.1</v>
      </c>
      <c r="AA4" s="6" t="n">
        <f aca="false">Y4/Z4</f>
        <v>0.945454545454546</v>
      </c>
      <c r="AB4" s="7"/>
      <c r="AC4" s="8"/>
    </row>
    <row r="5" customFormat="false" ht="15" hidden="false" customHeight="false" outlineLevel="0" collapsed="false">
      <c r="A5" s="0" t="n">
        <v>2</v>
      </c>
      <c r="B5" s="0" t="n">
        <v>13.5</v>
      </c>
      <c r="C5" s="0" t="n">
        <v>1.74</v>
      </c>
      <c r="D5" s="3" t="n">
        <v>0.788</v>
      </c>
      <c r="M5" s="0" t="n">
        <v>2</v>
      </c>
      <c r="N5" s="0" t="n">
        <v>20.8</v>
      </c>
      <c r="O5" s="0" t="n">
        <v>1.74</v>
      </c>
      <c r="P5" s="3" t="n">
        <v>1.1</v>
      </c>
      <c r="X5" s="0" t="n">
        <v>2</v>
      </c>
      <c r="Y5" s="6" t="n">
        <f aca="false">D5</f>
        <v>0.788</v>
      </c>
      <c r="Z5" s="6" t="n">
        <f aca="false">P5</f>
        <v>1.1</v>
      </c>
      <c r="AA5" s="6" t="n">
        <f aca="false">Y5/Z5</f>
        <v>0.716363636363636</v>
      </c>
      <c r="AB5" s="7" t="n">
        <f aca="false">AVERAGE(AA4:AA5)</f>
        <v>0.830909090909091</v>
      </c>
      <c r="AC5" s="8" t="n">
        <f aca="false">STDEV(AA4:AA5)/AB5*100</f>
        <v>19.4957230699137</v>
      </c>
    </row>
    <row r="6" customFormat="false" ht="15" hidden="false" customHeight="false" outlineLevel="0" collapsed="false">
      <c r="A6" s="0" t="n">
        <v>3</v>
      </c>
      <c r="B6" s="0" t="n">
        <v>13.7</v>
      </c>
      <c r="C6" s="0" t="n">
        <v>1.75</v>
      </c>
      <c r="D6" s="3" t="n">
        <v>0.705</v>
      </c>
      <c r="E6" s="0" t="n">
        <v>13.7</v>
      </c>
      <c r="G6" s="0" t="n">
        <v>1.75</v>
      </c>
      <c r="I6" s="3" t="n">
        <v>0.705</v>
      </c>
      <c r="M6" s="0" t="n">
        <v>3</v>
      </c>
      <c r="N6" s="0" t="n">
        <v>21.1</v>
      </c>
      <c r="O6" s="0" t="n">
        <v>1.75</v>
      </c>
      <c r="P6" s="3" t="n">
        <v>0.933</v>
      </c>
      <c r="Q6" s="0" t="n">
        <v>21.1</v>
      </c>
      <c r="S6" s="0" t="n">
        <v>1.75</v>
      </c>
      <c r="U6" s="3" t="n">
        <v>0.933</v>
      </c>
      <c r="X6" s="0" t="n">
        <v>3</v>
      </c>
      <c r="Y6" s="3" t="n">
        <f aca="false">D6</f>
        <v>0.705</v>
      </c>
      <c r="Z6" s="3" t="n">
        <f aca="false">P6</f>
        <v>0.933</v>
      </c>
      <c r="AA6" s="4" t="n">
        <f aca="false">Y6/Z6</f>
        <v>0.755627009646302</v>
      </c>
      <c r="AB6" s="0"/>
      <c r="AC6" s="0"/>
      <c r="AD6" s="0" t="n">
        <v>2</v>
      </c>
    </row>
    <row r="7" customFormat="false" ht="15" hidden="false" customHeight="false" outlineLevel="0" collapsed="false">
      <c r="A7" s="0" t="n">
        <v>3</v>
      </c>
      <c r="B7" s="0" t="n">
        <v>13.7</v>
      </c>
      <c r="C7" s="0" t="n">
        <v>1.74</v>
      </c>
      <c r="D7" s="3" t="n">
        <v>0.705</v>
      </c>
      <c r="M7" s="0" t="n">
        <v>3</v>
      </c>
      <c r="N7" s="0" t="n">
        <v>21.1</v>
      </c>
      <c r="O7" s="0" t="n">
        <v>1.75</v>
      </c>
      <c r="P7" s="3" t="n">
        <v>0.933</v>
      </c>
      <c r="X7" s="0" t="n">
        <v>3</v>
      </c>
      <c r="Y7" s="3" t="n">
        <f aca="false">D7</f>
        <v>0.705</v>
      </c>
      <c r="Z7" s="3" t="n">
        <f aca="false">P7</f>
        <v>0.933</v>
      </c>
      <c r="AA7" s="4" t="n">
        <f aca="false">Y7/Z7</f>
        <v>0.755627009646302</v>
      </c>
      <c r="AB7" s="5" t="n">
        <f aca="false">AVERAGE(AA6:AA7)</f>
        <v>0.755627009646302</v>
      </c>
      <c r="AC7" s="2" t="n">
        <f aca="false">STDEV(AA6:AA7)/AB7*100</f>
        <v>0</v>
      </c>
      <c r="AD7" s="0" t="n">
        <v>2</v>
      </c>
    </row>
    <row r="8" customFormat="false" ht="15" hidden="false" customHeight="false" outlineLevel="0" collapsed="false">
      <c r="A8" s="0" t="n">
        <v>4</v>
      </c>
      <c r="B8" s="0" t="n">
        <v>13.1</v>
      </c>
      <c r="C8" s="0" t="n">
        <v>1.75</v>
      </c>
      <c r="D8" s="3" t="n">
        <v>0.986</v>
      </c>
      <c r="E8" s="0" t="n">
        <v>13.1</v>
      </c>
      <c r="G8" s="0" t="n">
        <v>1.75</v>
      </c>
      <c r="I8" s="3" t="n">
        <v>1.01</v>
      </c>
      <c r="M8" s="0" t="n">
        <v>4</v>
      </c>
      <c r="N8" s="0" t="n">
        <v>20.7</v>
      </c>
      <c r="O8" s="0" t="n">
        <v>1.77</v>
      </c>
      <c r="P8" s="3" t="n">
        <v>1.17</v>
      </c>
      <c r="Q8" s="0" t="n">
        <v>20.7</v>
      </c>
      <c r="S8" s="0" t="n">
        <v>1.76</v>
      </c>
      <c r="U8" s="3" t="n">
        <v>1.2</v>
      </c>
      <c r="X8" s="0" t="n">
        <v>4</v>
      </c>
      <c r="Y8" s="3" t="n">
        <f aca="false">D8</f>
        <v>0.986</v>
      </c>
      <c r="Z8" s="3" t="n">
        <f aca="false">P8</f>
        <v>1.17</v>
      </c>
      <c r="AA8" s="4" t="n">
        <f aca="false">Y8/Z8</f>
        <v>0.842735042735043</v>
      </c>
      <c r="AB8" s="0"/>
      <c r="AC8" s="0"/>
      <c r="AD8" s="0" t="n">
        <v>2</v>
      </c>
    </row>
    <row r="9" customFormat="false" ht="15" hidden="false" customHeight="false" outlineLevel="0" collapsed="false">
      <c r="A9" s="0" t="n">
        <v>4</v>
      </c>
      <c r="B9" s="0" t="n">
        <v>13</v>
      </c>
      <c r="C9" s="0" t="n">
        <v>1.74</v>
      </c>
      <c r="D9" s="3" t="n">
        <v>1.04</v>
      </c>
      <c r="M9" s="0" t="n">
        <v>4</v>
      </c>
      <c r="N9" s="0" t="n">
        <v>20.6</v>
      </c>
      <c r="O9" s="0" t="n">
        <v>1.75</v>
      </c>
      <c r="P9" s="3" t="n">
        <v>1.23</v>
      </c>
      <c r="X9" s="0" t="n">
        <v>4</v>
      </c>
      <c r="Y9" s="3" t="n">
        <f aca="false">D9</f>
        <v>1.04</v>
      </c>
      <c r="Z9" s="3" t="n">
        <f aca="false">P9</f>
        <v>1.23</v>
      </c>
      <c r="AA9" s="4" t="n">
        <f aca="false">Y9/Z9</f>
        <v>0.845528455284553</v>
      </c>
      <c r="AB9" s="5" t="n">
        <f aca="false">AVERAGE(AA8:AA9)</f>
        <v>0.844131749009798</v>
      </c>
      <c r="AC9" s="2" t="n">
        <f aca="false">STDEV(AA8:AA9)/AB9*100</f>
        <v>0.233996761610646</v>
      </c>
      <c r="AD9" s="0" t="n">
        <v>2</v>
      </c>
    </row>
    <row r="10" customFormat="false" ht="15" hidden="false" customHeight="false" outlineLevel="0" collapsed="false">
      <c r="A10" s="0" t="n">
        <v>5</v>
      </c>
      <c r="B10" s="0" t="n">
        <v>13.2</v>
      </c>
      <c r="C10" s="0" t="n">
        <v>1.74</v>
      </c>
      <c r="D10" s="3" t="n">
        <v>0.932</v>
      </c>
      <c r="E10" s="0" t="n">
        <v>13.2</v>
      </c>
      <c r="G10" s="0" t="n">
        <v>1.76</v>
      </c>
      <c r="I10" s="3" t="n">
        <v>0.932</v>
      </c>
      <c r="M10" s="0" t="n">
        <v>5</v>
      </c>
      <c r="N10" s="0" t="n">
        <v>20.8</v>
      </c>
      <c r="O10" s="0" t="n">
        <v>1.72</v>
      </c>
      <c r="P10" s="3" t="n">
        <v>1.1</v>
      </c>
      <c r="Q10" s="0" t="n">
        <v>20.7</v>
      </c>
      <c r="S10" s="0" t="n">
        <v>1.74</v>
      </c>
      <c r="U10" s="3" t="n">
        <v>1.2</v>
      </c>
      <c r="X10" s="0" t="n">
        <v>5</v>
      </c>
      <c r="Y10" s="3" t="n">
        <f aca="false">D10</f>
        <v>0.932</v>
      </c>
      <c r="Z10" s="3" t="n">
        <f aca="false">P10</f>
        <v>1.1</v>
      </c>
      <c r="AA10" s="4" t="n">
        <f aca="false">Y10/Z10</f>
        <v>0.847272727272727</v>
      </c>
      <c r="AB10" s="0"/>
      <c r="AC10" s="0"/>
      <c r="AD10" s="0" t="n">
        <v>1</v>
      </c>
    </row>
    <row r="11" customFormat="false" ht="15" hidden="false" customHeight="false" outlineLevel="0" collapsed="false">
      <c r="A11" s="0" t="n">
        <v>5</v>
      </c>
      <c r="B11" s="0" t="n">
        <v>13.2</v>
      </c>
      <c r="C11" s="0" t="n">
        <v>1.77</v>
      </c>
      <c r="D11" s="3" t="n">
        <v>0.932</v>
      </c>
      <c r="M11" s="0" t="n">
        <v>5</v>
      </c>
      <c r="N11" s="0" t="n">
        <v>20.5</v>
      </c>
      <c r="O11" s="0" t="n">
        <v>1.75</v>
      </c>
      <c r="P11" s="3" t="n">
        <v>1.3</v>
      </c>
      <c r="X11" s="0" t="n">
        <v>5</v>
      </c>
      <c r="Y11" s="3" t="n">
        <f aca="false">D11</f>
        <v>0.932</v>
      </c>
      <c r="Z11" s="3" t="n">
        <f aca="false">P11</f>
        <v>1.3</v>
      </c>
      <c r="AA11" s="4" t="n">
        <f aca="false">Y11/Z11</f>
        <v>0.716923076923077</v>
      </c>
      <c r="AB11" s="5" t="n">
        <f aca="false">AVERAGE(AA10:AA11)</f>
        <v>0.782097902097902</v>
      </c>
      <c r="AC11" s="2" t="n">
        <f aca="false">STDEV(AA10:AA11)/AB11*100</f>
        <v>11.7851130197758</v>
      </c>
      <c r="AD11" s="0" t="n">
        <v>1</v>
      </c>
    </row>
    <row r="12" customFormat="false" ht="15" hidden="false" customHeight="false" outlineLevel="0" collapsed="false">
      <c r="A12" s="0" t="n">
        <v>6</v>
      </c>
      <c r="B12" s="0" t="n">
        <v>13.3</v>
      </c>
      <c r="C12" s="0" t="n">
        <v>1.77</v>
      </c>
      <c r="D12" s="3" t="n">
        <v>0.882</v>
      </c>
      <c r="E12" s="0" t="n">
        <v>13.4</v>
      </c>
      <c r="G12" s="0" t="n">
        <v>1.77</v>
      </c>
      <c r="I12" s="3" t="n">
        <v>0.857</v>
      </c>
      <c r="M12" s="0" t="n">
        <v>6</v>
      </c>
      <c r="N12" s="0" t="n">
        <v>20.6</v>
      </c>
      <c r="O12" s="0" t="n">
        <v>1.76</v>
      </c>
      <c r="P12" s="3" t="n">
        <v>1.23</v>
      </c>
      <c r="Q12" s="0" t="n">
        <v>20.7</v>
      </c>
      <c r="S12" s="0" t="n">
        <v>1.78</v>
      </c>
      <c r="U12" s="3" t="n">
        <v>1.17</v>
      </c>
      <c r="X12" s="0" t="n">
        <v>6</v>
      </c>
      <c r="Y12" s="3" t="n">
        <f aca="false">D12</f>
        <v>0.882</v>
      </c>
      <c r="Z12" s="3" t="n">
        <f aca="false">P12</f>
        <v>1.23</v>
      </c>
      <c r="AA12" s="4" t="n">
        <f aca="false">Y12/Z12</f>
        <v>0.717073170731707</v>
      </c>
      <c r="AB12" s="0"/>
      <c r="AC12" s="0"/>
      <c r="AD12" s="0" t="n">
        <v>3</v>
      </c>
    </row>
    <row r="13" customFormat="false" ht="15" hidden="false" customHeight="false" outlineLevel="0" collapsed="false">
      <c r="A13" s="0" t="n">
        <v>6</v>
      </c>
      <c r="B13" s="0" t="n">
        <v>13.4</v>
      </c>
      <c r="C13" s="0" t="n">
        <v>1.78</v>
      </c>
      <c r="D13" s="3" t="n">
        <v>0.834</v>
      </c>
      <c r="M13" s="0" t="n">
        <v>6</v>
      </c>
      <c r="N13" s="0" t="n">
        <v>20.8</v>
      </c>
      <c r="O13" s="0" t="n">
        <v>1.79</v>
      </c>
      <c r="P13" s="3" t="n">
        <v>1.1</v>
      </c>
      <c r="X13" s="0" t="n">
        <v>6</v>
      </c>
      <c r="Y13" s="3" t="n">
        <f aca="false">D13</f>
        <v>0.834</v>
      </c>
      <c r="Z13" s="3" t="n">
        <f aca="false">P13</f>
        <v>1.1</v>
      </c>
      <c r="AA13" s="4" t="n">
        <f aca="false">Y13/Z13</f>
        <v>0.758181818181818</v>
      </c>
      <c r="AB13" s="5" t="n">
        <f aca="false">AVERAGE(AA12:AA13)</f>
        <v>0.737627494456763</v>
      </c>
      <c r="AC13" s="2" t="n">
        <f aca="false">STDEV(AA12:AA13)/AB13*100</f>
        <v>3.94077004935777</v>
      </c>
      <c r="AD13" s="0" t="n">
        <v>3</v>
      </c>
    </row>
    <row r="14" customFormat="false" ht="15" hidden="false" customHeight="false" outlineLevel="0" collapsed="false">
      <c r="A14" s="0" t="n">
        <v>7</v>
      </c>
      <c r="B14" s="0" t="n">
        <v>13.3</v>
      </c>
      <c r="C14" s="0" t="n">
        <v>1.75</v>
      </c>
      <c r="D14" s="3" t="n">
        <v>0.882</v>
      </c>
      <c r="E14" s="0" t="n">
        <v>13.4</v>
      </c>
      <c r="G14" s="0" t="n">
        <v>1.74</v>
      </c>
      <c r="I14" s="3" t="n">
        <v>0.857</v>
      </c>
      <c r="M14" s="0" t="n">
        <v>7</v>
      </c>
      <c r="N14" s="0" t="n">
        <v>20.9</v>
      </c>
      <c r="O14" s="0" t="n">
        <v>1.72</v>
      </c>
      <c r="P14" s="3" t="n">
        <v>1.04</v>
      </c>
      <c r="Q14" s="0" t="n">
        <v>21</v>
      </c>
      <c r="S14" s="0" t="n">
        <v>1.72</v>
      </c>
      <c r="U14" s="3" t="n">
        <v>1.01</v>
      </c>
      <c r="X14" s="0" t="n">
        <v>7</v>
      </c>
      <c r="Y14" s="3" t="n">
        <f aca="false">D14</f>
        <v>0.882</v>
      </c>
      <c r="Z14" s="3" t="n">
        <f aca="false">P14</f>
        <v>1.04</v>
      </c>
      <c r="AA14" s="4" t="n">
        <f aca="false">Y14/Z14</f>
        <v>0.848076923076923</v>
      </c>
      <c r="AB14" s="0"/>
      <c r="AC14" s="0"/>
      <c r="AD14" s="0" t="n">
        <v>3</v>
      </c>
    </row>
    <row r="15" customFormat="false" ht="15" hidden="false" customHeight="false" outlineLevel="0" collapsed="false">
      <c r="A15" s="0" t="n">
        <v>7</v>
      </c>
      <c r="B15" s="0" t="n">
        <v>13.4</v>
      </c>
      <c r="C15" s="0" t="n">
        <v>1.73</v>
      </c>
      <c r="D15" s="3" t="n">
        <v>0.834</v>
      </c>
      <c r="M15" s="0" t="n">
        <v>7</v>
      </c>
      <c r="N15" s="0" t="n">
        <v>21</v>
      </c>
      <c r="O15" s="0" t="n">
        <v>1.72</v>
      </c>
      <c r="P15" s="3" t="n">
        <v>0.986</v>
      </c>
      <c r="X15" s="0" t="n">
        <v>7</v>
      </c>
      <c r="Y15" s="3" t="n">
        <f aca="false">D15</f>
        <v>0.834</v>
      </c>
      <c r="Z15" s="3" t="n">
        <f aca="false">P15</f>
        <v>0.986</v>
      </c>
      <c r="AA15" s="4" t="n">
        <f aca="false">Y15/Z15</f>
        <v>0.845841784989858</v>
      </c>
      <c r="AB15" s="5" t="n">
        <f aca="false">AVERAGE(AA14:AA15)</f>
        <v>0.84695935403339</v>
      </c>
      <c r="AC15" s="2" t="n">
        <f aca="false">STDEV(AA14:AA15)/AB15*100</f>
        <v>0.186606510775957</v>
      </c>
      <c r="AD15" s="0" t="n">
        <v>4</v>
      </c>
    </row>
    <row r="16" customFormat="false" ht="15" hidden="false" customHeight="false" outlineLevel="0" collapsed="false">
      <c r="A16" s="0" t="n">
        <v>8</v>
      </c>
      <c r="B16" s="0" t="n">
        <v>13.5</v>
      </c>
      <c r="C16" s="0" t="n">
        <v>1.77</v>
      </c>
      <c r="D16" s="3" t="n">
        <v>0.788</v>
      </c>
      <c r="E16" s="0" t="n">
        <v>13.5</v>
      </c>
      <c r="G16" s="0" t="n">
        <v>1.76</v>
      </c>
      <c r="I16" s="3" t="n">
        <v>0.811</v>
      </c>
      <c r="M16" s="0" t="n">
        <v>8</v>
      </c>
      <c r="N16" s="0" t="n">
        <v>20.6</v>
      </c>
      <c r="O16" s="0" t="n">
        <v>1.77</v>
      </c>
      <c r="P16" s="3" t="n">
        <v>1.23</v>
      </c>
      <c r="Q16" s="0" t="n">
        <v>20.6</v>
      </c>
      <c r="S16" s="0" t="n">
        <v>1.78</v>
      </c>
      <c r="U16" s="3" t="n">
        <v>1.27</v>
      </c>
      <c r="X16" s="0" t="n">
        <v>8</v>
      </c>
      <c r="Y16" s="3" t="n">
        <f aca="false">D16</f>
        <v>0.788</v>
      </c>
      <c r="Z16" s="3" t="n">
        <f aca="false">P16</f>
        <v>1.23</v>
      </c>
      <c r="AA16" s="4" t="n">
        <f aca="false">Y16/Z16</f>
        <v>0.640650406504065</v>
      </c>
      <c r="AB16" s="0"/>
      <c r="AC16" s="0"/>
      <c r="AD16" s="0" t="n">
        <v>2</v>
      </c>
    </row>
    <row r="17" customFormat="false" ht="15" hidden="false" customHeight="false" outlineLevel="0" collapsed="false">
      <c r="A17" s="0" t="n">
        <v>8</v>
      </c>
      <c r="B17" s="0" t="n">
        <v>13.4</v>
      </c>
      <c r="C17" s="0" t="n">
        <v>1.75</v>
      </c>
      <c r="D17" s="3" t="n">
        <v>0.834</v>
      </c>
      <c r="M17" s="0" t="n">
        <v>8</v>
      </c>
      <c r="N17" s="0" t="n">
        <v>20.5</v>
      </c>
      <c r="O17" s="0" t="n">
        <v>1.78</v>
      </c>
      <c r="P17" s="3" t="n">
        <v>1.3</v>
      </c>
      <c r="X17" s="0" t="n">
        <v>8</v>
      </c>
      <c r="Y17" s="3" t="n">
        <f aca="false">D17</f>
        <v>0.834</v>
      </c>
      <c r="Z17" s="3" t="n">
        <f aca="false">P17</f>
        <v>1.3</v>
      </c>
      <c r="AA17" s="4" t="n">
        <f aca="false">Y17/Z17</f>
        <v>0.641538461538461</v>
      </c>
      <c r="AB17" s="5" t="n">
        <f aca="false">AVERAGE(AA16:AA17)</f>
        <v>0.641094434021263</v>
      </c>
      <c r="AC17" s="2" t="n">
        <f aca="false">STDEV(AA16:AA17)/AB17*100</f>
        <v>0.0979496472851334</v>
      </c>
      <c r="AD17" s="0" t="n">
        <v>2</v>
      </c>
    </row>
    <row r="18" customFormat="false" ht="15" hidden="false" customHeight="false" outlineLevel="0" collapsed="false">
      <c r="A18" s="0" t="n">
        <v>9</v>
      </c>
      <c r="B18" s="0" t="n">
        <v>13.3</v>
      </c>
      <c r="C18" s="0" t="n">
        <v>1.76</v>
      </c>
      <c r="D18" s="3" t="n">
        <v>0.882</v>
      </c>
      <c r="E18" s="0" t="n">
        <v>13.3</v>
      </c>
      <c r="G18" s="0" t="n">
        <v>1.76</v>
      </c>
      <c r="I18" s="3" t="n">
        <v>0.882</v>
      </c>
      <c r="M18" s="0" t="n">
        <v>9</v>
      </c>
      <c r="N18" s="0" t="n">
        <v>20.7</v>
      </c>
      <c r="O18" s="0" t="n">
        <v>1.72</v>
      </c>
      <c r="P18" s="3" t="n">
        <v>1.17</v>
      </c>
      <c r="Q18" s="0" t="n">
        <v>20.7</v>
      </c>
      <c r="S18" s="0" t="n">
        <v>1.74</v>
      </c>
      <c r="U18" s="3" t="n">
        <v>1.17</v>
      </c>
      <c r="X18" s="0" t="n">
        <v>9</v>
      </c>
      <c r="Y18" s="3" t="n">
        <f aca="false">D18</f>
        <v>0.882</v>
      </c>
      <c r="Z18" s="3" t="n">
        <f aca="false">P18</f>
        <v>1.17</v>
      </c>
      <c r="AA18" s="4" t="n">
        <f aca="false">Y18/Z18</f>
        <v>0.753846153846154</v>
      </c>
      <c r="AB18" s="0"/>
      <c r="AC18" s="0"/>
      <c r="AD18" s="0" t="n">
        <v>2</v>
      </c>
    </row>
    <row r="19" customFormat="false" ht="15" hidden="false" customHeight="false" outlineLevel="0" collapsed="false">
      <c r="A19" s="0" t="n">
        <v>9</v>
      </c>
      <c r="B19" s="0" t="n">
        <v>13.3</v>
      </c>
      <c r="C19" s="0" t="n">
        <v>1.75</v>
      </c>
      <c r="D19" s="3" t="n">
        <v>0.882</v>
      </c>
      <c r="M19" s="0" t="n">
        <v>9</v>
      </c>
      <c r="N19" s="0" t="n">
        <v>20.7</v>
      </c>
      <c r="O19" s="0" t="n">
        <v>1.75</v>
      </c>
      <c r="P19" s="3" t="n">
        <v>1.17</v>
      </c>
      <c r="X19" s="0" t="n">
        <v>9</v>
      </c>
      <c r="Y19" s="3" t="n">
        <f aca="false">D19</f>
        <v>0.882</v>
      </c>
      <c r="Z19" s="3" t="n">
        <f aca="false">P19</f>
        <v>1.17</v>
      </c>
      <c r="AA19" s="4" t="n">
        <f aca="false">Y19/Z19</f>
        <v>0.753846153846154</v>
      </c>
      <c r="AB19" s="5" t="n">
        <f aca="false">AVERAGE(AA18:AA19)</f>
        <v>0.753846153846154</v>
      </c>
      <c r="AC19" s="2" t="n">
        <f aca="false">STDEV(AA18:AA19)/AB19*100</f>
        <v>0</v>
      </c>
      <c r="AD19" s="0" t="n">
        <v>1</v>
      </c>
    </row>
    <row r="20" customFormat="false" ht="15" hidden="false" customHeight="false" outlineLevel="0" collapsed="false">
      <c r="A20" s="0" t="n">
        <v>10</v>
      </c>
      <c r="B20" s="0" t="n">
        <v>13</v>
      </c>
      <c r="C20" s="0" t="n">
        <v>1.77</v>
      </c>
      <c r="D20" s="3" t="n">
        <v>1.04</v>
      </c>
      <c r="E20" s="0" t="n">
        <v>13.1</v>
      </c>
      <c r="G20" s="0" t="n">
        <v>1.78</v>
      </c>
      <c r="I20" s="3" t="n">
        <v>1.01</v>
      </c>
      <c r="M20" s="0" t="n">
        <v>10</v>
      </c>
      <c r="N20" s="0" t="n">
        <v>20.6</v>
      </c>
      <c r="O20" s="0" t="n">
        <v>1.75</v>
      </c>
      <c r="P20" s="3" t="n">
        <v>1.23</v>
      </c>
      <c r="Q20" s="0" t="n">
        <v>20.6</v>
      </c>
      <c r="S20" s="0" t="n">
        <v>1.78</v>
      </c>
      <c r="U20" s="3" t="n">
        <v>1.23</v>
      </c>
      <c r="X20" s="0" t="n">
        <v>10</v>
      </c>
      <c r="Y20" s="3" t="n">
        <f aca="false">D20</f>
        <v>1.04</v>
      </c>
      <c r="Z20" s="3" t="n">
        <f aca="false">P20</f>
        <v>1.23</v>
      </c>
      <c r="AA20" s="4" t="n">
        <f aca="false">Y20/Z20</f>
        <v>0.845528455284553</v>
      </c>
      <c r="AB20" s="0"/>
      <c r="AC20" s="0"/>
      <c r="AD20" s="0" t="n">
        <v>1</v>
      </c>
    </row>
    <row r="21" customFormat="false" ht="15" hidden="false" customHeight="false" outlineLevel="0" collapsed="false">
      <c r="A21" s="0" t="n">
        <v>10</v>
      </c>
      <c r="B21" s="0" t="n">
        <v>13.1</v>
      </c>
      <c r="C21" s="0" t="n">
        <v>1.78</v>
      </c>
      <c r="D21" s="3" t="n">
        <v>0.986</v>
      </c>
      <c r="M21" s="0" t="n">
        <v>10</v>
      </c>
      <c r="N21" s="0" t="n">
        <v>20.6</v>
      </c>
      <c r="O21" s="0" t="n">
        <v>1.8</v>
      </c>
      <c r="P21" s="3" t="n">
        <v>1.23</v>
      </c>
      <c r="X21" s="0" t="n">
        <v>10</v>
      </c>
      <c r="Y21" s="3" t="n">
        <f aca="false">D21</f>
        <v>0.986</v>
      </c>
      <c r="Z21" s="3" t="n">
        <f aca="false">P21</f>
        <v>1.23</v>
      </c>
      <c r="AA21" s="4" t="n">
        <f aca="false">Y21/Z21</f>
        <v>0.801626016260163</v>
      </c>
      <c r="AB21" s="5" t="n">
        <f aca="false">AVERAGE(AA20:AA21)</f>
        <v>0.823577235772358</v>
      </c>
      <c r="AC21" s="2" t="n">
        <f aca="false">STDEV(AA20:AA21)/AB21*100</f>
        <v>3.76937474670024</v>
      </c>
      <c r="AD21" s="0" t="n">
        <v>1</v>
      </c>
    </row>
    <row r="22" customFormat="false" ht="15" hidden="false" customHeight="false" outlineLevel="0" collapsed="false">
      <c r="A22" s="0" t="s">
        <v>17</v>
      </c>
      <c r="B22" s="0" t="n">
        <v>13</v>
      </c>
      <c r="C22" s="0" t="n">
        <v>1.77</v>
      </c>
      <c r="D22" s="3" t="n">
        <v>1.04</v>
      </c>
      <c r="E22" s="0" t="n">
        <v>13.1</v>
      </c>
      <c r="F22" s="0" t="s">
        <v>18</v>
      </c>
      <c r="G22" s="0" t="n">
        <v>1.76</v>
      </c>
      <c r="H22" s="0" t="s">
        <v>19</v>
      </c>
      <c r="I22" s="3" t="n">
        <v>1</v>
      </c>
      <c r="J22" s="0" t="s">
        <v>20</v>
      </c>
      <c r="M22" s="0" t="s">
        <v>17</v>
      </c>
      <c r="N22" s="0" t="n">
        <v>21</v>
      </c>
      <c r="O22" s="0" t="n">
        <v>1.75</v>
      </c>
      <c r="P22" s="3" t="n">
        <v>0.986</v>
      </c>
      <c r="Q22" s="0" t="n">
        <v>21</v>
      </c>
      <c r="R22" s="0" t="s">
        <v>21</v>
      </c>
      <c r="S22" s="0" t="n">
        <v>1.74</v>
      </c>
      <c r="T22" s="0" t="s">
        <v>22</v>
      </c>
      <c r="U22" s="3" t="n">
        <v>1</v>
      </c>
      <c r="V22" s="0" t="s">
        <v>20</v>
      </c>
      <c r="X22" s="0" t="s">
        <v>17</v>
      </c>
      <c r="Y22" s="3" t="n">
        <f aca="false">D22</f>
        <v>1.04</v>
      </c>
      <c r="Z22" s="3" t="n">
        <f aca="false">P22</f>
        <v>0.986</v>
      </c>
      <c r="AA22" s="4" t="n">
        <f aca="false">Y22/Z22</f>
        <v>1.05476673427992</v>
      </c>
      <c r="AB22" s="0"/>
      <c r="AC22" s="0"/>
    </row>
    <row r="23" customFormat="false" ht="15" hidden="false" customHeight="false" outlineLevel="0" collapsed="false">
      <c r="A23" s="0" t="s">
        <v>17</v>
      </c>
      <c r="B23" s="0" t="n">
        <v>13.1</v>
      </c>
      <c r="C23" s="0" t="n">
        <v>1.76</v>
      </c>
      <c r="D23" s="3" t="n">
        <v>0.986</v>
      </c>
      <c r="M23" s="0" t="s">
        <v>17</v>
      </c>
      <c r="N23" s="0" t="n">
        <v>21</v>
      </c>
      <c r="O23" s="0" t="n">
        <v>1.75</v>
      </c>
      <c r="P23" s="3" t="n">
        <v>0.986</v>
      </c>
      <c r="X23" s="0" t="s">
        <v>17</v>
      </c>
      <c r="Y23" s="3" t="n">
        <f aca="false">D23</f>
        <v>0.986</v>
      </c>
      <c r="Z23" s="3" t="n">
        <f aca="false">P23</f>
        <v>0.986</v>
      </c>
      <c r="AA23" s="4" t="n">
        <f aca="false">Y23/Z23</f>
        <v>1</v>
      </c>
      <c r="AB23" s="0"/>
      <c r="AC23" s="0"/>
    </row>
    <row r="24" customFormat="false" ht="15" hidden="false" customHeight="false" outlineLevel="0" collapsed="false">
      <c r="A24" s="0" t="s">
        <v>17</v>
      </c>
      <c r="B24" s="0" t="n">
        <v>13.1</v>
      </c>
      <c r="C24" s="0" t="n">
        <v>1.76</v>
      </c>
      <c r="D24" s="3" t="n">
        <v>0.986</v>
      </c>
      <c r="M24" s="0" t="s">
        <v>17</v>
      </c>
      <c r="N24" s="0" t="n">
        <v>21</v>
      </c>
      <c r="O24" s="0" t="n">
        <v>1.73</v>
      </c>
      <c r="P24" s="3" t="n">
        <v>0.986</v>
      </c>
      <c r="X24" s="0" t="s">
        <v>17</v>
      </c>
      <c r="Y24" s="3" t="n">
        <f aca="false">D24</f>
        <v>0.986</v>
      </c>
      <c r="Z24" s="3" t="n">
        <f aca="false">P24</f>
        <v>0.986</v>
      </c>
      <c r="AA24" s="4" t="n">
        <f aca="false">Y24/Z24</f>
        <v>1</v>
      </c>
      <c r="AB24" s="0"/>
      <c r="AC24" s="0"/>
    </row>
    <row r="25" customFormat="false" ht="15" hidden="false" customHeight="false" outlineLevel="0" collapsed="false">
      <c r="A25" s="0" t="s">
        <v>17</v>
      </c>
      <c r="B25" s="0" t="n">
        <v>13.1</v>
      </c>
      <c r="C25" s="0" t="n">
        <v>1.75</v>
      </c>
      <c r="D25" s="3" t="n">
        <v>0.986</v>
      </c>
      <c r="M25" s="0" t="s">
        <v>17</v>
      </c>
      <c r="N25" s="0" t="n">
        <v>20.9</v>
      </c>
      <c r="O25" s="0" t="n">
        <v>1.74</v>
      </c>
      <c r="P25" s="3" t="n">
        <v>1.04</v>
      </c>
      <c r="X25" s="0" t="s">
        <v>17</v>
      </c>
      <c r="Y25" s="3" t="n">
        <f aca="false">D25</f>
        <v>0.986</v>
      </c>
      <c r="Z25" s="3" t="n">
        <f aca="false">P25</f>
        <v>1.04</v>
      </c>
      <c r="AA25" s="4" t="n">
        <f aca="false">Y25/Z25</f>
        <v>0.948076923076923</v>
      </c>
      <c r="AB25" s="5" t="n">
        <f aca="false">AVERAGE(AA22:AA25)</f>
        <v>1.00071091433921</v>
      </c>
      <c r="AC25" s="2" t="n">
        <f aca="false">STDEV(AA22:AA25)/AB25*100</f>
        <v>4.35327199468529</v>
      </c>
    </row>
    <row r="26" customFormat="false" ht="15" hidden="false" customHeight="false" outlineLevel="0" collapsed="false">
      <c r="AA26" s="4"/>
      <c r="AB26" s="0"/>
      <c r="AC26" s="0"/>
    </row>
    <row r="27" customFormat="false" ht="15" hidden="false" customHeight="false" outlineLevel="0" collapsed="false">
      <c r="AA27" s="4"/>
      <c r="AB27" s="0"/>
      <c r="AC27" s="0"/>
    </row>
    <row r="28" customFormat="false" ht="15" hidden="false" customHeight="false" outlineLevel="0" collapsed="false">
      <c r="AA28" s="4"/>
      <c r="AB28" s="0"/>
      <c r="AC28" s="0"/>
    </row>
    <row r="29" customFormat="false" ht="15" hidden="false" customHeight="false" outlineLevel="0" collapsed="false">
      <c r="AA29" s="4"/>
      <c r="AB29" s="0"/>
      <c r="AC29" s="0"/>
    </row>
    <row r="30" customFormat="false" ht="15" hidden="false" customHeight="false" outlineLevel="0" collapsed="false">
      <c r="E30" s="0" t="n">
        <f aca="false">MIN(E2:E22)</f>
        <v>13.1</v>
      </c>
      <c r="Q30" s="0" t="n">
        <f aca="false">MIN(Q2:Q22)</f>
        <v>20.6</v>
      </c>
      <c r="AB30" s="9"/>
      <c r="AC30" s="0"/>
    </row>
    <row r="31" customFormat="false" ht="15" hidden="false" customHeight="false" outlineLevel="0" collapsed="false">
      <c r="E31" s="0" t="n">
        <f aca="false">MAX(E2:E22)</f>
        <v>13.7</v>
      </c>
      <c r="Q31" s="0" t="n">
        <f aca="false">MAX(Q2:Q22)</f>
        <v>21.1</v>
      </c>
      <c r="AB31" s="9"/>
      <c r="AC31" s="0"/>
    </row>
    <row r="32" customFormat="false" ht="15" hidden="false" customHeight="false" outlineLevel="0" collapsed="false">
      <c r="AB32" s="5" t="s">
        <v>23</v>
      </c>
      <c r="AC32" s="2" t="n">
        <f aca="false">AVERAGE(AC3:AC25)</f>
        <v>4.02050679006747</v>
      </c>
    </row>
    <row r="33" customFormat="false" ht="15" hidden="false" customHeight="false" outlineLevel="0" collapsed="false">
      <c r="AB33" s="5" t="s">
        <v>24</v>
      </c>
      <c r="AC33" s="2" t="n">
        <f aca="false">MEDIAN(AC3:AC25)</f>
        <v>0.362768890637698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</TotalTime>
  <Application>LibreOffice/5.0.2.2$Linux_X86_64 LibreOffice_project/00m0$Build-2</Application>
  <Company>University of Leicester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2015-11-04T17:09:27Z</dcterms:created>
  <dc:creator>vc15</dc:creator>
  <dc:language>en-GB</dc:language>
  <dcterms:modified xsi:type="dcterms:W3CDTF">2015-11-30T18:01:50Z</dcterms:modified>
  <cp:revision>62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Leicester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