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  <c r="C5" i="1"/>
  <c r="D5" i="1"/>
  <c r="E5" i="1"/>
  <c r="F5" i="1"/>
  <c r="G5" i="1"/>
  <c r="B5" i="1"/>
  <c r="C16" i="1"/>
  <c r="D16" i="1"/>
  <c r="E16" i="1"/>
  <c r="F16" i="1"/>
  <c r="G16" i="1"/>
  <c r="H16" i="1"/>
  <c r="I16" i="1"/>
  <c r="B16" i="1"/>
  <c r="C15" i="1" l="1"/>
  <c r="D15" i="1"/>
  <c r="E15" i="1"/>
  <c r="F15" i="1"/>
  <c r="G15" i="1"/>
  <c r="H15" i="1"/>
  <c r="I15" i="1"/>
  <c r="B15" i="1"/>
  <c r="P7" i="1" l="1"/>
  <c r="N7" i="1"/>
  <c r="D36" i="1" l="1"/>
  <c r="E36" i="1"/>
  <c r="F36" i="1"/>
  <c r="G36" i="1"/>
  <c r="H36" i="1"/>
  <c r="I36" i="1"/>
  <c r="D35" i="1"/>
  <c r="E35" i="1"/>
  <c r="F35" i="1"/>
  <c r="G35" i="1"/>
  <c r="H35" i="1"/>
  <c r="I35" i="1"/>
  <c r="C36" i="1"/>
  <c r="C35" i="1"/>
  <c r="D34" i="1"/>
  <c r="E34" i="1"/>
  <c r="F34" i="1"/>
  <c r="G34" i="1"/>
  <c r="H34" i="1"/>
  <c r="I34" i="1"/>
  <c r="C34" i="1"/>
  <c r="C14" i="1" l="1"/>
  <c r="D14" i="1"/>
  <c r="E14" i="1"/>
  <c r="F14" i="1"/>
  <c r="G14" i="1"/>
  <c r="I14" i="1"/>
  <c r="B14" i="1"/>
  <c r="I3" i="1" l="1"/>
  <c r="I7" i="1"/>
  <c r="I8" i="1"/>
  <c r="I12" i="1"/>
  <c r="I13" i="1"/>
  <c r="I2" i="1"/>
</calcChain>
</file>

<file path=xl/sharedStrings.xml><?xml version="1.0" encoding="utf-8"?>
<sst xmlns="http://schemas.openxmlformats.org/spreadsheetml/2006/main" count="159" uniqueCount="134">
  <si>
    <t>&gt;40，≤50</t>
    <phoneticPr fontId="2" type="noConversion"/>
  </si>
  <si>
    <t>&gt;50，≤60</t>
    <phoneticPr fontId="2" type="noConversion"/>
  </si>
  <si>
    <t>&gt;60，≤70</t>
    <phoneticPr fontId="2" type="noConversion"/>
  </si>
  <si>
    <t>&gt;70，≤80</t>
    <phoneticPr fontId="2" type="noConversion"/>
  </si>
  <si>
    <t>80&lt;</t>
    <phoneticPr fontId="2" type="noConversion"/>
  </si>
  <si>
    <t>冠心病-男</t>
    <phoneticPr fontId="2" type="noConversion"/>
  </si>
  <si>
    <t>冠心病-女</t>
    <phoneticPr fontId="2" type="noConversion"/>
  </si>
  <si>
    <t>脑梗塞-男</t>
    <phoneticPr fontId="2" type="noConversion"/>
  </si>
  <si>
    <t>脑梗塞-女</t>
    <phoneticPr fontId="2" type="noConversion"/>
  </si>
  <si>
    <t>冠心病-总</t>
    <phoneticPr fontId="2" type="noConversion"/>
  </si>
  <si>
    <t>脑梗塞-总</t>
    <phoneticPr fontId="2" type="noConversion"/>
  </si>
  <si>
    <t>≤40岁</t>
    <phoneticPr fontId="2" type="noConversion"/>
  </si>
  <si>
    <t>X²=76.92</t>
    <phoneticPr fontId="2" type="noConversion"/>
  </si>
  <si>
    <t>冠心病</t>
    <phoneticPr fontId="2" type="noConversion"/>
  </si>
  <si>
    <t>脑梗</t>
    <phoneticPr fontId="2" type="noConversion"/>
  </si>
  <si>
    <t>男</t>
    <phoneticPr fontId="2" type="noConversion"/>
  </si>
  <si>
    <t>女</t>
    <phoneticPr fontId="2" type="noConversion"/>
  </si>
  <si>
    <t>合计</t>
    <phoneticPr fontId="2" type="noConversion"/>
  </si>
  <si>
    <t>hsCRP</t>
    <phoneticPr fontId="2" type="noConversion"/>
  </si>
  <si>
    <t>TC</t>
    <phoneticPr fontId="2" type="noConversion"/>
  </si>
  <si>
    <t>TG</t>
    <phoneticPr fontId="2" type="noConversion"/>
  </si>
  <si>
    <t>HDL-C</t>
    <phoneticPr fontId="2" type="noConversion"/>
  </si>
  <si>
    <t>LDL-C</t>
    <phoneticPr fontId="2" type="noConversion"/>
  </si>
  <si>
    <t>Apo-A1</t>
    <phoneticPr fontId="2" type="noConversion"/>
  </si>
  <si>
    <t>Apo-B</t>
    <phoneticPr fontId="2" type="noConversion"/>
  </si>
  <si>
    <t>均值</t>
    <phoneticPr fontId="2" type="noConversion"/>
  </si>
  <si>
    <t>标准差</t>
    <phoneticPr fontId="2" type="noConversion"/>
  </si>
  <si>
    <t>变异系数</t>
    <phoneticPr fontId="2" type="noConversion"/>
  </si>
  <si>
    <t>冠心病</t>
    <phoneticPr fontId="2" type="noConversion"/>
  </si>
  <si>
    <t>脑梗</t>
    <phoneticPr fontId="2" type="noConversion"/>
  </si>
  <si>
    <t>均值</t>
    <phoneticPr fontId="2" type="noConversion"/>
  </si>
  <si>
    <t>均值差值</t>
    <phoneticPr fontId="2" type="noConversion"/>
  </si>
  <si>
    <t>TC</t>
    <phoneticPr fontId="2" type="noConversion"/>
  </si>
  <si>
    <t>TG</t>
    <phoneticPr fontId="2" type="noConversion"/>
  </si>
  <si>
    <t>HDL-C</t>
    <phoneticPr fontId="2" type="noConversion"/>
  </si>
  <si>
    <t>LDL-C</t>
    <phoneticPr fontId="2" type="noConversion"/>
  </si>
  <si>
    <t>Apo-B</t>
    <phoneticPr fontId="2" type="noConversion"/>
  </si>
  <si>
    <t>T值</t>
    <phoneticPr fontId="2" type="noConversion"/>
  </si>
  <si>
    <t>P值</t>
    <phoneticPr fontId="2" type="noConversion"/>
  </si>
  <si>
    <t>小于40岁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</si>
  <si>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</si>
  <si>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</si>
  <si>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</si>
  <si>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71-80</t>
    <phoneticPr fontId="2" type="noConversion"/>
  </si>
  <si>
    <t>81以上</t>
    <phoneticPr fontId="2" type="noConversion"/>
  </si>
  <si>
    <t>TC</t>
    <phoneticPr fontId="2" type="noConversion"/>
  </si>
  <si>
    <t>HDL-C</t>
    <phoneticPr fontId="2" type="noConversion"/>
  </si>
  <si>
    <t>LCL-C</t>
    <phoneticPr fontId="2" type="noConversion"/>
  </si>
  <si>
    <t>Apo-A1</t>
    <phoneticPr fontId="2" type="noConversion"/>
  </si>
  <si>
    <t>Apo-B</t>
    <phoneticPr fontId="2" type="noConversion"/>
  </si>
  <si>
    <t>Apo-A1</t>
    <phoneticPr fontId="2" type="noConversion"/>
  </si>
  <si>
    <t>冠心病</t>
    <phoneticPr fontId="2" type="noConversion"/>
  </si>
  <si>
    <t>脑梗塞</t>
    <phoneticPr fontId="2" type="noConversion"/>
  </si>
  <si>
    <t>4.07±1.10</t>
    <phoneticPr fontId="2" type="noConversion"/>
  </si>
  <si>
    <t>4.04±0.98</t>
    <phoneticPr fontId="2" type="noConversion"/>
  </si>
  <si>
    <t>2.15±1.47</t>
    <phoneticPr fontId="2" type="noConversion"/>
  </si>
  <si>
    <t>1.96±1.56</t>
    <phoneticPr fontId="2" type="noConversion"/>
  </si>
  <si>
    <t>例数</t>
    <phoneticPr fontId="2" type="noConversion"/>
  </si>
  <si>
    <t>1.20±0.33</t>
    <phoneticPr fontId="2" type="noConversion"/>
  </si>
  <si>
    <t>1.19±0.427</t>
    <phoneticPr fontId="2" type="noConversion"/>
  </si>
  <si>
    <t>2.34±0.92</t>
    <phoneticPr fontId="2" type="noConversion"/>
  </si>
  <si>
    <t>2.32±0.89</t>
    <phoneticPr fontId="2" type="noConversion"/>
  </si>
  <si>
    <t>1.44±0.23</t>
    <phoneticPr fontId="2" type="noConversion"/>
  </si>
  <si>
    <t>1.38±0.34</t>
    <phoneticPr fontId="2" type="noConversion"/>
  </si>
  <si>
    <t>0.85±0.28</t>
    <phoneticPr fontId="2" type="noConversion"/>
  </si>
  <si>
    <t>0.86±0.29</t>
    <phoneticPr fontId="2" type="noConversion"/>
  </si>
  <si>
    <t>4.23±1.24</t>
    <phoneticPr fontId="2" type="noConversion"/>
  </si>
  <si>
    <t>4.35±1.21</t>
    <phoneticPr fontId="2" type="noConversion"/>
  </si>
  <si>
    <t>2.01±1.71</t>
    <phoneticPr fontId="2" type="noConversion"/>
  </si>
  <si>
    <t>1.63±1.13</t>
    <phoneticPr fontId="2" type="noConversion"/>
  </si>
  <si>
    <t>1.17±0.32</t>
    <phoneticPr fontId="2" type="noConversion"/>
  </si>
  <si>
    <t>1.23±0.35</t>
    <phoneticPr fontId="2" type="noConversion"/>
  </si>
  <si>
    <t>2.51±1.00</t>
    <phoneticPr fontId="2" type="noConversion"/>
  </si>
  <si>
    <t>2.68±1.02</t>
    <phoneticPr fontId="2" type="noConversion"/>
  </si>
  <si>
    <t>1.39±0.26</t>
    <phoneticPr fontId="2" type="noConversion"/>
  </si>
  <si>
    <t>1.40±0.30</t>
    <phoneticPr fontId="2" type="noConversion"/>
  </si>
  <si>
    <t>0.89±0.29</t>
    <phoneticPr fontId="2" type="noConversion"/>
  </si>
  <si>
    <t>0.91±0.28</t>
    <phoneticPr fontId="2" type="noConversion"/>
  </si>
  <si>
    <t>4.12±1.09</t>
    <phoneticPr fontId="2" type="noConversion"/>
  </si>
  <si>
    <t>4.52±1.14</t>
    <phoneticPr fontId="2" type="noConversion"/>
  </si>
  <si>
    <t>1.77±1.48</t>
    <phoneticPr fontId="2" type="noConversion"/>
  </si>
  <si>
    <t>1.81±1.45</t>
    <phoneticPr fontId="2" type="noConversion"/>
  </si>
  <si>
    <t>1.22±0.33</t>
    <phoneticPr fontId="2" type="noConversion"/>
  </si>
  <si>
    <t>1.28±0.39</t>
    <phoneticPr fontId="2" type="noConversion"/>
  </si>
  <si>
    <t>2.40±0.92</t>
    <phoneticPr fontId="2" type="noConversion"/>
  </si>
  <si>
    <t>2.75±1.04</t>
    <phoneticPr fontId="2" type="noConversion"/>
  </si>
  <si>
    <t>1.44±0.28</t>
    <phoneticPr fontId="2" type="noConversion"/>
  </si>
  <si>
    <t>1.44±0.29</t>
    <phoneticPr fontId="2" type="noConversion"/>
  </si>
  <si>
    <t>0.84±0.26</t>
    <phoneticPr fontId="2" type="noConversion"/>
  </si>
  <si>
    <t>0.95±0.29</t>
    <phoneticPr fontId="2" type="noConversion"/>
  </si>
  <si>
    <t>4.08±1.12</t>
    <phoneticPr fontId="2" type="noConversion"/>
  </si>
  <si>
    <t>1.46±0.89</t>
    <phoneticPr fontId="2" type="noConversion"/>
  </si>
  <si>
    <t>1.64±1.39</t>
    <phoneticPr fontId="2" type="noConversion"/>
  </si>
  <si>
    <t>1.27±0.35</t>
    <phoneticPr fontId="2" type="noConversion"/>
  </si>
  <si>
    <t>1.23±0.36</t>
    <phoneticPr fontId="2" type="noConversion"/>
  </si>
  <si>
    <t>2.33±0.91</t>
    <phoneticPr fontId="2" type="noConversion"/>
  </si>
  <si>
    <t>2.66±0.98</t>
    <phoneticPr fontId="2" type="noConversion"/>
  </si>
  <si>
    <t>1.47±0.29</t>
    <phoneticPr fontId="2" type="noConversion"/>
  </si>
  <si>
    <t>1.43±0.30</t>
    <phoneticPr fontId="2" type="noConversion"/>
  </si>
  <si>
    <t>0.82±0.25</t>
    <phoneticPr fontId="2" type="noConversion"/>
  </si>
  <si>
    <t>0.90±0.28</t>
    <phoneticPr fontId="2" type="noConversion"/>
  </si>
  <si>
    <t>4.37±1.15</t>
    <phoneticPr fontId="2" type="noConversion"/>
  </si>
  <si>
    <t>4.19±1.12</t>
    <phoneticPr fontId="2" type="noConversion"/>
  </si>
  <si>
    <t>1.36±0.94</t>
    <phoneticPr fontId="2" type="noConversion"/>
  </si>
  <si>
    <t>1.51±1.17</t>
    <phoneticPr fontId="2" type="noConversion"/>
  </si>
  <si>
    <t>1.24±0,37</t>
    <phoneticPr fontId="2" type="noConversion"/>
  </si>
  <si>
    <t>1.29±0.36</t>
    <phoneticPr fontId="2" type="noConversion"/>
  </si>
  <si>
    <t>2.49±0.96</t>
    <phoneticPr fontId="2" type="noConversion"/>
  </si>
  <si>
    <t>1.41±0.28</t>
    <phoneticPr fontId="2" type="noConversion"/>
  </si>
  <si>
    <t>0.74±0.23</t>
    <phoneticPr fontId="2" type="noConversion"/>
  </si>
  <si>
    <t>0.85±0.27</t>
    <phoneticPr fontId="2" type="noConversion"/>
  </si>
  <si>
    <t>2.07±0.82</t>
    <phoneticPr fontId="2" type="noConversion"/>
  </si>
  <si>
    <t>1.40±0.30</t>
    <phoneticPr fontId="2" type="noConversion"/>
  </si>
  <si>
    <t>3.76±1.04</t>
    <phoneticPr fontId="2" type="noConversion"/>
  </si>
  <si>
    <t>3.50±0.97</t>
    <phoneticPr fontId="2" type="noConversion"/>
  </si>
  <si>
    <t>3.97±1.04</t>
    <phoneticPr fontId="2" type="noConversion"/>
  </si>
  <si>
    <t>1.22±0.84</t>
    <phoneticPr fontId="2" type="noConversion"/>
  </si>
  <si>
    <t>1.20±0.54</t>
    <phoneticPr fontId="2" type="noConversion"/>
  </si>
  <si>
    <t>1.20±0.34</t>
    <phoneticPr fontId="2" type="noConversion"/>
  </si>
  <si>
    <t>1.33±0.37</t>
    <phoneticPr fontId="2" type="noConversion"/>
  </si>
  <si>
    <t>1.86±0.81</t>
    <phoneticPr fontId="2" type="noConversion"/>
  </si>
  <si>
    <t>2.31±0.88</t>
    <phoneticPr fontId="2" type="noConversion"/>
  </si>
  <si>
    <t>1.32±0.28</t>
    <phoneticPr fontId="2" type="noConversion"/>
  </si>
  <si>
    <t>1.38±0.28</t>
    <phoneticPr fontId="2" type="noConversion"/>
  </si>
  <si>
    <t>0.69±0.24</t>
    <phoneticPr fontId="2" type="noConversion"/>
  </si>
  <si>
    <t>0.80±0.25</t>
    <phoneticPr fontId="2" type="noConversion"/>
  </si>
  <si>
    <t>例数</t>
  </si>
  <si>
    <t>冠心病组</t>
  </si>
  <si>
    <t>脑梗塞组</t>
  </si>
  <si>
    <t>合计</t>
  </si>
  <si>
    <t>男性</t>
  </si>
  <si>
    <t>女性</t>
  </si>
  <si>
    <t>50岁以上男</t>
    <phoneticPr fontId="2" type="noConversion"/>
  </si>
  <si>
    <t>50岁以上女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</si>
</sst>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1"/>
  <sheetViews>
    <sheetView tabSelected="1" topLeftCell="B1" workbookViewId="0">
      <selection activeCell="C16" sqref="C16"/>
    </sheetView>
  </sheetViews>
  <sheetFormatPr defaultRowHeight="14.25" x14ac:dyDescent="0.2"/>
  <cols>
    <col min="1" max="1" width="10.375" customWidth="1"/>
    <col min="3" max="3" width="11.125" customWidth="1"/>
    <col min="4" max="4" width="11.5" customWidth="1"/>
    <col min="5" max="5" width="10.25" customWidth="1"/>
    <col min="6" max="6" width="10.375" customWidth="1"/>
    <col min="14" max="14" width="10.5" bestFit="1" customWidth="1"/>
  </cols>
  <sheetData>
    <row r="1" spans="1:17" x14ac:dyDescent="0.2"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N1" s="12" t="s">
        <v>126</v>
      </c>
      <c r="O1" s="12" t="s">
        <v>127</v>
      </c>
      <c r="P1" s="12" t="s">
        <v>128</v>
      </c>
      <c r="Q1" s="12" t="s">
        <v>129</v>
      </c>
    </row>
    <row r="2" spans="1:17" x14ac:dyDescent="0.2">
      <c r="A2" t="s">
        <v>5</v>
      </c>
      <c r="B2">
        <v>26</v>
      </c>
      <c r="C2">
        <v>145</v>
      </c>
      <c r="D2">
        <v>258</v>
      </c>
      <c r="E2">
        <v>487</v>
      </c>
      <c r="F2">
        <v>479</v>
      </c>
      <c r="G2">
        <v>294</v>
      </c>
      <c r="I2">
        <f>SUM(B2:G2)</f>
        <v>1689</v>
      </c>
      <c r="N2" s="12" t="s">
        <v>130</v>
      </c>
      <c r="O2" s="12">
        <v>395</v>
      </c>
      <c r="P2" s="12">
        <v>212</v>
      </c>
      <c r="Q2" s="12">
        <v>607</v>
      </c>
    </row>
    <row r="3" spans="1:17" x14ac:dyDescent="0.2">
      <c r="A3" t="s">
        <v>6</v>
      </c>
      <c r="B3">
        <v>9</v>
      </c>
      <c r="C3">
        <v>53</v>
      </c>
      <c r="D3">
        <v>174</v>
      </c>
      <c r="E3">
        <v>459</v>
      </c>
      <c r="F3">
        <v>529</v>
      </c>
      <c r="G3">
        <v>201</v>
      </c>
      <c r="I3">
        <f t="shared" ref="I3:I13" si="0">SUM(B3:G3)</f>
        <v>1425</v>
      </c>
      <c r="L3" t="s">
        <v>12</v>
      </c>
      <c r="N3" s="12" t="s">
        <v>131</v>
      </c>
      <c r="O3" s="12">
        <v>331</v>
      </c>
      <c r="P3" s="12">
        <v>117</v>
      </c>
      <c r="Q3" s="12">
        <v>448</v>
      </c>
    </row>
    <row r="4" spans="1:17" x14ac:dyDescent="0.2">
      <c r="B4">
        <v>35</v>
      </c>
      <c r="C4">
        <v>189</v>
      </c>
      <c r="D4">
        <v>432</v>
      </c>
      <c r="E4">
        <v>946</v>
      </c>
      <c r="F4">
        <v>1008</v>
      </c>
      <c r="G4">
        <v>495</v>
      </c>
      <c r="I4">
        <v>3114</v>
      </c>
      <c r="N4" s="12" t="s">
        <v>129</v>
      </c>
      <c r="O4" s="12">
        <v>726</v>
      </c>
      <c r="P4" s="12">
        <v>329</v>
      </c>
      <c r="Q4" s="12">
        <v>1055</v>
      </c>
    </row>
    <row r="5" spans="1:17" x14ac:dyDescent="0.2">
      <c r="B5">
        <f>B2/B3</f>
        <v>2.8888888888888888</v>
      </c>
      <c r="C5">
        <f t="shared" ref="C5:G5" si="1">C2/C3</f>
        <v>2.7358490566037736</v>
      </c>
      <c r="D5">
        <f t="shared" si="1"/>
        <v>1.4827586206896552</v>
      </c>
      <c r="E5">
        <f t="shared" si="1"/>
        <v>1.0610021786492374</v>
      </c>
      <c r="F5">
        <f t="shared" si="1"/>
        <v>0.90548204158790169</v>
      </c>
      <c r="G5">
        <f t="shared" si="1"/>
        <v>1.4626865671641791</v>
      </c>
    </row>
    <row r="7" spans="1:17" x14ac:dyDescent="0.2">
      <c r="A7" t="s">
        <v>7</v>
      </c>
      <c r="B7">
        <v>24</v>
      </c>
      <c r="C7">
        <v>110</v>
      </c>
      <c r="D7">
        <v>143</v>
      </c>
      <c r="E7">
        <v>209</v>
      </c>
      <c r="F7">
        <v>238</v>
      </c>
      <c r="G7">
        <v>95</v>
      </c>
      <c r="I7">
        <f t="shared" si="0"/>
        <v>819</v>
      </c>
      <c r="N7">
        <f>(O2*P3-O3*P2)^2</f>
        <v>573937849</v>
      </c>
      <c r="P7">
        <f>N7*Q4/(O4*P4*Q2*Q3)</f>
        <v>9.3221932499803284</v>
      </c>
    </row>
    <row r="8" spans="1:17" x14ac:dyDescent="0.2">
      <c r="A8" t="s">
        <v>8</v>
      </c>
      <c r="B8">
        <v>13</v>
      </c>
      <c r="C8">
        <v>40</v>
      </c>
      <c r="D8">
        <v>89</v>
      </c>
      <c r="E8">
        <v>158</v>
      </c>
      <c r="F8">
        <v>174</v>
      </c>
      <c r="G8">
        <v>62</v>
      </c>
      <c r="I8">
        <f t="shared" si="0"/>
        <v>536</v>
      </c>
    </row>
    <row r="9" spans="1:17" x14ac:dyDescent="0.2">
      <c r="B9">
        <v>37</v>
      </c>
      <c r="C9">
        <v>150</v>
      </c>
      <c r="D9">
        <v>232</v>
      </c>
      <c r="E9">
        <v>367</v>
      </c>
      <c r="F9">
        <v>412</v>
      </c>
      <c r="G9">
        <v>157</v>
      </c>
      <c r="I9">
        <v>1355</v>
      </c>
    </row>
    <row r="10" spans="1:17" x14ac:dyDescent="0.2">
      <c r="B10">
        <f>B7/B8</f>
        <v>1.8461538461538463</v>
      </c>
      <c r="C10">
        <f t="shared" ref="C10:G10" si="2">C7/C8</f>
        <v>2.75</v>
      </c>
      <c r="D10">
        <f t="shared" si="2"/>
        <v>1.6067415730337078</v>
      </c>
      <c r="E10">
        <f t="shared" si="2"/>
        <v>1.3227848101265822</v>
      </c>
      <c r="F10">
        <f t="shared" si="2"/>
        <v>1.367816091954023</v>
      </c>
      <c r="G10">
        <f t="shared" si="2"/>
        <v>1.532258064516129</v>
      </c>
    </row>
    <row r="12" spans="1:17" x14ac:dyDescent="0.2">
      <c r="A12" t="s">
        <v>9</v>
      </c>
      <c r="B12">
        <v>35</v>
      </c>
      <c r="C12">
        <v>198</v>
      </c>
      <c r="D12">
        <v>432</v>
      </c>
      <c r="E12">
        <v>946</v>
      </c>
      <c r="F12">
        <v>1008</v>
      </c>
      <c r="G12">
        <v>495</v>
      </c>
      <c r="I12">
        <f t="shared" si="0"/>
        <v>3114</v>
      </c>
    </row>
    <row r="13" spans="1:17" x14ac:dyDescent="0.2">
      <c r="A13" t="s">
        <v>10</v>
      </c>
      <c r="B13">
        <v>37</v>
      </c>
      <c r="C13">
        <v>150</v>
      </c>
      <c r="D13">
        <v>232</v>
      </c>
      <c r="E13">
        <v>367</v>
      </c>
      <c r="F13">
        <v>412</v>
      </c>
      <c r="G13">
        <v>157</v>
      </c>
      <c r="I13">
        <f t="shared" si="0"/>
        <v>1355</v>
      </c>
    </row>
    <row r="14" spans="1:17" x14ac:dyDescent="0.2">
      <c r="B14">
        <f>B12+B13</f>
        <v>72</v>
      </c>
      <c r="C14">
        <f t="shared" ref="C14:I14" si="3">C12+C13</f>
        <v>348</v>
      </c>
      <c r="D14">
        <f t="shared" si="3"/>
        <v>664</v>
      </c>
      <c r="E14">
        <f t="shared" si="3"/>
        <v>1313</v>
      </c>
      <c r="F14">
        <f t="shared" si="3"/>
        <v>1420</v>
      </c>
      <c r="G14">
        <f t="shared" si="3"/>
        <v>652</v>
      </c>
      <c r="I14">
        <f t="shared" si="3"/>
        <v>4469</v>
      </c>
    </row>
    <row r="15" spans="1:17" x14ac:dyDescent="0.2">
      <c r="B15">
        <f>B12/B13</f>
        <v>0.94594594594594594</v>
      </c>
      <c r="C15">
        <f t="shared" ref="C15:I15" si="4">C12/C13</f>
        <v>1.32</v>
      </c>
      <c r="D15">
        <f t="shared" si="4"/>
        <v>1.8620689655172413</v>
      </c>
      <c r="E15">
        <f t="shared" si="4"/>
        <v>2.5776566757493189</v>
      </c>
      <c r="F15">
        <f t="shared" si="4"/>
        <v>2.4466019417475726</v>
      </c>
      <c r="G15">
        <f t="shared" si="4"/>
        <v>3.1528662420382165</v>
      </c>
      <c r="H15" t="e">
        <f t="shared" si="4"/>
        <v>#DIV/0!</v>
      </c>
      <c r="I15">
        <f t="shared" si="4"/>
        <v>2.2981549815498155</v>
      </c>
    </row>
    <row r="16" spans="1:17" x14ac:dyDescent="0.2">
      <c r="B16">
        <f>(B2+B7)/(B3+B8)</f>
        <v>2.2727272727272729</v>
      </c>
      <c r="C16">
        <f t="shared" ref="C16:I16" si="5">(C2+C7)/(C3+C8)</f>
        <v>2.7419354838709675</v>
      </c>
      <c r="D16">
        <f t="shared" si="5"/>
        <v>1.5247148288973384</v>
      </c>
      <c r="E16">
        <f t="shared" si="5"/>
        <v>1.1280388978930307</v>
      </c>
      <c r="F16">
        <f t="shared" si="5"/>
        <v>1.0199146514935988</v>
      </c>
      <c r="G16">
        <f t="shared" si="5"/>
        <v>1.479087452471483</v>
      </c>
      <c r="H16" t="e">
        <f t="shared" si="5"/>
        <v>#DIV/0!</v>
      </c>
      <c r="I16">
        <f t="shared" si="5"/>
        <v>1.2789393166751657</v>
      </c>
    </row>
    <row r="18" spans="1:12" x14ac:dyDescent="0.2">
      <c r="B18" t="s">
        <v>13</v>
      </c>
      <c r="C18" t="s">
        <v>14</v>
      </c>
      <c r="D18" t="s">
        <v>17</v>
      </c>
      <c r="K18" t="s">
        <v>132</v>
      </c>
      <c r="L18">
        <v>2203</v>
      </c>
    </row>
    <row r="19" spans="1:12" x14ac:dyDescent="0.2">
      <c r="A19" t="s">
        <v>15</v>
      </c>
      <c r="B19">
        <v>1689</v>
      </c>
      <c r="C19">
        <v>819</v>
      </c>
      <c r="D19">
        <v>2508</v>
      </c>
      <c r="K19" t="s">
        <v>133</v>
      </c>
      <c r="L19">
        <v>1846</v>
      </c>
    </row>
    <row r="20" spans="1:12" x14ac:dyDescent="0.2">
      <c r="A20" t="s">
        <v>16</v>
      </c>
      <c r="B20">
        <v>1425</v>
      </c>
      <c r="C20">
        <v>536</v>
      </c>
      <c r="D20">
        <v>1961</v>
      </c>
    </row>
    <row r="21" spans="1:12" x14ac:dyDescent="0.2">
      <c r="A21" t="s">
        <v>17</v>
      </c>
      <c r="B21">
        <v>3114</v>
      </c>
      <c r="C21">
        <v>1335</v>
      </c>
      <c r="D21">
        <v>4469</v>
      </c>
      <c r="F21">
        <v>14.978</v>
      </c>
    </row>
    <row r="26" spans="1:12" x14ac:dyDescent="0.2"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23</v>
      </c>
      <c r="I26" t="s">
        <v>24</v>
      </c>
    </row>
    <row r="27" spans="1:12" x14ac:dyDescent="0.2">
      <c r="A27" s="14" t="s">
        <v>28</v>
      </c>
      <c r="B27" s="2" t="s">
        <v>25</v>
      </c>
      <c r="C27" s="2">
        <v>8.9044283879255026</v>
      </c>
      <c r="D27" s="2">
        <v>3.8966923570969718</v>
      </c>
      <c r="E27" s="2">
        <v>1.5267212588310857</v>
      </c>
      <c r="F27" s="2">
        <v>1.234380218368661</v>
      </c>
      <c r="G27" s="2">
        <v>2.1942324983943462</v>
      </c>
      <c r="H27" s="2">
        <v>1.4148908156711619</v>
      </c>
      <c r="I27" s="2">
        <v>0.78381824020552282</v>
      </c>
      <c r="J27" s="2"/>
    </row>
    <row r="28" spans="1:12" x14ac:dyDescent="0.2">
      <c r="A28" s="14"/>
      <c r="B28" s="1" t="s">
        <v>26</v>
      </c>
      <c r="C28" s="1">
        <v>24.54322088548108</v>
      </c>
      <c r="D28" s="1">
        <v>1.1000072907036145</v>
      </c>
      <c r="E28" s="1">
        <v>1.2453833311556359</v>
      </c>
      <c r="F28" s="1">
        <v>0.35098130243868658</v>
      </c>
      <c r="G28" s="1">
        <v>0.89530344976475629</v>
      </c>
      <c r="H28" s="1">
        <v>0.29228653882198646</v>
      </c>
      <c r="I28" s="1">
        <v>0.25432721544602344</v>
      </c>
      <c r="J28" s="1"/>
    </row>
    <row r="29" spans="1:12" x14ac:dyDescent="0.2">
      <c r="A29" s="14"/>
      <c r="B29" s="3" t="s">
        <v>27</v>
      </c>
      <c r="C29" s="3">
        <v>2.7562938142960354</v>
      </c>
      <c r="D29" s="3">
        <v>0.28229256761832688</v>
      </c>
      <c r="E29" s="3">
        <v>0.81572410415582186</v>
      </c>
      <c r="F29" s="3">
        <v>0.28433808093792884</v>
      </c>
      <c r="G29" s="3">
        <v>0.40802579053035831</v>
      </c>
      <c r="H29" s="3">
        <v>0.2065788650153465</v>
      </c>
      <c r="I29" s="3">
        <v>0.32447218296340868</v>
      </c>
      <c r="J29" s="3"/>
    </row>
    <row r="30" spans="1:12" x14ac:dyDescent="0.2">
      <c r="A30" s="15" t="s">
        <v>29</v>
      </c>
      <c r="B30" s="2" t="s">
        <v>30</v>
      </c>
      <c r="C30" s="2">
        <v>10.39110782865583</v>
      </c>
      <c r="D30" s="2">
        <v>4.2830945347119656</v>
      </c>
      <c r="E30" s="2">
        <v>1.537791728212702</v>
      </c>
      <c r="F30" s="2">
        <v>1.2816765140324962</v>
      </c>
      <c r="G30" s="2">
        <v>2.5760856720827183</v>
      </c>
      <c r="H30" s="2">
        <v>1.412776957163959</v>
      </c>
      <c r="I30" s="2">
        <v>0.88262924667651232</v>
      </c>
      <c r="J30" s="2"/>
    </row>
    <row r="31" spans="1:12" x14ac:dyDescent="0.2">
      <c r="A31" s="15"/>
      <c r="B31" s="1" t="s">
        <v>26</v>
      </c>
      <c r="C31" s="1">
        <v>30.028529099761723</v>
      </c>
      <c r="D31" s="1">
        <v>1.1370737374202227</v>
      </c>
      <c r="E31" s="1">
        <v>1.1239717144269079</v>
      </c>
      <c r="F31" s="1">
        <v>0.36814741085882785</v>
      </c>
      <c r="G31" s="1">
        <v>0.98530633264560319</v>
      </c>
      <c r="H31" s="1">
        <v>0.28989811223515588</v>
      </c>
      <c r="I31" s="1">
        <v>0.27945919672207215</v>
      </c>
      <c r="J31" s="1"/>
    </row>
    <row r="32" spans="1:12" x14ac:dyDescent="0.2">
      <c r="A32" s="15"/>
      <c r="B32" s="3" t="s">
        <v>27</v>
      </c>
      <c r="C32" s="3">
        <v>2.8898294190491667</v>
      </c>
      <c r="D32" s="3">
        <v>0.26547948643321034</v>
      </c>
      <c r="E32" s="3">
        <v>0.73089983110602608</v>
      </c>
      <c r="F32" s="3">
        <v>0.28723894588700694</v>
      </c>
      <c r="G32" s="3">
        <v>0.38248197384250848</v>
      </c>
      <c r="H32" s="3">
        <v>0.20519736733044119</v>
      </c>
      <c r="I32" s="3">
        <v>0.31662127419226027</v>
      </c>
      <c r="J32" s="3"/>
    </row>
    <row r="34" spans="1:16" x14ac:dyDescent="0.2">
      <c r="A34" t="s">
        <v>31</v>
      </c>
      <c r="C34">
        <f>C27-C30</f>
        <v>-1.4866794407303274</v>
      </c>
      <c r="D34">
        <f t="shared" ref="D34:I34" si="6">D27-D30</f>
        <v>-0.38640217761499374</v>
      </c>
      <c r="E34">
        <f t="shared" si="6"/>
        <v>-1.1070469381616377E-2</v>
      </c>
      <c r="F34">
        <f t="shared" si="6"/>
        <v>-4.7296295663835197E-2</v>
      </c>
      <c r="G34">
        <f t="shared" si="6"/>
        <v>-0.38185317368837213</v>
      </c>
      <c r="H34">
        <f t="shared" si="6"/>
        <v>2.1138585072029148E-3</v>
      </c>
      <c r="I34">
        <f t="shared" si="6"/>
        <v>-9.8811006470989504E-2</v>
      </c>
    </row>
    <row r="35" spans="1:16" x14ac:dyDescent="0.2">
      <c r="C35">
        <f>C34/C27</f>
        <v>-0.16695955944193791</v>
      </c>
      <c r="D35">
        <f t="shared" ref="D35:I35" si="7">D34/D27</f>
        <v>-9.9161581722315539E-2</v>
      </c>
      <c r="E35">
        <f t="shared" si="7"/>
        <v>-7.2511398643209683E-3</v>
      </c>
      <c r="F35">
        <f t="shared" si="7"/>
        <v>-3.831582437892702E-2</v>
      </c>
      <c r="G35">
        <f t="shared" si="7"/>
        <v>-0.1740258491148032</v>
      </c>
      <c r="H35">
        <f t="shared" si="7"/>
        <v>1.4940082187191196E-3</v>
      </c>
      <c r="I35">
        <f t="shared" si="7"/>
        <v>-0.12606367318663131</v>
      </c>
    </row>
    <row r="36" spans="1:16" x14ac:dyDescent="0.2">
      <c r="C36">
        <f>C34/C30</f>
        <v>-0.14307227537669012</v>
      </c>
      <c r="D36">
        <f t="shared" ref="D36:I36" si="8">D34/D30</f>
        <v>-9.0215654705594533E-2</v>
      </c>
      <c r="E36">
        <f t="shared" si="8"/>
        <v>-7.1989393482321737E-3</v>
      </c>
      <c r="F36">
        <f t="shared" si="8"/>
        <v>-3.6901897745655367E-2</v>
      </c>
      <c r="G36">
        <f t="shared" si="8"/>
        <v>-0.14822999787101443</v>
      </c>
      <c r="H36">
        <f t="shared" si="8"/>
        <v>1.4962436189830863E-3</v>
      </c>
      <c r="I36">
        <f t="shared" si="8"/>
        <v>-0.1119507503779831</v>
      </c>
    </row>
    <row r="38" spans="1:16" s="8" customFormat="1" x14ac:dyDescent="0.2">
      <c r="A38" s="5"/>
      <c r="B38" s="5"/>
      <c r="C38" s="5" t="s">
        <v>32</v>
      </c>
      <c r="D38" s="5" t="s">
        <v>33</v>
      </c>
      <c r="E38" s="5" t="s">
        <v>34</v>
      </c>
      <c r="F38" s="5" t="s">
        <v>35</v>
      </c>
      <c r="G38" s="5" t="s">
        <v>50</v>
      </c>
      <c r="H38" s="5" t="s">
        <v>36</v>
      </c>
      <c r="J38" s="5" t="s">
        <v>57</v>
      </c>
      <c r="K38" s="5" t="s">
        <v>45</v>
      </c>
      <c r="L38" s="5" t="s">
        <v>33</v>
      </c>
      <c r="M38" s="5" t="s">
        <v>46</v>
      </c>
      <c r="N38" s="5" t="s">
        <v>47</v>
      </c>
      <c r="O38" s="5" t="s">
        <v>48</v>
      </c>
      <c r="P38" s="5" t="s">
        <v>49</v>
      </c>
    </row>
    <row r="39" spans="1:16" s="8" customFormat="1" x14ac:dyDescent="0.2">
      <c r="A39" s="13" t="s">
        <v>39</v>
      </c>
      <c r="B39" s="6" t="s">
        <v>37</v>
      </c>
      <c r="C39" s="8">
        <v>0.11</v>
      </c>
      <c r="D39" s="8">
        <v>0.53</v>
      </c>
      <c r="E39" s="8">
        <v>0.13</v>
      </c>
      <c r="F39" s="8">
        <v>0.11</v>
      </c>
      <c r="G39" s="8">
        <v>0.99</v>
      </c>
      <c r="H39" s="8">
        <v>-0.19</v>
      </c>
      <c r="I39" s="8" t="s">
        <v>51</v>
      </c>
      <c r="J39" s="8">
        <v>35</v>
      </c>
      <c r="K39" s="9" t="s">
        <v>53</v>
      </c>
      <c r="L39" s="9" t="s">
        <v>55</v>
      </c>
      <c r="M39" s="9" t="s">
        <v>58</v>
      </c>
      <c r="N39" s="9" t="s">
        <v>60</v>
      </c>
      <c r="O39" s="9" t="s">
        <v>62</v>
      </c>
      <c r="P39" s="9" t="s">
        <v>64</v>
      </c>
    </row>
    <row r="40" spans="1:16" s="8" customFormat="1" x14ac:dyDescent="0.2">
      <c r="A40" s="13"/>
      <c r="B40" s="7" t="s">
        <v>38</v>
      </c>
      <c r="C40" s="11">
        <v>0.91300000000000003</v>
      </c>
      <c r="D40" s="11">
        <v>0.60099999999999998</v>
      </c>
      <c r="E40" s="11">
        <v>0.89500000000000002</v>
      </c>
      <c r="F40" s="11">
        <v>0.91600000000000004</v>
      </c>
      <c r="G40" s="11">
        <v>0.32600000000000001</v>
      </c>
      <c r="H40" s="11">
        <v>0.85299999999999998</v>
      </c>
      <c r="I40" s="8" t="s">
        <v>52</v>
      </c>
      <c r="J40" s="8">
        <v>37</v>
      </c>
      <c r="K40" s="10" t="s">
        <v>54</v>
      </c>
      <c r="L40" s="10" t="s">
        <v>56</v>
      </c>
      <c r="M40" s="10" t="s">
        <v>59</v>
      </c>
      <c r="N40" s="10" t="s">
        <v>61</v>
      </c>
      <c r="O40" s="10" t="s">
        <v>63</v>
      </c>
      <c r="P40" s="10" t="s">
        <v>65</v>
      </c>
    </row>
    <row r="41" spans="1:16" s="8" customFormat="1" x14ac:dyDescent="0.2">
      <c r="A41" s="13" t="s">
        <v>40</v>
      </c>
      <c r="B41" s="6" t="s">
        <v>37</v>
      </c>
      <c r="C41" s="8">
        <v>-0.91</v>
      </c>
      <c r="D41" s="8">
        <v>2.52</v>
      </c>
      <c r="E41" s="8">
        <v>-1.64</v>
      </c>
      <c r="F41" s="8">
        <v>-1.56</v>
      </c>
      <c r="G41" s="8">
        <v>-0.17</v>
      </c>
      <c r="H41" s="8">
        <v>-0.55000000000000004</v>
      </c>
      <c r="I41" s="8" t="s">
        <v>51</v>
      </c>
      <c r="J41" s="8">
        <v>198</v>
      </c>
      <c r="K41" s="9" t="s">
        <v>66</v>
      </c>
      <c r="L41" s="9" t="s">
        <v>68</v>
      </c>
      <c r="M41" s="9" t="s">
        <v>70</v>
      </c>
      <c r="N41" s="9" t="s">
        <v>72</v>
      </c>
      <c r="O41" s="9" t="s">
        <v>74</v>
      </c>
      <c r="P41" s="9" t="s">
        <v>76</v>
      </c>
    </row>
    <row r="42" spans="1:16" s="8" customFormat="1" x14ac:dyDescent="0.2">
      <c r="A42" s="13"/>
      <c r="B42" s="7" t="s">
        <v>38</v>
      </c>
      <c r="C42" s="11">
        <v>0.36199999999999999</v>
      </c>
      <c r="D42" s="11">
        <v>1.2E-2</v>
      </c>
      <c r="E42" s="11">
        <v>0.10199999999999999</v>
      </c>
      <c r="F42" s="11">
        <v>0.12</v>
      </c>
      <c r="G42" s="11">
        <v>0.86699999999999999</v>
      </c>
      <c r="H42" s="11">
        <v>0.58099999999999996</v>
      </c>
      <c r="I42" s="8" t="s">
        <v>52</v>
      </c>
      <c r="J42" s="8">
        <v>150</v>
      </c>
      <c r="K42" s="10" t="s">
        <v>67</v>
      </c>
      <c r="L42" s="10" t="s">
        <v>69</v>
      </c>
      <c r="M42" s="10" t="s">
        <v>71</v>
      </c>
      <c r="N42" s="10" t="s">
        <v>73</v>
      </c>
      <c r="O42" s="10" t="s">
        <v>75</v>
      </c>
      <c r="P42" s="10" t="s">
        <v>77</v>
      </c>
    </row>
    <row r="43" spans="1:16" s="8" customFormat="1" x14ac:dyDescent="0.2">
      <c r="A43" s="13" t="s">
        <v>41</v>
      </c>
      <c r="B43" s="6" t="s">
        <v>37</v>
      </c>
      <c r="C43" s="8">
        <v>-4.45</v>
      </c>
      <c r="D43" s="8">
        <v>-0.38</v>
      </c>
      <c r="E43" s="8">
        <v>-1.8</v>
      </c>
      <c r="F43" s="8">
        <v>-4.3099999999999996</v>
      </c>
      <c r="G43" s="8">
        <v>-0.13</v>
      </c>
      <c r="H43" s="8">
        <v>-4.5999999999999996</v>
      </c>
      <c r="I43" s="8" t="s">
        <v>51</v>
      </c>
      <c r="J43" s="8">
        <v>432</v>
      </c>
      <c r="K43" s="9" t="s">
        <v>78</v>
      </c>
      <c r="L43" s="9" t="s">
        <v>80</v>
      </c>
      <c r="M43" s="9" t="s">
        <v>82</v>
      </c>
      <c r="N43" s="9" t="s">
        <v>84</v>
      </c>
      <c r="O43" s="9" t="s">
        <v>86</v>
      </c>
      <c r="P43" s="9" t="s">
        <v>88</v>
      </c>
    </row>
    <row r="44" spans="1:16" s="8" customFormat="1" x14ac:dyDescent="0.2">
      <c r="A44" s="13"/>
      <c r="B44" s="7" t="s">
        <v>38</v>
      </c>
      <c r="C44" s="11">
        <v>0</v>
      </c>
      <c r="D44" s="11">
        <v>0.70199999999999996</v>
      </c>
      <c r="E44" s="11">
        <v>7.2999999999999995E-2</v>
      </c>
      <c r="F44" s="11">
        <v>0</v>
      </c>
      <c r="G44" s="11">
        <v>0.89300000000000002</v>
      </c>
      <c r="H44" s="11">
        <v>0</v>
      </c>
      <c r="I44" s="8" t="s">
        <v>52</v>
      </c>
      <c r="J44" s="8">
        <v>231</v>
      </c>
      <c r="K44" s="10" t="s">
        <v>79</v>
      </c>
      <c r="L44" s="10" t="s">
        <v>81</v>
      </c>
      <c r="M44" s="10" t="s">
        <v>83</v>
      </c>
      <c r="N44" s="10" t="s">
        <v>85</v>
      </c>
      <c r="O44" s="10" t="s">
        <v>87</v>
      </c>
      <c r="P44" s="10" t="s">
        <v>89</v>
      </c>
    </row>
    <row r="45" spans="1:16" s="8" customFormat="1" x14ac:dyDescent="0.2">
      <c r="A45" s="13" t="s">
        <v>42</v>
      </c>
      <c r="B45" s="6" t="s">
        <v>37</v>
      </c>
      <c r="C45" s="8">
        <v>-4.2</v>
      </c>
      <c r="D45" s="8">
        <v>2.75</v>
      </c>
      <c r="E45" s="8">
        <v>-1.21</v>
      </c>
      <c r="F45" s="8">
        <v>-5.57</v>
      </c>
      <c r="G45" s="8">
        <v>2.23</v>
      </c>
      <c r="H45" s="8">
        <v>-4.9400000000000004</v>
      </c>
      <c r="I45" s="8" t="s">
        <v>51</v>
      </c>
      <c r="J45" s="8">
        <v>946</v>
      </c>
      <c r="K45" s="9" t="s">
        <v>90</v>
      </c>
      <c r="L45" s="9" t="s">
        <v>92</v>
      </c>
      <c r="M45" s="9" t="s">
        <v>93</v>
      </c>
      <c r="N45" s="9" t="s">
        <v>95</v>
      </c>
      <c r="O45" s="9" t="s">
        <v>97</v>
      </c>
      <c r="P45" s="9" t="s">
        <v>99</v>
      </c>
    </row>
    <row r="46" spans="1:16" s="8" customFormat="1" x14ac:dyDescent="0.2">
      <c r="A46" s="13"/>
      <c r="B46" s="7" t="s">
        <v>38</v>
      </c>
      <c r="C46" s="11">
        <v>0</v>
      </c>
      <c r="D46" s="11">
        <v>6.0000000000000001E-3</v>
      </c>
      <c r="E46" s="11">
        <v>0.22700000000000001</v>
      </c>
      <c r="F46" s="11">
        <v>0</v>
      </c>
      <c r="G46" s="11">
        <v>2.5999999999999999E-2</v>
      </c>
      <c r="H46" s="11">
        <v>0</v>
      </c>
      <c r="I46" s="8" t="s">
        <v>52</v>
      </c>
      <c r="J46" s="8">
        <v>367</v>
      </c>
      <c r="K46" s="10" t="s">
        <v>101</v>
      </c>
      <c r="L46" s="10" t="s">
        <v>91</v>
      </c>
      <c r="M46" s="10" t="s">
        <v>94</v>
      </c>
      <c r="N46" s="10" t="s">
        <v>96</v>
      </c>
      <c r="O46" s="10" t="s">
        <v>98</v>
      </c>
      <c r="P46" s="10" t="s">
        <v>100</v>
      </c>
    </row>
    <row r="47" spans="1:16" s="8" customFormat="1" x14ac:dyDescent="0.2">
      <c r="A47" s="13" t="s">
        <v>43</v>
      </c>
      <c r="B47" s="6" t="s">
        <v>37</v>
      </c>
      <c r="C47" s="8">
        <v>-6.7</v>
      </c>
      <c r="D47" s="8">
        <v>-2.39</v>
      </c>
      <c r="E47" s="8">
        <v>-2.15</v>
      </c>
      <c r="F47" s="8">
        <v>-7.72</v>
      </c>
      <c r="G47" s="8">
        <v>-0.13</v>
      </c>
      <c r="H47" s="8">
        <v>-6.94</v>
      </c>
      <c r="I47" s="8" t="s">
        <v>51</v>
      </c>
      <c r="J47" s="8">
        <v>1008</v>
      </c>
      <c r="K47" s="9" t="s">
        <v>113</v>
      </c>
      <c r="L47" s="9" t="s">
        <v>103</v>
      </c>
      <c r="M47" s="9" t="s">
        <v>105</v>
      </c>
      <c r="N47" s="9" t="s">
        <v>111</v>
      </c>
      <c r="O47" s="9" t="s">
        <v>112</v>
      </c>
      <c r="P47" s="9" t="s">
        <v>109</v>
      </c>
    </row>
    <row r="48" spans="1:16" s="8" customFormat="1" x14ac:dyDescent="0.2">
      <c r="A48" s="13"/>
      <c r="B48" s="7" t="s">
        <v>38</v>
      </c>
      <c r="C48" s="11">
        <v>0</v>
      </c>
      <c r="D48" s="11">
        <v>1.7000000000000001E-2</v>
      </c>
      <c r="E48" s="11">
        <v>3.2000000000000001E-2</v>
      </c>
      <c r="F48" s="11">
        <v>0</v>
      </c>
      <c r="G48" s="11">
        <v>0.9</v>
      </c>
      <c r="H48" s="11">
        <v>0</v>
      </c>
      <c r="I48" s="8" t="s">
        <v>52</v>
      </c>
      <c r="J48" s="8">
        <v>412</v>
      </c>
      <c r="K48" s="10" t="s">
        <v>102</v>
      </c>
      <c r="L48" s="10" t="s">
        <v>104</v>
      </c>
      <c r="M48" s="10" t="s">
        <v>106</v>
      </c>
      <c r="N48" s="10" t="s">
        <v>107</v>
      </c>
      <c r="O48" s="10" t="s">
        <v>108</v>
      </c>
      <c r="P48" s="10" t="s">
        <v>110</v>
      </c>
    </row>
    <row r="49" spans="1:16" s="8" customFormat="1" x14ac:dyDescent="0.2">
      <c r="A49" s="13" t="s">
        <v>44</v>
      </c>
      <c r="B49" s="6" t="s">
        <v>37</v>
      </c>
      <c r="C49" s="8">
        <v>-5.0599999999999996</v>
      </c>
      <c r="D49" s="8">
        <v>0.18</v>
      </c>
      <c r="E49" s="8">
        <v>-3.76</v>
      </c>
      <c r="F49" s="8">
        <v>-5.66</v>
      </c>
      <c r="G49" s="8">
        <v>-2.0699999999999998</v>
      </c>
      <c r="H49" s="8">
        <v>-4.91</v>
      </c>
      <c r="I49" s="8" t="s">
        <v>51</v>
      </c>
      <c r="J49" s="8">
        <v>495</v>
      </c>
      <c r="K49" s="9" t="s">
        <v>114</v>
      </c>
      <c r="L49" s="9" t="s">
        <v>116</v>
      </c>
      <c r="M49" s="9" t="s">
        <v>118</v>
      </c>
      <c r="N49" s="9" t="s">
        <v>120</v>
      </c>
      <c r="O49" s="9" t="s">
        <v>122</v>
      </c>
      <c r="P49" s="9" t="s">
        <v>124</v>
      </c>
    </row>
    <row r="50" spans="1:16" s="8" customFormat="1" x14ac:dyDescent="0.2">
      <c r="A50" s="13"/>
      <c r="B50" s="7" t="s">
        <v>38</v>
      </c>
      <c r="C50" s="11">
        <v>0</v>
      </c>
      <c r="D50" s="11">
        <v>0.85799999999999998</v>
      </c>
      <c r="E50" s="11">
        <v>0</v>
      </c>
      <c r="F50" s="11">
        <v>0</v>
      </c>
      <c r="G50" s="11">
        <v>3.9E-2</v>
      </c>
      <c r="H50" s="11">
        <v>0</v>
      </c>
      <c r="I50" s="8" t="s">
        <v>52</v>
      </c>
      <c r="J50" s="8">
        <v>157</v>
      </c>
      <c r="K50" s="10" t="s">
        <v>115</v>
      </c>
      <c r="L50" s="10" t="s">
        <v>117</v>
      </c>
      <c r="M50" s="10" t="s">
        <v>119</v>
      </c>
      <c r="N50" s="10" t="s">
        <v>121</v>
      </c>
      <c r="O50" s="10" t="s">
        <v>123</v>
      </c>
      <c r="P50" s="10" t="s">
        <v>125</v>
      </c>
    </row>
    <row r="51" spans="1:16" x14ac:dyDescent="0.2">
      <c r="B51" s="4"/>
    </row>
  </sheetData>
  <mergeCells count="8">
    <mergeCell ref="A45:A46"/>
    <mergeCell ref="A47:A48"/>
    <mergeCell ref="A49:A50"/>
    <mergeCell ref="A27:A29"/>
    <mergeCell ref="A30:A32"/>
    <mergeCell ref="A39:A40"/>
    <mergeCell ref="A41:A42"/>
    <mergeCell ref="A43:A4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2017-05-19T14:00:39Z</dcterms:modified>
</cp:coreProperties>
</file>