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TS Marketing Campaign Website\lcsc-bts-marketing\app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3" i="1"/>
  <c r="L12" i="1"/>
  <c r="L17" i="1"/>
  <c r="L15" i="1"/>
  <c r="I20" i="1" l="1"/>
  <c r="J20" i="1" s="1"/>
  <c r="F20" i="1"/>
  <c r="E20" i="1"/>
  <c r="G19" i="1"/>
  <c r="I19" i="1" s="1"/>
  <c r="J19" i="1" s="1"/>
  <c r="E19" i="1"/>
  <c r="I18" i="1"/>
  <c r="J18" i="1"/>
  <c r="K18" i="1"/>
  <c r="G18" i="1"/>
  <c r="J17" i="1"/>
  <c r="K17" i="1"/>
  <c r="I17" i="1"/>
  <c r="G17" i="1"/>
  <c r="J16" i="1"/>
  <c r="K16" i="1"/>
  <c r="I16" i="1"/>
  <c r="G16" i="1"/>
  <c r="I15" i="1"/>
  <c r="J15" i="1"/>
  <c r="K15" i="1"/>
  <c r="G15" i="1"/>
  <c r="K20" i="1" l="1"/>
  <c r="K19" i="1"/>
  <c r="I13" i="1"/>
  <c r="J13" i="1" s="1"/>
  <c r="E13" i="1"/>
  <c r="F11" i="1"/>
  <c r="E11" i="1"/>
  <c r="F8" i="1"/>
  <c r="I8" i="1" s="1"/>
  <c r="J8" i="1" s="1"/>
  <c r="E8" i="1"/>
  <c r="I11" i="1"/>
  <c r="J11" i="1" s="1"/>
  <c r="I6" i="1"/>
  <c r="K6" i="1" s="1"/>
  <c r="G10" i="1"/>
  <c r="I10" i="1" s="1"/>
  <c r="G6" i="1"/>
  <c r="E12" i="1"/>
  <c r="E14" i="1"/>
  <c r="G7" i="1"/>
  <c r="I7" i="1" s="1"/>
  <c r="K7" i="1" s="1"/>
  <c r="G9" i="1"/>
  <c r="I9" i="1" s="1"/>
  <c r="K9" i="1" s="1"/>
  <c r="G5" i="1"/>
  <c r="I5" i="1" s="1"/>
  <c r="J5" i="1" s="1"/>
  <c r="F14" i="1"/>
  <c r="G12" i="1"/>
  <c r="K10" i="1" l="1"/>
  <c r="J10" i="1"/>
  <c r="J9" i="1"/>
  <c r="K13" i="1"/>
  <c r="I12" i="1"/>
  <c r="J6" i="1"/>
  <c r="K11" i="1"/>
  <c r="K5" i="1"/>
  <c r="J7" i="1"/>
  <c r="K8" i="1"/>
  <c r="I14" i="1"/>
  <c r="K12" i="1" l="1"/>
  <c r="J12" i="1"/>
  <c r="J14" i="1"/>
  <c r="K14" i="1"/>
</calcChain>
</file>

<file path=xl/sharedStrings.xml><?xml version="1.0" encoding="utf-8"?>
<sst xmlns="http://schemas.openxmlformats.org/spreadsheetml/2006/main" count="153" uniqueCount="120">
  <si>
    <t>School</t>
  </si>
  <si>
    <t>Tuition</t>
  </si>
  <si>
    <t>Board</t>
  </si>
  <si>
    <t>Estimated</t>
  </si>
  <si>
    <t>Expenses</t>
  </si>
  <si>
    <t>Travel Costs</t>
  </si>
  <si>
    <t>Year</t>
  </si>
  <si>
    <t>2016-2017</t>
  </si>
  <si>
    <t>Total</t>
  </si>
  <si>
    <t>Cambridge</t>
  </si>
  <si>
    <t>City</t>
  </si>
  <si>
    <t>State</t>
  </si>
  <si>
    <t>Massachusetts</t>
  </si>
  <si>
    <t>Stanford</t>
  </si>
  <si>
    <t>Harvard University</t>
  </si>
  <si>
    <t>Stanford University</t>
  </si>
  <si>
    <t>California</t>
  </si>
  <si>
    <t>Lewiston</t>
  </si>
  <si>
    <t>Idaho</t>
  </si>
  <si>
    <t>Room and</t>
  </si>
  <si>
    <t>Lewis-Clark State College-Idaho Resident</t>
  </si>
  <si>
    <t>Lewis-Clark State College-Asotin County</t>
  </si>
  <si>
    <t>Lewis-Clark State College-Non-Resident</t>
  </si>
  <si>
    <t>Washington State University-Resident</t>
  </si>
  <si>
    <t>Washington State University-Non-Resident</t>
  </si>
  <si>
    <t>Pullman</t>
  </si>
  <si>
    <t>Washington</t>
  </si>
  <si>
    <t>University of Idaho-Resident</t>
  </si>
  <si>
    <t>University of Idaho-Non-resident</t>
  </si>
  <si>
    <t>Moscow</t>
  </si>
  <si>
    <t>and Fees</t>
  </si>
  <si>
    <t>Northwestern University</t>
  </si>
  <si>
    <t>Evanston</t>
  </si>
  <si>
    <t>Illinois</t>
  </si>
  <si>
    <t>Per</t>
  </si>
  <si>
    <t>2 year</t>
  </si>
  <si>
    <t>4 year</t>
  </si>
  <si>
    <t>BAS or BA, BS</t>
  </si>
  <si>
    <t>AAS or AA</t>
  </si>
  <si>
    <t>Nerdwallet.com has a cost of living calculator that might help us with that part of the project.</t>
  </si>
  <si>
    <t>https://www.nerdwallet.com/cost-of-living-calculator/compare/seattle-vs-new-york-manhattan</t>
  </si>
  <si>
    <t>Median home price</t>
  </si>
  <si>
    <t>Monthly Mortgage+interest</t>
  </si>
  <si>
    <t>Food:</t>
  </si>
  <si>
    <t xml:space="preserve">  Bread</t>
  </si>
  <si>
    <t xml:space="preserve">  Dozen eggs</t>
  </si>
  <si>
    <t xml:space="preserve">  Gallon of milk</t>
  </si>
  <si>
    <t xml:space="preserve">  12-inch Pizza Hut pizza</t>
  </si>
  <si>
    <t xml:space="preserve">  McDonalds Quarter-Pounder with cheese</t>
  </si>
  <si>
    <t>Entertainment:</t>
  </si>
  <si>
    <t xml:space="preserve">  Movie ticket</t>
  </si>
  <si>
    <t xml:space="preserve">  Bowling game</t>
  </si>
  <si>
    <t>Gas (per gallon)</t>
  </si>
  <si>
    <t>Median 2 bedroom apartment rent (per month)</t>
  </si>
  <si>
    <t>Los Angeles, CA</t>
  </si>
  <si>
    <t>Manhattan, NY</t>
  </si>
  <si>
    <t>Boise, ID</t>
  </si>
  <si>
    <t>Denver, CO</t>
  </si>
  <si>
    <t>Washington, D.C.</t>
  </si>
  <si>
    <t>Seattle, WA</t>
  </si>
  <si>
    <t>Portland, OR</t>
  </si>
  <si>
    <t>Chicago, IL</t>
  </si>
  <si>
    <t>Brooklyn, NY</t>
  </si>
  <si>
    <t>Phoenix, AZ</t>
  </si>
  <si>
    <t>Las Vegas, NV</t>
  </si>
  <si>
    <t>Anchorage, AK</t>
  </si>
  <si>
    <t>Montgomery, AL</t>
  </si>
  <si>
    <t>San Diego, CA</t>
  </si>
  <si>
    <t>Hartford, CT</t>
  </si>
  <si>
    <t>Miami, FL</t>
  </si>
  <si>
    <t>Atlanta, GA</t>
  </si>
  <si>
    <t>Honolulu, HI</t>
  </si>
  <si>
    <t>Indianapolis, IN</t>
  </si>
  <si>
    <t>Louisville, KY</t>
  </si>
  <si>
    <t>Topeka, KS</t>
  </si>
  <si>
    <t>New Orleans, LA</t>
  </si>
  <si>
    <t>Boston, MA</t>
  </si>
  <si>
    <t>Baltimore, MD</t>
  </si>
  <si>
    <t>Portland, ME</t>
  </si>
  <si>
    <t>Detroit, MI</t>
  </si>
  <si>
    <t>Minneapolis, MN</t>
  </si>
  <si>
    <t>St. Louis, MO</t>
  </si>
  <si>
    <t>Jackson, MS</t>
  </si>
  <si>
    <t>Bozeman, MT</t>
  </si>
  <si>
    <t>Charlotte, NC</t>
  </si>
  <si>
    <t>Fargo, ND</t>
  </si>
  <si>
    <t>Lincoln, NE</t>
  </si>
  <si>
    <t>Manchester, NH</t>
  </si>
  <si>
    <t>Newark, NJ</t>
  </si>
  <si>
    <t>Cincinnati, OH</t>
  </si>
  <si>
    <t>Tulsa, OK</t>
  </si>
  <si>
    <t>Philadelphia, PA</t>
  </si>
  <si>
    <t>Providence, RI</t>
  </si>
  <si>
    <t>Charleston, SC</t>
  </si>
  <si>
    <t>Pierre, SD</t>
  </si>
  <si>
    <t>Memphis, TN</t>
  </si>
  <si>
    <t>Dallas, TX</t>
  </si>
  <si>
    <t>St. George, UT</t>
  </si>
  <si>
    <t>Richmond, VA</t>
  </si>
  <si>
    <t>Burlington, VT</t>
  </si>
  <si>
    <t>Madison, WI</t>
  </si>
  <si>
    <t>Morgantown, WV</t>
  </si>
  <si>
    <t>Little Rock, AR</t>
  </si>
  <si>
    <t>Wilmington, DE</t>
  </si>
  <si>
    <t>Cedar Rapids, IA</t>
  </si>
  <si>
    <t>Lewiston, ID</t>
  </si>
  <si>
    <t>https://www.trulia.com/real_estate/Lewiston-Idaho/</t>
  </si>
  <si>
    <t>https://www.rentjungle.com/average-rent-in-lewiston-id-rent-trends/</t>
  </si>
  <si>
    <t>http://www.gaspricewatch.com/ID-idaho/Lewiston/gas-prices/page-1/2.htm</t>
  </si>
  <si>
    <t>Boise</t>
  </si>
  <si>
    <t>Boise State University-Idaho Resident</t>
  </si>
  <si>
    <t>Boise State University-Non-Resident</t>
  </si>
  <si>
    <t>Los Angeles</t>
  </si>
  <si>
    <t>University of California, Los Angeles</t>
  </si>
  <si>
    <t>Las Vegas</t>
  </si>
  <si>
    <t>Nevada</t>
  </si>
  <si>
    <t>University of Nevada, Las Vegas-Resident</t>
  </si>
  <si>
    <t>University of Nevada, Las Vegas-Non-Resident</t>
  </si>
  <si>
    <t>New York University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</si>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</sst>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43" fontId="0" fillId="0" borderId="0" xfId="0" applyNumberFormat="1"/>
    <xf numFmtId="0" fontId="2" fillId="0" borderId="0" xfId="3"/>
    <xf numFmtId="0" fontId="0" fillId="0" borderId="1" xfId="0" applyBorder="1"/>
    <xf numFmtId="44" fontId="0" fillId="0" borderId="0" xfId="2" applyFont="1"/>
    <xf numFmtId="43" fontId="0" fillId="0" borderId="1" xfId="1" applyFont="1" applyBorder="1"/>
    <xf numFmtId="43" fontId="0" fillId="0" borderId="1" xfId="1" applyFont="1" applyFill="1" applyBorder="1"/>
    <xf numFmtId="43" fontId="1" fillId="0" borderId="1" xfId="1" applyFont="1" applyFill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rdwallet.com/cost-of-living-calculator/compare/seattle-vs-new-york-manhat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tabSelected="1" workbookViewId="0">
      <pane xSplit="1" topLeftCell="L1" activePane="topRight" state="frozen"/>
      <selection pane="topRight" activeCell="A15" sqref="A15"/>
    </sheetView>
  </sheetViews>
  <sheetFormatPr defaultRowHeight="15" x14ac:dyDescent="0.25"/>
  <cols>
    <col min="1" max="1" width="42.85546875" customWidth="1"/>
    <col min="2" max="2" width="12.5703125" bestFit="1" customWidth="1"/>
    <col min="3" max="3" width="14.28515625" bestFit="1" customWidth="1"/>
    <col min="4" max="4" width="15" bestFit="1" customWidth="1"/>
    <col min="5" max="5" width="12.42578125" style="1" bestFit="1" customWidth="1"/>
    <col min="6" max="6" width="17.85546875" style="1" bestFit="1" customWidth="1"/>
    <col min="7" max="7" width="12.85546875" style="1" bestFit="1" customWidth="1"/>
    <col min="8" max="8" width="13.140625" style="1" bestFit="1" customWidth="1"/>
    <col min="9" max="9" width="12.5703125" style="1" bestFit="1" customWidth="1"/>
    <col min="10" max="10" width="14.28515625" style="1" bestFit="1" customWidth="1"/>
    <col min="11" max="11" width="14.28515625" bestFit="1" customWidth="1"/>
    <col min="12" max="12" width="14.7109375" bestFit="1" customWidth="1"/>
    <col min="13" max="13" width="15.42578125" bestFit="1" customWidth="1"/>
    <col min="14" max="14" width="17.28515625" bestFit="1" customWidth="1"/>
    <col min="15" max="15" width="14.7109375" bestFit="1" customWidth="1"/>
    <col min="16" max="16" width="13.140625" bestFit="1" customWidth="1"/>
    <col min="17" max="17" width="11.5703125" bestFit="1" customWidth="1"/>
    <col min="18" max="18" width="12.42578125" bestFit="1" customWidth="1"/>
    <col min="19" max="19" width="13.5703125" bestFit="1" customWidth="1"/>
    <col min="20" max="20" width="16.42578125" bestFit="1" customWidth="1"/>
    <col min="21" max="21" width="14.140625" bestFit="1" customWidth="1"/>
    <col min="22" max="22" width="12" bestFit="1" customWidth="1"/>
    <col min="23" max="23" width="17.28515625" bestFit="1" customWidth="1"/>
    <col min="24" max="24" width="12.5703125" bestFit="1" customWidth="1"/>
    <col min="25" max="25" width="15.28515625" bestFit="1" customWidth="1"/>
    <col min="26" max="26" width="13.85546875" bestFit="1" customWidth="1"/>
    <col min="27" max="27" width="12" bestFit="1" customWidth="1"/>
    <col min="28" max="28" width="17.85546875" bestFit="1" customWidth="1"/>
    <col min="29" max="29" width="14" bestFit="1" customWidth="1"/>
    <col min="30" max="30" width="12.85546875" bestFit="1" customWidth="1"/>
    <col min="31" max="32" width="14.42578125" bestFit="1" customWidth="1"/>
    <col min="33" max="33" width="11.5703125" bestFit="1" customWidth="1"/>
    <col min="34" max="34" width="12.140625" bestFit="1" customWidth="1"/>
    <col min="35" max="35" width="16.7109375" bestFit="1" customWidth="1"/>
    <col min="36" max="36" width="12.42578125" bestFit="1" customWidth="1"/>
    <col min="37" max="37" width="15.140625" bestFit="1" customWidth="1"/>
    <col min="38" max="38" width="11.5703125" bestFit="1" customWidth="1"/>
    <col min="39" max="39" width="17.28515625" bestFit="1" customWidth="1"/>
    <col min="40" max="41" width="15.28515625" bestFit="1" customWidth="1"/>
    <col min="42" max="42" width="11.5703125" bestFit="1" customWidth="1"/>
    <col min="43" max="43" width="14.28515625" bestFit="1" customWidth="1"/>
    <col min="44" max="44" width="11.5703125" bestFit="1" customWidth="1"/>
    <col min="45" max="46" width="15" bestFit="1" customWidth="1"/>
    <col min="47" max="47" width="15.140625" bestFit="1" customWidth="1"/>
    <col min="48" max="48" width="13.5703125" bestFit="1" customWidth="1"/>
    <col min="49" max="49" width="18.140625" bestFit="1" customWidth="1"/>
    <col min="50" max="50" width="15.140625" bestFit="1" customWidth="1"/>
    <col min="51" max="51" width="16.28515625" bestFit="1" customWidth="1"/>
    <col min="52" max="52" width="16.85546875" bestFit="1" customWidth="1"/>
    <col min="53" max="53" width="13.42578125" bestFit="1" customWidth="1"/>
  </cols>
  <sheetData>
    <row r="1" spans="1:12" x14ac:dyDescent="0.25">
      <c r="I1" s="1" t="s">
        <v>34</v>
      </c>
    </row>
    <row r="2" spans="1:12" x14ac:dyDescent="0.25">
      <c r="E2" s="1" t="s">
        <v>1</v>
      </c>
      <c r="F2" s="1" t="s">
        <v>19</v>
      </c>
      <c r="G2" s="1" t="s">
        <v>3</v>
      </c>
      <c r="H2" s="1" t="s">
        <v>3</v>
      </c>
      <c r="I2" s="1" t="s">
        <v>6</v>
      </c>
      <c r="J2" s="1" t="s">
        <v>35</v>
      </c>
      <c r="K2" s="1" t="s">
        <v>36</v>
      </c>
    </row>
    <row r="3" spans="1:12" x14ac:dyDescent="0.25">
      <c r="A3" t="s">
        <v>0</v>
      </c>
      <c r="B3" t="s">
        <v>10</v>
      </c>
      <c r="C3" t="s">
        <v>11</v>
      </c>
      <c r="D3" t="s">
        <v>6</v>
      </c>
      <c r="E3" s="1" t="s">
        <v>30</v>
      </c>
      <c r="F3" s="1" t="s">
        <v>2</v>
      </c>
      <c r="G3" s="1" t="s">
        <v>4</v>
      </c>
      <c r="H3" s="1" t="s">
        <v>5</v>
      </c>
      <c r="I3" s="1" t="s">
        <v>8</v>
      </c>
      <c r="J3" s="1" t="s">
        <v>38</v>
      </c>
      <c r="K3" s="1" t="s">
        <v>37</v>
      </c>
    </row>
    <row r="5" spans="1:12" x14ac:dyDescent="0.25">
      <c r="A5" s="2" t="s">
        <v>20</v>
      </c>
      <c r="B5" s="2" t="s">
        <v>17</v>
      </c>
      <c r="C5" s="2" t="s">
        <v>18</v>
      </c>
      <c r="D5" s="2" t="s">
        <v>7</v>
      </c>
      <c r="E5" s="3">
        <v>6120</v>
      </c>
      <c r="F5" s="3">
        <v>7392</v>
      </c>
      <c r="G5" s="3">
        <f>1650+1000</f>
        <v>2650</v>
      </c>
      <c r="H5" s="3">
        <v>1200</v>
      </c>
      <c r="I5" s="3">
        <f t="shared" ref="I5:I14" si="0">SUM(E5:H5)</f>
        <v>17362</v>
      </c>
      <c r="J5" s="1">
        <f t="shared" ref="J5:J20" si="1">I5*2</f>
        <v>34724</v>
      </c>
      <c r="K5" s="4">
        <f t="shared" ref="K5:K15" si="2">I5*4</f>
        <v>69448</v>
      </c>
    </row>
    <row r="6" spans="1:12" x14ac:dyDescent="0.25">
      <c r="A6" t="s">
        <v>27</v>
      </c>
      <c r="B6" t="s">
        <v>29</v>
      </c>
      <c r="C6" t="s">
        <v>18</v>
      </c>
      <c r="D6" t="s">
        <v>7</v>
      </c>
      <c r="E6" s="1">
        <v>7232</v>
      </c>
      <c r="F6" s="1">
        <v>8354</v>
      </c>
      <c r="G6" s="1">
        <f>1214+2622</f>
        <v>3836</v>
      </c>
      <c r="H6" s="1">
        <v>1218</v>
      </c>
      <c r="I6" s="1">
        <f t="shared" si="0"/>
        <v>20640</v>
      </c>
      <c r="J6" s="1">
        <f t="shared" si="1"/>
        <v>41280</v>
      </c>
      <c r="K6" s="4">
        <f t="shared" si="2"/>
        <v>82560</v>
      </c>
    </row>
    <row r="7" spans="1:12" x14ac:dyDescent="0.25">
      <c r="A7" s="2" t="s">
        <v>21</v>
      </c>
      <c r="B7" s="2" t="s">
        <v>17</v>
      </c>
      <c r="C7" s="2" t="s">
        <v>18</v>
      </c>
      <c r="D7" s="2" t="s">
        <v>7</v>
      </c>
      <c r="E7" s="3">
        <v>9652</v>
      </c>
      <c r="F7" s="3">
        <v>7392</v>
      </c>
      <c r="G7" s="3">
        <f>1650+1000</f>
        <v>2650</v>
      </c>
      <c r="H7" s="3">
        <v>1200</v>
      </c>
      <c r="I7" s="3">
        <f t="shared" si="0"/>
        <v>20894</v>
      </c>
      <c r="J7" s="1">
        <f t="shared" si="1"/>
        <v>41788</v>
      </c>
      <c r="K7" s="4">
        <f t="shared" si="2"/>
        <v>83576</v>
      </c>
    </row>
    <row r="8" spans="1:12" x14ac:dyDescent="0.25">
      <c r="A8" t="s">
        <v>23</v>
      </c>
      <c r="B8" t="s">
        <v>25</v>
      </c>
      <c r="C8" t="s">
        <v>26</v>
      </c>
      <c r="D8" t="s">
        <v>7</v>
      </c>
      <c r="E8" s="1">
        <f>10916+1050</f>
        <v>11966</v>
      </c>
      <c r="F8" s="1">
        <f>6872+4002</f>
        <v>10874</v>
      </c>
      <c r="I8" s="1">
        <f t="shared" si="0"/>
        <v>22840</v>
      </c>
      <c r="J8" s="1">
        <f t="shared" si="1"/>
        <v>45680</v>
      </c>
      <c r="K8" s="4">
        <f t="shared" si="2"/>
        <v>91360</v>
      </c>
    </row>
    <row r="9" spans="1:12" x14ac:dyDescent="0.25">
      <c r="A9" s="2" t="s">
        <v>22</v>
      </c>
      <c r="B9" s="2" t="s">
        <v>17</v>
      </c>
      <c r="C9" s="2" t="s">
        <v>18</v>
      </c>
      <c r="D9" s="2" t="s">
        <v>7</v>
      </c>
      <c r="E9" s="3">
        <v>17620</v>
      </c>
      <c r="F9" s="3">
        <v>7392</v>
      </c>
      <c r="G9" s="3">
        <f>1650+1000</f>
        <v>2650</v>
      </c>
      <c r="H9" s="3">
        <v>1200</v>
      </c>
      <c r="I9" s="3">
        <f t="shared" si="0"/>
        <v>28862</v>
      </c>
      <c r="J9" s="1">
        <f t="shared" si="1"/>
        <v>57724</v>
      </c>
      <c r="K9" s="4">
        <f t="shared" si="2"/>
        <v>115448</v>
      </c>
    </row>
    <row r="10" spans="1:12" x14ac:dyDescent="0.25">
      <c r="A10" t="s">
        <v>28</v>
      </c>
      <c r="B10" t="s">
        <v>29</v>
      </c>
      <c r="C10" t="s">
        <v>18</v>
      </c>
      <c r="D10" t="s">
        <v>7</v>
      </c>
      <c r="E10" s="1">
        <v>22040</v>
      </c>
      <c r="F10" s="1">
        <v>8354</v>
      </c>
      <c r="G10" s="1">
        <f>1214+2622</f>
        <v>3836</v>
      </c>
      <c r="H10" s="1">
        <v>1218</v>
      </c>
      <c r="I10" s="1">
        <f t="shared" si="0"/>
        <v>35448</v>
      </c>
      <c r="J10" s="1">
        <f t="shared" si="1"/>
        <v>70896</v>
      </c>
      <c r="K10" s="4">
        <f t="shared" si="2"/>
        <v>141792</v>
      </c>
    </row>
    <row r="11" spans="1:12" x14ac:dyDescent="0.25">
      <c r="A11" t="s">
        <v>24</v>
      </c>
      <c r="B11" t="s">
        <v>25</v>
      </c>
      <c r="C11" t="s">
        <v>26</v>
      </c>
      <c r="D11" t="s">
        <v>7</v>
      </c>
      <c r="E11" s="1">
        <f>24500+1050</f>
        <v>25550</v>
      </c>
      <c r="F11" s="1">
        <f>6872+4002</f>
        <v>10874</v>
      </c>
      <c r="I11" s="1">
        <f t="shared" si="0"/>
        <v>36424</v>
      </c>
      <c r="J11" s="1">
        <f t="shared" si="1"/>
        <v>72848</v>
      </c>
      <c r="K11" s="4">
        <f t="shared" si="2"/>
        <v>145696</v>
      </c>
    </row>
    <row r="12" spans="1:12" x14ac:dyDescent="0.25">
      <c r="A12" t="s">
        <v>15</v>
      </c>
      <c r="B12" t="s">
        <v>13</v>
      </c>
      <c r="C12" t="s">
        <v>16</v>
      </c>
      <c r="D12" t="s">
        <v>7</v>
      </c>
      <c r="E12" s="1">
        <f>47331+609</f>
        <v>47940</v>
      </c>
      <c r="F12" s="1">
        <v>14601</v>
      </c>
      <c r="G12" s="1">
        <f>2700+1455</f>
        <v>4155</v>
      </c>
      <c r="I12" s="1">
        <f t="shared" si="0"/>
        <v>66696</v>
      </c>
      <c r="J12" s="1">
        <f t="shared" si="1"/>
        <v>133392</v>
      </c>
      <c r="K12" s="4">
        <f t="shared" si="2"/>
        <v>266784</v>
      </c>
      <c r="L12" s="4">
        <f>SUM(E12,G12)</f>
        <v>52095</v>
      </c>
    </row>
    <row r="13" spans="1:12" x14ac:dyDescent="0.25">
      <c r="A13" t="s">
        <v>31</v>
      </c>
      <c r="B13" t="s">
        <v>32</v>
      </c>
      <c r="C13" t="s">
        <v>33</v>
      </c>
      <c r="D13" t="s">
        <v>7</v>
      </c>
      <c r="E13" s="1">
        <f>50424+431</f>
        <v>50855</v>
      </c>
      <c r="F13" s="1">
        <v>15489</v>
      </c>
      <c r="G13" s="1">
        <v>4152</v>
      </c>
      <c r="I13" s="1">
        <f t="shared" si="0"/>
        <v>70496</v>
      </c>
      <c r="J13" s="1">
        <f t="shared" si="1"/>
        <v>140992</v>
      </c>
      <c r="K13" s="4">
        <f t="shared" si="2"/>
        <v>281984</v>
      </c>
      <c r="L13" s="4">
        <f>SUM(E13,G13)</f>
        <v>55007</v>
      </c>
    </row>
    <row r="14" spans="1:12" x14ac:dyDescent="0.25">
      <c r="A14" t="s">
        <v>14</v>
      </c>
      <c r="B14" t="s">
        <v>9</v>
      </c>
      <c r="C14" t="s">
        <v>12</v>
      </c>
      <c r="D14" t="s">
        <v>7</v>
      </c>
      <c r="E14" s="1">
        <f>43280+3794</f>
        <v>47074</v>
      </c>
      <c r="F14" s="1">
        <f>9894+6057</f>
        <v>15951</v>
      </c>
      <c r="G14" s="1">
        <v>3875</v>
      </c>
      <c r="H14" s="1">
        <v>5200</v>
      </c>
      <c r="I14" s="1">
        <f t="shared" si="0"/>
        <v>72100</v>
      </c>
      <c r="J14" s="1">
        <f t="shared" si="1"/>
        <v>144200</v>
      </c>
      <c r="K14" s="4">
        <f t="shared" si="2"/>
        <v>288400</v>
      </c>
      <c r="L14" s="4">
        <f>SUM(E14,G14)</f>
        <v>50949</v>
      </c>
    </row>
    <row r="15" spans="1:12" x14ac:dyDescent="0.25">
      <c r="A15" t="s">
        <v>110</v>
      </c>
      <c r="B15" t="s">
        <v>109</v>
      </c>
      <c r="C15" t="s">
        <v>18</v>
      </c>
      <c r="D15" t="s">
        <v>7</v>
      </c>
      <c r="E15" s="1">
        <v>7354</v>
      </c>
      <c r="F15" s="1">
        <v>7780</v>
      </c>
      <c r="G15" s="1">
        <f>1200+2182</f>
        <v>3382</v>
      </c>
      <c r="H15" s="1">
        <v>1182</v>
      </c>
      <c r="I15" s="1">
        <f>SUM(E15:H15)</f>
        <v>19698</v>
      </c>
      <c r="J15" s="1">
        <f t="shared" si="1"/>
        <v>39396</v>
      </c>
      <c r="K15" s="4">
        <f t="shared" si="2"/>
        <v>78792</v>
      </c>
      <c r="L15" s="4">
        <f>SUM(E15,G15)</f>
        <v>10736</v>
      </c>
    </row>
    <row r="16" spans="1:12" x14ac:dyDescent="0.25">
      <c r="A16" t="s">
        <v>111</v>
      </c>
      <c r="B16" t="s">
        <v>109</v>
      </c>
      <c r="C16" t="s">
        <v>18</v>
      </c>
      <c r="D16" t="s">
        <v>7</v>
      </c>
      <c r="E16" s="1">
        <v>21804</v>
      </c>
      <c r="F16" s="1">
        <v>7780</v>
      </c>
      <c r="G16" s="1">
        <f>1200+2182</f>
        <v>3382</v>
      </c>
      <c r="H16" s="1">
        <v>1404</v>
      </c>
      <c r="I16" s="1">
        <f>SUM(E16:H16)</f>
        <v>34370</v>
      </c>
      <c r="J16" s="1">
        <f t="shared" si="1"/>
        <v>68740</v>
      </c>
      <c r="K16" s="4">
        <f t="shared" ref="K16" si="3">I16*4</f>
        <v>137480</v>
      </c>
    </row>
    <row r="17" spans="1:54" x14ac:dyDescent="0.25">
      <c r="A17" t="s">
        <v>113</v>
      </c>
      <c r="B17" t="s">
        <v>112</v>
      </c>
      <c r="C17" t="s">
        <v>16</v>
      </c>
      <c r="D17" t="s">
        <v>7</v>
      </c>
      <c r="E17" s="1">
        <v>12918</v>
      </c>
      <c r="F17" s="1">
        <v>15069</v>
      </c>
      <c r="G17" s="1">
        <f>1635+1677+2148</f>
        <v>5460</v>
      </c>
      <c r="H17" s="1">
        <v>600</v>
      </c>
      <c r="I17" s="1">
        <f>SUM(E17:H17)</f>
        <v>34047</v>
      </c>
      <c r="J17" s="1">
        <f t="shared" si="1"/>
        <v>68094</v>
      </c>
      <c r="K17" s="4">
        <f t="shared" ref="K17" si="4">I17*4</f>
        <v>136188</v>
      </c>
      <c r="L17" s="4">
        <f>SUM(E17,G17)</f>
        <v>18378</v>
      </c>
    </row>
    <row r="18" spans="1:54" x14ac:dyDescent="0.25">
      <c r="A18" t="s">
        <v>116</v>
      </c>
      <c r="B18" t="s">
        <v>114</v>
      </c>
      <c r="C18" t="s">
        <v>115</v>
      </c>
      <c r="D18" t="s">
        <v>7</v>
      </c>
      <c r="E18" s="1">
        <v>6192</v>
      </c>
      <c r="F18" s="1">
        <v>9404</v>
      </c>
      <c r="G18" s="1">
        <f>1298+2952</f>
        <v>4250</v>
      </c>
      <c r="H18" s="1">
        <v>656</v>
      </c>
      <c r="I18" s="1">
        <f t="shared" ref="I18:I19" si="5">SUM(E18:H18)</f>
        <v>20502</v>
      </c>
      <c r="J18" s="1">
        <f t="shared" si="1"/>
        <v>41004</v>
      </c>
      <c r="K18" s="4">
        <f t="shared" ref="K18:K19" si="6">I18*4</f>
        <v>82008</v>
      </c>
    </row>
    <row r="19" spans="1:54" x14ac:dyDescent="0.25">
      <c r="A19" t="s">
        <v>117</v>
      </c>
      <c r="B19" t="s">
        <v>114</v>
      </c>
      <c r="C19" t="s">
        <v>115</v>
      </c>
      <c r="D19" t="s">
        <v>7</v>
      </c>
      <c r="E19" s="1">
        <f>E18+13910</f>
        <v>20102</v>
      </c>
      <c r="F19" s="1">
        <v>9404</v>
      </c>
      <c r="G19" s="1">
        <f>1298+2952</f>
        <v>4250</v>
      </c>
      <c r="H19" s="1">
        <v>656</v>
      </c>
      <c r="I19" s="1">
        <f t="shared" si="5"/>
        <v>34412</v>
      </c>
      <c r="J19" s="1">
        <f t="shared" si="1"/>
        <v>68824</v>
      </c>
      <c r="K19" s="4">
        <f t="shared" si="6"/>
        <v>137648</v>
      </c>
    </row>
    <row r="20" spans="1:54" x14ac:dyDescent="0.25">
      <c r="A20" t="s">
        <v>118</v>
      </c>
      <c r="B20" t="s">
        <v>119</v>
      </c>
      <c r="C20" t="s">
        <v>119</v>
      </c>
      <c r="D20" t="s">
        <v>7</v>
      </c>
      <c r="E20" s="1">
        <f>24531+24531</f>
        <v>49062</v>
      </c>
      <c r="F20" s="1">
        <f>10454+2800+2800</f>
        <v>16054</v>
      </c>
      <c r="G20" s="1">
        <v>0</v>
      </c>
      <c r="H20" s="1">
        <v>0</v>
      </c>
      <c r="I20" s="1">
        <f t="shared" ref="I20" si="7">SUM(E20:H20)</f>
        <v>65116</v>
      </c>
      <c r="J20" s="1">
        <f t="shared" si="1"/>
        <v>130232</v>
      </c>
      <c r="K20" s="4">
        <f t="shared" ref="K20" si="8">I20*4</f>
        <v>260464</v>
      </c>
    </row>
    <row r="22" spans="1:54" x14ac:dyDescent="0.25">
      <c r="A22" t="s">
        <v>39</v>
      </c>
    </row>
    <row r="23" spans="1:54" x14ac:dyDescent="0.25">
      <c r="A23" s="5" t="s">
        <v>40</v>
      </c>
    </row>
    <row r="25" spans="1:54" x14ac:dyDescent="0.25">
      <c r="B25" s="6" t="s">
        <v>56</v>
      </c>
      <c r="C25" s="6" t="s">
        <v>55</v>
      </c>
      <c r="D25" s="6" t="s">
        <v>54</v>
      </c>
      <c r="E25" s="8" t="s">
        <v>57</v>
      </c>
      <c r="F25" s="8" t="s">
        <v>58</v>
      </c>
      <c r="G25" s="8" t="s">
        <v>59</v>
      </c>
      <c r="H25" s="8" t="s">
        <v>60</v>
      </c>
      <c r="I25" s="8" t="s">
        <v>61</v>
      </c>
      <c r="J25" s="8" t="s">
        <v>62</v>
      </c>
      <c r="K25" s="9" t="s">
        <v>63</v>
      </c>
      <c r="L25" s="9" t="s">
        <v>64</v>
      </c>
      <c r="M25" s="9" t="s">
        <v>65</v>
      </c>
      <c r="N25" s="9" t="s">
        <v>66</v>
      </c>
      <c r="O25" s="9" t="s">
        <v>67</v>
      </c>
      <c r="P25" s="9" t="s">
        <v>68</v>
      </c>
      <c r="Q25" s="10" t="s">
        <v>69</v>
      </c>
      <c r="R25" s="10" t="s">
        <v>70</v>
      </c>
      <c r="S25" s="10" t="s">
        <v>71</v>
      </c>
      <c r="T25" s="10" t="s">
        <v>72</v>
      </c>
      <c r="U25" s="10" t="s">
        <v>73</v>
      </c>
      <c r="V25" s="10" t="s">
        <v>74</v>
      </c>
      <c r="W25" s="10" t="s">
        <v>75</v>
      </c>
      <c r="X25" s="10" t="s">
        <v>76</v>
      </c>
      <c r="Y25" s="10" t="s">
        <v>77</v>
      </c>
      <c r="Z25" s="10" t="s">
        <v>78</v>
      </c>
      <c r="AA25" s="10" t="s">
        <v>79</v>
      </c>
      <c r="AB25" s="10" t="s">
        <v>80</v>
      </c>
      <c r="AC25" s="10" t="s">
        <v>81</v>
      </c>
      <c r="AD25" s="10" t="s">
        <v>82</v>
      </c>
      <c r="AE25" s="10" t="s">
        <v>83</v>
      </c>
      <c r="AF25" s="10" t="s">
        <v>84</v>
      </c>
      <c r="AG25" s="10" t="s">
        <v>85</v>
      </c>
      <c r="AH25" s="10" t="s">
        <v>86</v>
      </c>
      <c r="AI25" s="10" t="s">
        <v>87</v>
      </c>
      <c r="AJ25" s="10" t="s">
        <v>88</v>
      </c>
      <c r="AK25" s="10" t="s">
        <v>89</v>
      </c>
      <c r="AL25" s="10" t="s">
        <v>90</v>
      </c>
      <c r="AM25" s="10" t="s">
        <v>91</v>
      </c>
      <c r="AN25" s="10" t="s">
        <v>92</v>
      </c>
      <c r="AO25" s="10" t="s">
        <v>93</v>
      </c>
      <c r="AP25" s="10" t="s">
        <v>94</v>
      </c>
      <c r="AQ25" s="10" t="s">
        <v>95</v>
      </c>
      <c r="AR25" s="10" t="s">
        <v>96</v>
      </c>
      <c r="AS25" s="10" t="s">
        <v>97</v>
      </c>
      <c r="AT25" s="10" t="s">
        <v>98</v>
      </c>
      <c r="AU25" s="10" t="s">
        <v>99</v>
      </c>
      <c r="AV25" s="10" t="s">
        <v>100</v>
      </c>
      <c r="AW25" s="10" t="s">
        <v>101</v>
      </c>
      <c r="AX25" s="10" t="s">
        <v>102</v>
      </c>
      <c r="AY25" s="10" t="s">
        <v>103</v>
      </c>
      <c r="AZ25" s="10" t="s">
        <v>104</v>
      </c>
      <c r="BA25" s="10" t="s">
        <v>105</v>
      </c>
    </row>
    <row r="26" spans="1:54" x14ac:dyDescent="0.25">
      <c r="A26" t="s">
        <v>53</v>
      </c>
      <c r="B26" s="7">
        <v>790</v>
      </c>
      <c r="C26" s="7">
        <v>4088</v>
      </c>
      <c r="D26" s="7">
        <v>2449</v>
      </c>
      <c r="E26" s="7">
        <v>1475</v>
      </c>
      <c r="F26" s="7">
        <v>2111</v>
      </c>
      <c r="G26" s="7">
        <v>2068</v>
      </c>
      <c r="H26" s="7">
        <v>2415</v>
      </c>
      <c r="I26" s="7">
        <v>1500</v>
      </c>
      <c r="J26" s="7">
        <v>2660</v>
      </c>
      <c r="K26" s="7">
        <v>969</v>
      </c>
      <c r="L26" s="7">
        <v>1042</v>
      </c>
      <c r="M26" s="1">
        <v>1399</v>
      </c>
      <c r="N26" s="1">
        <v>816</v>
      </c>
      <c r="O26" s="1">
        <v>2248</v>
      </c>
      <c r="P26" s="1">
        <v>1300</v>
      </c>
      <c r="Q26" s="1">
        <v>1733</v>
      </c>
      <c r="R26" s="1">
        <v>1053</v>
      </c>
      <c r="S26" s="1">
        <v>2919</v>
      </c>
      <c r="T26" s="1">
        <v>1003</v>
      </c>
      <c r="U26" s="1">
        <v>842</v>
      </c>
      <c r="V26" s="1">
        <v>849</v>
      </c>
      <c r="W26" s="1">
        <v>1065</v>
      </c>
      <c r="X26" s="1">
        <v>2669</v>
      </c>
      <c r="Y26" s="1">
        <v>1588</v>
      </c>
      <c r="Z26" s="1">
        <v>1352</v>
      </c>
      <c r="AA26" s="1">
        <v>1031</v>
      </c>
      <c r="AB26" s="1">
        <v>1138</v>
      </c>
      <c r="AC26" s="1">
        <v>874</v>
      </c>
      <c r="AD26" s="1">
        <v>695</v>
      </c>
      <c r="AE26" s="1">
        <v>1019</v>
      </c>
      <c r="AF26" s="1">
        <v>1065</v>
      </c>
      <c r="AG26" s="1">
        <v>940</v>
      </c>
      <c r="AH26" s="1">
        <v>785</v>
      </c>
      <c r="AI26" s="1">
        <v>1350</v>
      </c>
      <c r="AJ26" s="1">
        <v>1572</v>
      </c>
      <c r="AK26" s="1">
        <v>874</v>
      </c>
      <c r="AL26" s="1">
        <v>658</v>
      </c>
      <c r="AM26" s="1">
        <v>1391</v>
      </c>
      <c r="AN26" s="1">
        <v>1583</v>
      </c>
      <c r="AO26" s="1">
        <v>1229</v>
      </c>
      <c r="AP26" s="1">
        <v>786</v>
      </c>
      <c r="AQ26" s="1">
        <v>676</v>
      </c>
      <c r="AR26" s="1">
        <v>1050</v>
      </c>
      <c r="AS26" s="1">
        <v>756</v>
      </c>
      <c r="AT26" s="1">
        <v>970</v>
      </c>
      <c r="AU26" s="1">
        <v>1433</v>
      </c>
      <c r="AV26" s="1">
        <v>1017</v>
      </c>
      <c r="AW26" s="1">
        <v>792</v>
      </c>
      <c r="AX26" s="1">
        <v>786</v>
      </c>
      <c r="AY26" s="1">
        <v>1105</v>
      </c>
      <c r="AZ26" s="1">
        <v>780</v>
      </c>
      <c r="BA26" s="1">
        <v>643</v>
      </c>
      <c r="BB26" t="s">
        <v>107</v>
      </c>
    </row>
    <row r="27" spans="1:54" x14ac:dyDescent="0.25">
      <c r="A27" t="s">
        <v>41</v>
      </c>
      <c r="B27" s="7">
        <v>260847</v>
      </c>
      <c r="C27" s="7">
        <v>1613600</v>
      </c>
      <c r="D27" s="7">
        <v>659270</v>
      </c>
      <c r="E27" s="7">
        <v>407400</v>
      </c>
      <c r="F27" s="7">
        <v>786415</v>
      </c>
      <c r="G27" s="7">
        <v>552238</v>
      </c>
      <c r="H27" s="7">
        <v>469950</v>
      </c>
      <c r="I27" s="7">
        <v>454905</v>
      </c>
      <c r="J27" s="7">
        <v>1057588</v>
      </c>
      <c r="K27" s="7">
        <v>311163</v>
      </c>
      <c r="L27" s="7">
        <v>367232</v>
      </c>
      <c r="M27" s="1">
        <v>495778</v>
      </c>
      <c r="N27" s="1">
        <v>286013</v>
      </c>
      <c r="O27" s="1">
        <v>789429</v>
      </c>
      <c r="P27" s="1">
        <v>429000</v>
      </c>
      <c r="Q27" s="1">
        <v>372833</v>
      </c>
      <c r="R27" s="1">
        <v>266836</v>
      </c>
      <c r="S27" s="1">
        <v>1073417</v>
      </c>
      <c r="T27" s="1">
        <v>243692</v>
      </c>
      <c r="U27" s="1">
        <v>240539</v>
      </c>
      <c r="V27" s="1">
        <v>265000</v>
      </c>
      <c r="W27" s="1">
        <v>307733</v>
      </c>
      <c r="X27" s="1">
        <v>576133</v>
      </c>
      <c r="Y27" s="1">
        <v>469450</v>
      </c>
      <c r="Z27" s="1">
        <v>372150</v>
      </c>
      <c r="AA27" s="1">
        <v>268788</v>
      </c>
      <c r="AB27" s="1">
        <v>346600</v>
      </c>
      <c r="AC27" s="1">
        <v>213093</v>
      </c>
      <c r="AD27" s="1">
        <v>246000</v>
      </c>
      <c r="AE27" s="1">
        <v>367241</v>
      </c>
      <c r="AF27" s="1">
        <v>246891</v>
      </c>
      <c r="AG27" s="1">
        <v>307366</v>
      </c>
      <c r="AH27" s="1">
        <v>258764</v>
      </c>
      <c r="AI27" s="1">
        <v>366250</v>
      </c>
      <c r="AJ27" s="1">
        <v>493333</v>
      </c>
      <c r="AK27" s="1">
        <v>234332</v>
      </c>
      <c r="AL27" s="1">
        <v>202556</v>
      </c>
      <c r="AM27" s="1">
        <v>436467</v>
      </c>
      <c r="AN27" s="1">
        <v>401100</v>
      </c>
      <c r="AO27" s="1">
        <v>293607</v>
      </c>
      <c r="AP27" s="1">
        <v>442800</v>
      </c>
      <c r="AQ27" s="1">
        <v>203847</v>
      </c>
      <c r="AR27" s="1">
        <v>272431</v>
      </c>
      <c r="AS27" s="1">
        <v>324138</v>
      </c>
      <c r="AT27" s="1">
        <v>286555</v>
      </c>
      <c r="AU27" s="1">
        <v>494787</v>
      </c>
      <c r="AV27" s="1">
        <v>374900</v>
      </c>
      <c r="AW27" s="1">
        <v>318698</v>
      </c>
      <c r="AX27" s="1">
        <v>304300</v>
      </c>
      <c r="AY27" s="1">
        <v>351070</v>
      </c>
      <c r="AZ27" s="1">
        <v>279643</v>
      </c>
      <c r="BA27" s="1">
        <v>224616</v>
      </c>
      <c r="BB27" t="s">
        <v>106</v>
      </c>
    </row>
    <row r="28" spans="1:54" x14ac:dyDescent="0.25">
      <c r="A28" t="s">
        <v>42</v>
      </c>
      <c r="B28" s="7">
        <v>916</v>
      </c>
      <c r="C28" s="7">
        <v>5489</v>
      </c>
      <c r="D28" s="7">
        <v>2316</v>
      </c>
      <c r="E28" s="7">
        <v>1398</v>
      </c>
      <c r="F28" s="7">
        <v>2746</v>
      </c>
      <c r="G28" s="7">
        <v>1888</v>
      </c>
      <c r="H28" s="7">
        <v>1632</v>
      </c>
      <c r="I28" s="7">
        <v>1617</v>
      </c>
      <c r="J28" s="7">
        <v>3597</v>
      </c>
      <c r="K28" s="7">
        <v>1114</v>
      </c>
      <c r="L28" s="7">
        <v>1292</v>
      </c>
      <c r="M28" s="1">
        <v>1730</v>
      </c>
      <c r="N28" s="1">
        <v>993</v>
      </c>
      <c r="O28" s="1">
        <v>2700</v>
      </c>
      <c r="P28" s="1">
        <v>1521</v>
      </c>
      <c r="Q28" s="1">
        <v>1220</v>
      </c>
      <c r="R28" s="1">
        <v>916</v>
      </c>
      <c r="S28" s="1">
        <v>3833</v>
      </c>
      <c r="T28" s="1">
        <v>831</v>
      </c>
      <c r="U28" s="1">
        <v>840</v>
      </c>
      <c r="V28" s="1">
        <v>905</v>
      </c>
      <c r="W28" s="1">
        <v>1080</v>
      </c>
      <c r="X28" s="1">
        <v>1972</v>
      </c>
      <c r="Y28" s="1">
        <v>1598</v>
      </c>
      <c r="Z28" s="1">
        <v>1319</v>
      </c>
      <c r="AA28" s="1">
        <v>929</v>
      </c>
      <c r="AB28" s="1">
        <v>1222</v>
      </c>
      <c r="AC28" s="1">
        <v>724</v>
      </c>
      <c r="AD28" s="1">
        <v>835</v>
      </c>
      <c r="AE28" s="1">
        <v>1263</v>
      </c>
      <c r="AF28" s="1">
        <v>846</v>
      </c>
      <c r="AG28" s="1">
        <v>1056</v>
      </c>
      <c r="AH28" s="1">
        <v>897</v>
      </c>
      <c r="AI28" s="1">
        <v>1325</v>
      </c>
      <c r="AJ28" s="1">
        <v>1660</v>
      </c>
      <c r="AK28" s="1">
        <v>796</v>
      </c>
      <c r="AL28" s="1">
        <v>700</v>
      </c>
      <c r="AM28" s="1">
        <v>1651</v>
      </c>
      <c r="AN28" s="1">
        <v>1434</v>
      </c>
      <c r="AO28" s="1">
        <v>1014</v>
      </c>
      <c r="AP28" s="1">
        <v>1590</v>
      </c>
      <c r="AQ28" s="1">
        <v>708</v>
      </c>
      <c r="AR28" s="1">
        <v>934</v>
      </c>
      <c r="AS28" s="1">
        <v>1122</v>
      </c>
      <c r="AT28" s="1">
        <v>983</v>
      </c>
      <c r="AU28" s="1">
        <v>1749</v>
      </c>
      <c r="AV28" s="1">
        <v>1282</v>
      </c>
      <c r="AW28" s="1">
        <v>1085</v>
      </c>
      <c r="AX28" s="1">
        <v>1065</v>
      </c>
      <c r="AY28" s="1">
        <v>1215</v>
      </c>
      <c r="AZ28" s="1">
        <v>945</v>
      </c>
      <c r="BA28" s="1">
        <v>790</v>
      </c>
    </row>
    <row r="29" spans="1:54" x14ac:dyDescent="0.25">
      <c r="A29" t="s">
        <v>52</v>
      </c>
      <c r="B29" s="7">
        <v>2.0699999999999998</v>
      </c>
      <c r="C29" s="7">
        <v>2.2599999999999998</v>
      </c>
      <c r="D29" s="7">
        <v>2.88</v>
      </c>
      <c r="E29" s="7">
        <v>2.12</v>
      </c>
      <c r="F29" s="7">
        <v>2.16</v>
      </c>
      <c r="G29" s="7">
        <v>2.4</v>
      </c>
      <c r="H29" s="7">
        <v>2.42</v>
      </c>
      <c r="I29" s="7">
        <v>2.65</v>
      </c>
      <c r="J29" s="7">
        <v>2.2599999999999998</v>
      </c>
      <c r="K29" s="7">
        <v>2.14</v>
      </c>
      <c r="L29" s="7">
        <v>2.35</v>
      </c>
      <c r="M29" s="1">
        <v>2.14</v>
      </c>
      <c r="N29" s="1">
        <v>1.78</v>
      </c>
      <c r="O29" s="1">
        <v>2.75</v>
      </c>
      <c r="P29" s="1">
        <v>2.39</v>
      </c>
      <c r="Q29" s="1">
        <v>1.97</v>
      </c>
      <c r="R29" s="1">
        <v>2.11</v>
      </c>
      <c r="S29" s="1">
        <v>2.48</v>
      </c>
      <c r="T29" s="1">
        <v>1.83</v>
      </c>
      <c r="U29" s="1">
        <v>2.19</v>
      </c>
      <c r="V29" s="1">
        <v>1.74</v>
      </c>
      <c r="W29" s="1">
        <v>1.77</v>
      </c>
      <c r="X29" s="1">
        <v>1.98</v>
      </c>
      <c r="Y29" s="1">
        <v>2.14</v>
      </c>
      <c r="Z29" s="1">
        <v>2.09</v>
      </c>
      <c r="AA29" s="1">
        <v>1.94</v>
      </c>
      <c r="AB29" s="1">
        <v>1.94</v>
      </c>
      <c r="AC29" s="1">
        <v>1.93</v>
      </c>
      <c r="AD29" s="1">
        <v>1.85</v>
      </c>
      <c r="AE29" s="1">
        <v>1.99</v>
      </c>
      <c r="AF29" s="1">
        <v>1.98</v>
      </c>
      <c r="AG29" s="1">
        <v>1.85</v>
      </c>
      <c r="AH29" s="1">
        <v>1.93</v>
      </c>
      <c r="AI29" s="1">
        <v>2.19</v>
      </c>
      <c r="AJ29" s="1">
        <v>1.97</v>
      </c>
      <c r="AK29" s="1">
        <v>1.92</v>
      </c>
      <c r="AL29" s="1">
        <v>1.62</v>
      </c>
      <c r="AM29" s="1">
        <v>2.44</v>
      </c>
      <c r="AN29" s="1">
        <v>2.11</v>
      </c>
      <c r="AO29" s="1">
        <v>1.9</v>
      </c>
      <c r="AP29" s="1">
        <v>1.94</v>
      </c>
      <c r="AQ29" s="1">
        <v>1.75</v>
      </c>
      <c r="AR29" s="1">
        <v>1.86</v>
      </c>
      <c r="AS29" s="1">
        <v>2.17</v>
      </c>
      <c r="AT29" s="1">
        <v>2</v>
      </c>
      <c r="AU29" s="1">
        <v>2.09</v>
      </c>
      <c r="AV29" s="1">
        <v>1.97</v>
      </c>
      <c r="AW29" s="1">
        <v>2.0699999999999998</v>
      </c>
      <c r="AX29" s="1">
        <v>1.88</v>
      </c>
      <c r="AY29" s="1">
        <v>2.15</v>
      </c>
      <c r="AZ29" s="1">
        <v>1.93</v>
      </c>
      <c r="BA29" s="1">
        <v>2.46</v>
      </c>
      <c r="BB29" t="s">
        <v>108</v>
      </c>
    </row>
    <row r="30" spans="1:54" x14ac:dyDescent="0.25">
      <c r="A30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</row>
    <row r="31" spans="1:54" x14ac:dyDescent="0.25">
      <c r="A31" t="s">
        <v>44</v>
      </c>
      <c r="B31" s="7">
        <v>3.34</v>
      </c>
      <c r="C31" s="7">
        <v>3.35</v>
      </c>
      <c r="D31" s="7">
        <v>2.99</v>
      </c>
      <c r="E31" s="7">
        <v>1.73</v>
      </c>
      <c r="F31" s="7">
        <v>4.34</v>
      </c>
      <c r="G31" s="7">
        <v>4.37</v>
      </c>
      <c r="H31" s="7">
        <v>3.45</v>
      </c>
      <c r="I31" s="7">
        <v>2.89</v>
      </c>
      <c r="J31" s="7">
        <v>3.36</v>
      </c>
      <c r="K31" s="7">
        <v>2.99</v>
      </c>
      <c r="L31" s="7">
        <v>3.79</v>
      </c>
      <c r="M31" s="1">
        <v>5.03</v>
      </c>
      <c r="N31" s="1">
        <v>2.79</v>
      </c>
      <c r="O31" s="1">
        <v>2.99</v>
      </c>
      <c r="P31" s="1">
        <v>4.95</v>
      </c>
      <c r="Q31" s="1">
        <v>2.27</v>
      </c>
      <c r="R31" s="1">
        <v>4.1399999999999997</v>
      </c>
      <c r="S31" s="1">
        <v>6.55</v>
      </c>
      <c r="T31" s="1">
        <v>3.32</v>
      </c>
      <c r="U31" s="1">
        <v>1.91</v>
      </c>
      <c r="V31" s="1">
        <v>3.53</v>
      </c>
      <c r="W31" s="1">
        <v>3.11</v>
      </c>
      <c r="X31" s="1">
        <v>4.09</v>
      </c>
      <c r="Y31" s="1">
        <v>3.66</v>
      </c>
      <c r="Z31" s="1">
        <v>3.84</v>
      </c>
      <c r="AA31" s="1">
        <v>3.4</v>
      </c>
      <c r="AB31" s="1">
        <v>2.08</v>
      </c>
      <c r="AC31" s="1">
        <v>3.06</v>
      </c>
      <c r="AD31" s="1">
        <v>3.14</v>
      </c>
      <c r="AE31" s="1">
        <v>1.85</v>
      </c>
      <c r="AF31" s="1">
        <v>3.09</v>
      </c>
      <c r="AG31" s="1">
        <v>3.32</v>
      </c>
      <c r="AH31" s="1">
        <v>2.75</v>
      </c>
      <c r="AI31" s="1">
        <v>3.89</v>
      </c>
      <c r="AJ31" s="1">
        <v>3.65</v>
      </c>
      <c r="AK31" s="1">
        <v>2.87</v>
      </c>
      <c r="AL31" s="1">
        <v>2.72</v>
      </c>
      <c r="AM31" s="1">
        <v>3.99</v>
      </c>
      <c r="AN31" s="1">
        <v>2.99</v>
      </c>
      <c r="AO31" s="1">
        <v>3.42</v>
      </c>
      <c r="AP31" s="1">
        <v>2.89</v>
      </c>
      <c r="AQ31" s="1">
        <v>2.89</v>
      </c>
      <c r="AR31" s="1">
        <v>2.79</v>
      </c>
      <c r="AS31" s="1">
        <v>2.76</v>
      </c>
      <c r="AT31" s="1">
        <v>3.25</v>
      </c>
      <c r="AU31" s="1">
        <v>4.16</v>
      </c>
      <c r="AV31" s="1">
        <v>3.76</v>
      </c>
      <c r="AW31" s="1">
        <v>2.9</v>
      </c>
      <c r="AX31" s="1">
        <v>3.09</v>
      </c>
      <c r="AY31" s="1">
        <v>3.16</v>
      </c>
      <c r="AZ31" s="1">
        <v>2.95</v>
      </c>
      <c r="BA31" s="1">
        <v>2.5</v>
      </c>
    </row>
    <row r="32" spans="1:54" x14ac:dyDescent="0.25">
      <c r="A32" t="s">
        <v>45</v>
      </c>
      <c r="B32" s="7">
        <v>1.51</v>
      </c>
      <c r="C32" s="7">
        <v>3.14</v>
      </c>
      <c r="D32" s="7">
        <v>2.19</v>
      </c>
      <c r="E32" s="7">
        <v>2.95</v>
      </c>
      <c r="F32" s="7">
        <v>2.99</v>
      </c>
      <c r="G32" s="7">
        <v>2.0499999999999998</v>
      </c>
      <c r="H32" s="7">
        <v>2.25</v>
      </c>
      <c r="I32" s="7">
        <v>1.64</v>
      </c>
      <c r="J32" s="7">
        <v>2.27</v>
      </c>
      <c r="K32" s="7">
        <v>2.2000000000000002</v>
      </c>
      <c r="L32" s="7">
        <v>2.5099999999999998</v>
      </c>
      <c r="M32" s="1">
        <v>2.19</v>
      </c>
      <c r="N32" s="1">
        <v>1.67</v>
      </c>
      <c r="O32" s="1">
        <v>2.36</v>
      </c>
      <c r="P32" s="1">
        <v>2.99</v>
      </c>
      <c r="Q32" s="1">
        <v>1.67</v>
      </c>
      <c r="R32" s="1">
        <v>1.89</v>
      </c>
      <c r="S32" s="1">
        <v>3.23</v>
      </c>
      <c r="T32" s="1">
        <v>1.56</v>
      </c>
      <c r="U32" s="1">
        <v>1.86</v>
      </c>
      <c r="V32" s="1">
        <v>1.54</v>
      </c>
      <c r="W32" s="1">
        <v>1.76</v>
      </c>
      <c r="X32" s="1">
        <v>1.75</v>
      </c>
      <c r="Y32" s="1">
        <v>2.8</v>
      </c>
      <c r="Z32" s="1">
        <v>2.34</v>
      </c>
      <c r="AA32" s="1">
        <v>2.09</v>
      </c>
      <c r="AB32" s="1">
        <v>1.97</v>
      </c>
      <c r="AC32" s="1">
        <v>1.84</v>
      </c>
      <c r="AD32" s="1">
        <v>2.99</v>
      </c>
      <c r="AE32" s="1">
        <v>2.0499999999999998</v>
      </c>
      <c r="AF32" s="1">
        <v>1.65</v>
      </c>
      <c r="AG32" s="1">
        <v>1.82</v>
      </c>
      <c r="AH32" s="1">
        <v>1.87</v>
      </c>
      <c r="AI32" s="1">
        <v>2.99</v>
      </c>
      <c r="AJ32" s="1">
        <v>2.29</v>
      </c>
      <c r="AK32" s="1">
        <v>1.96</v>
      </c>
      <c r="AL32" s="1">
        <v>1.59</v>
      </c>
      <c r="AM32" s="1">
        <v>2.12</v>
      </c>
      <c r="AN32" s="1">
        <v>2.4900000000000002</v>
      </c>
      <c r="AO32" s="1">
        <v>1.88</v>
      </c>
      <c r="AP32" s="1">
        <v>1.6</v>
      </c>
      <c r="AQ32" s="1">
        <v>1.65</v>
      </c>
      <c r="AR32" s="1">
        <v>1.89</v>
      </c>
      <c r="AS32" s="1">
        <v>2</v>
      </c>
      <c r="AT32" s="1">
        <v>1.96</v>
      </c>
      <c r="AU32" s="1">
        <v>2.09</v>
      </c>
      <c r="AV32" s="1">
        <v>1.32</v>
      </c>
      <c r="AW32" s="1">
        <v>2.31</v>
      </c>
      <c r="AX32" s="1">
        <v>1.74</v>
      </c>
      <c r="AY32" s="1">
        <v>2.2200000000000002</v>
      </c>
      <c r="AZ32" s="1">
        <v>1.8</v>
      </c>
      <c r="BA32" s="1">
        <v>1.28</v>
      </c>
    </row>
    <row r="33" spans="1:53" x14ac:dyDescent="0.25">
      <c r="A33" t="s">
        <v>46</v>
      </c>
      <c r="B33" s="7">
        <v>1.48</v>
      </c>
      <c r="C33" s="7">
        <v>2.39</v>
      </c>
      <c r="D33" s="7">
        <v>2.12</v>
      </c>
      <c r="E33" s="7">
        <v>1.83</v>
      </c>
      <c r="F33" s="7">
        <v>2.39</v>
      </c>
      <c r="G33" s="7">
        <v>2.25</v>
      </c>
      <c r="H33" s="7">
        <v>2.09</v>
      </c>
      <c r="I33" s="7">
        <v>1.89</v>
      </c>
      <c r="J33" s="7">
        <v>2.4900000000000002</v>
      </c>
      <c r="K33" s="7">
        <v>1.64</v>
      </c>
      <c r="L33" s="7">
        <v>1.69</v>
      </c>
      <c r="M33" s="1">
        <v>2.27</v>
      </c>
      <c r="N33" s="1">
        <v>2.2999999999999998</v>
      </c>
      <c r="O33" s="1">
        <v>1.96</v>
      </c>
      <c r="P33" s="1">
        <v>2.99</v>
      </c>
      <c r="Q33" s="1">
        <v>2.5099999999999998</v>
      </c>
      <c r="R33" s="1">
        <v>1.95</v>
      </c>
      <c r="S33" s="1">
        <v>3.76</v>
      </c>
      <c r="T33" s="1">
        <v>1.5</v>
      </c>
      <c r="U33" s="1">
        <v>2.23</v>
      </c>
      <c r="V33" s="1">
        <v>1.77</v>
      </c>
      <c r="W33" s="1">
        <v>2.39</v>
      </c>
      <c r="X33" s="1">
        <v>1.95</v>
      </c>
      <c r="Y33" s="1">
        <v>2.39</v>
      </c>
      <c r="Z33" s="1">
        <v>2.39</v>
      </c>
      <c r="AA33" s="1">
        <v>1.55</v>
      </c>
      <c r="AB33" s="1">
        <v>2.21</v>
      </c>
      <c r="AC33" s="1">
        <v>2.25</v>
      </c>
      <c r="AD33" s="1">
        <v>2.63</v>
      </c>
      <c r="AE33" s="1">
        <v>1.75</v>
      </c>
      <c r="AF33" s="1">
        <v>1.81</v>
      </c>
      <c r="AG33" s="1">
        <v>3.08</v>
      </c>
      <c r="AH33" s="1">
        <v>2.73</v>
      </c>
      <c r="AI33" s="1">
        <v>3.49</v>
      </c>
      <c r="AJ33" s="1">
        <v>2.27</v>
      </c>
      <c r="AK33" s="1">
        <v>1.57</v>
      </c>
      <c r="AL33" s="1">
        <v>2.16</v>
      </c>
      <c r="AM33" s="1">
        <v>1.94</v>
      </c>
      <c r="AN33" s="1">
        <v>2.99</v>
      </c>
      <c r="AO33" s="1">
        <v>1.89</v>
      </c>
      <c r="AP33" s="1">
        <v>1.89</v>
      </c>
      <c r="AQ33" s="1">
        <v>1.95</v>
      </c>
      <c r="AR33" s="1">
        <v>1.85</v>
      </c>
      <c r="AS33" s="1">
        <v>1.96</v>
      </c>
      <c r="AT33" s="1">
        <v>1.55</v>
      </c>
      <c r="AU33" s="1">
        <v>2.56</v>
      </c>
      <c r="AV33" s="1">
        <v>1.82</v>
      </c>
      <c r="AW33" s="1">
        <v>2</v>
      </c>
      <c r="AX33" s="1">
        <v>2.16</v>
      </c>
      <c r="AY33" s="1">
        <v>2.19</v>
      </c>
      <c r="AZ33" s="1">
        <v>1.87</v>
      </c>
      <c r="BA33" s="1">
        <v>2.89</v>
      </c>
    </row>
    <row r="34" spans="1:53" x14ac:dyDescent="0.25">
      <c r="A34" t="s">
        <v>47</v>
      </c>
      <c r="B34" s="7">
        <v>8.49</v>
      </c>
      <c r="C34" s="7">
        <v>12.14</v>
      </c>
      <c r="D34" s="7">
        <v>10.99</v>
      </c>
      <c r="E34" s="7">
        <v>6.99</v>
      </c>
      <c r="F34" s="7">
        <v>9.99</v>
      </c>
      <c r="G34" s="7">
        <v>12.06</v>
      </c>
      <c r="H34" s="7">
        <v>11.49</v>
      </c>
      <c r="I34" s="7">
        <v>9.99</v>
      </c>
      <c r="J34" s="7">
        <v>11.32</v>
      </c>
      <c r="K34" s="7">
        <v>8.49</v>
      </c>
      <c r="L34" s="7">
        <v>9</v>
      </c>
      <c r="M34" s="1">
        <v>10.99</v>
      </c>
      <c r="N34" s="1">
        <v>8.49</v>
      </c>
      <c r="O34" s="1">
        <v>9.49</v>
      </c>
      <c r="P34" s="1">
        <v>9.99</v>
      </c>
      <c r="Q34" s="1">
        <v>8.99</v>
      </c>
      <c r="R34" s="1">
        <v>8.99</v>
      </c>
      <c r="S34" s="1">
        <v>11.99</v>
      </c>
      <c r="T34" s="1">
        <v>9.99</v>
      </c>
      <c r="U34" s="1">
        <v>10</v>
      </c>
      <c r="V34" s="1">
        <v>10.49</v>
      </c>
      <c r="W34" s="1">
        <v>8</v>
      </c>
      <c r="X34" s="1">
        <v>11</v>
      </c>
      <c r="Y34" s="1">
        <v>9.99</v>
      </c>
      <c r="Z34" s="1">
        <v>8.99</v>
      </c>
      <c r="AA34" s="1">
        <v>9.3000000000000007</v>
      </c>
      <c r="AB34" s="1">
        <v>10.53</v>
      </c>
      <c r="AC34" s="1">
        <v>8.57</v>
      </c>
      <c r="AD34" s="1">
        <v>8.69</v>
      </c>
      <c r="AE34" s="1">
        <v>8.99</v>
      </c>
      <c r="AF34" s="1">
        <v>10.34</v>
      </c>
      <c r="AG34" s="1">
        <v>8</v>
      </c>
      <c r="AH34" s="1">
        <v>9.49</v>
      </c>
      <c r="AI34" s="1">
        <v>11.99</v>
      </c>
      <c r="AJ34" s="1">
        <v>8</v>
      </c>
      <c r="AK34" s="1">
        <v>8.49</v>
      </c>
      <c r="AL34" s="1">
        <v>9.2100000000000009</v>
      </c>
      <c r="AM34" s="1">
        <v>10.43</v>
      </c>
      <c r="AN34" s="1">
        <v>8.99</v>
      </c>
      <c r="AO34" s="1">
        <v>8.99</v>
      </c>
      <c r="AP34" s="1">
        <v>8</v>
      </c>
      <c r="AQ34" s="1">
        <v>7.99</v>
      </c>
      <c r="AR34" s="1">
        <v>10.56</v>
      </c>
      <c r="AS34" s="1">
        <v>11</v>
      </c>
      <c r="AT34" s="1">
        <v>8.7899999999999991</v>
      </c>
      <c r="AU34" s="1">
        <v>11.99</v>
      </c>
      <c r="AV34" s="1">
        <v>8</v>
      </c>
      <c r="AW34" s="1">
        <v>9</v>
      </c>
      <c r="AX34" s="1">
        <v>8.49</v>
      </c>
      <c r="AY34" s="1">
        <v>9.49</v>
      </c>
      <c r="AZ34" s="1">
        <v>8.66</v>
      </c>
      <c r="BA34" s="1">
        <v>9.99</v>
      </c>
    </row>
    <row r="35" spans="1:53" x14ac:dyDescent="0.25">
      <c r="A35" t="s">
        <v>48</v>
      </c>
      <c r="B35" s="7">
        <v>4.01</v>
      </c>
      <c r="C35" s="7">
        <v>4.18</v>
      </c>
      <c r="D35" s="7">
        <v>4.09</v>
      </c>
      <c r="E35" s="7">
        <v>4.3499999999999996</v>
      </c>
      <c r="F35" s="7">
        <v>3.99</v>
      </c>
      <c r="G35" s="7">
        <v>5.19</v>
      </c>
      <c r="H35" s="7">
        <v>4.6900000000000004</v>
      </c>
      <c r="I35" s="7">
        <v>4.25</v>
      </c>
      <c r="J35" s="7">
        <v>4.24</v>
      </c>
      <c r="K35" s="7">
        <v>3.89</v>
      </c>
      <c r="L35" s="7">
        <v>3.94</v>
      </c>
      <c r="M35" s="1">
        <v>4.9400000000000004</v>
      </c>
      <c r="N35" s="1">
        <v>3.39</v>
      </c>
      <c r="O35" s="1">
        <v>4.55</v>
      </c>
      <c r="P35" s="1">
        <v>4.3899999999999997</v>
      </c>
      <c r="Q35" s="1">
        <v>4.21</v>
      </c>
      <c r="R35" s="1">
        <v>3.65</v>
      </c>
      <c r="S35" s="1">
        <v>4.59</v>
      </c>
      <c r="T35" s="1">
        <v>4</v>
      </c>
      <c r="U35" s="1">
        <v>3.69</v>
      </c>
      <c r="V35" s="1">
        <v>4.99</v>
      </c>
      <c r="W35" s="1">
        <v>4.09</v>
      </c>
      <c r="X35" s="1">
        <v>4.67</v>
      </c>
      <c r="Y35" s="1">
        <v>3.89</v>
      </c>
      <c r="Z35" s="1">
        <v>4.29</v>
      </c>
      <c r="AA35" s="1">
        <v>4.12</v>
      </c>
      <c r="AB35" s="1">
        <v>3.68</v>
      </c>
      <c r="AC35" s="1">
        <v>4.1500000000000004</v>
      </c>
      <c r="AD35" s="1">
        <v>3.79</v>
      </c>
      <c r="AE35" s="1">
        <v>4.99</v>
      </c>
      <c r="AF35" s="1">
        <v>4.16</v>
      </c>
      <c r="AG35" s="1">
        <v>3.79</v>
      </c>
      <c r="AH35" s="1">
        <v>3.99</v>
      </c>
      <c r="AI35" s="1">
        <v>4.6900000000000004</v>
      </c>
      <c r="AJ35" s="1">
        <v>4.2699999999999996</v>
      </c>
      <c r="AK35" s="1">
        <v>3.91</v>
      </c>
      <c r="AL35" s="1">
        <v>3.69</v>
      </c>
      <c r="AM35" s="1">
        <v>3.91</v>
      </c>
      <c r="AN35" s="1">
        <v>4.29</v>
      </c>
      <c r="AO35" s="1">
        <v>3.69</v>
      </c>
      <c r="AP35" s="1">
        <v>4.3899999999999997</v>
      </c>
      <c r="AQ35" s="1">
        <v>4.0199999999999996</v>
      </c>
      <c r="AR35" s="1">
        <v>4.16</v>
      </c>
      <c r="AS35" s="1">
        <v>3.99</v>
      </c>
      <c r="AT35" s="1">
        <v>3.73</v>
      </c>
      <c r="AU35" s="1">
        <v>4.37</v>
      </c>
      <c r="AV35" s="1">
        <v>4.24</v>
      </c>
      <c r="AW35" s="1">
        <v>4.21</v>
      </c>
      <c r="AX35" s="1">
        <v>3.75</v>
      </c>
      <c r="AY35" s="1">
        <v>4.1900000000000004</v>
      </c>
      <c r="AZ35" s="1">
        <v>3.79</v>
      </c>
      <c r="BA35" s="1">
        <v>3.99</v>
      </c>
    </row>
    <row r="36" spans="1:53" x14ac:dyDescent="0.25">
      <c r="A36" t="s">
        <v>49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</row>
    <row r="37" spans="1:53" x14ac:dyDescent="0.25">
      <c r="A37" t="s">
        <v>50</v>
      </c>
      <c r="B37" s="7">
        <v>10.42</v>
      </c>
      <c r="C37" s="7">
        <v>15</v>
      </c>
      <c r="D37" s="7">
        <v>14.79</v>
      </c>
      <c r="E37" s="7">
        <v>11.11</v>
      </c>
      <c r="F37" s="7">
        <v>13.5</v>
      </c>
      <c r="G37" s="7">
        <v>13.27</v>
      </c>
      <c r="H37" s="7">
        <v>10.39</v>
      </c>
      <c r="I37" s="7">
        <v>13</v>
      </c>
      <c r="J37" s="7">
        <v>13.15</v>
      </c>
      <c r="K37" s="7">
        <v>8.7899999999999991</v>
      </c>
      <c r="L37" s="7">
        <v>11.12</v>
      </c>
      <c r="M37" s="1">
        <v>11.53</v>
      </c>
      <c r="N37" s="1">
        <v>8.42</v>
      </c>
      <c r="O37" s="1">
        <v>12.84</v>
      </c>
      <c r="P37" s="1">
        <v>9.99</v>
      </c>
      <c r="Q37" s="1">
        <v>12.87</v>
      </c>
      <c r="R37" s="1">
        <v>12.79</v>
      </c>
      <c r="S37" s="1">
        <v>11.7</v>
      </c>
      <c r="T37" s="1">
        <v>10.72</v>
      </c>
      <c r="U37" s="1">
        <v>9.25</v>
      </c>
      <c r="V37" s="1">
        <v>10.69</v>
      </c>
      <c r="W37" s="1">
        <v>10.85</v>
      </c>
      <c r="X37" s="1">
        <v>13.03</v>
      </c>
      <c r="Y37" s="1">
        <v>11.17</v>
      </c>
      <c r="Z37" s="1">
        <v>9.5</v>
      </c>
      <c r="AA37" s="1">
        <v>9.7799999999999994</v>
      </c>
      <c r="AB37" s="1">
        <v>9.9</v>
      </c>
      <c r="AC37" s="1">
        <v>10.039999999999999</v>
      </c>
      <c r="AD37" s="1">
        <v>9.6</v>
      </c>
      <c r="AE37" s="1">
        <v>10.25</v>
      </c>
      <c r="AF37" s="1">
        <v>10.5</v>
      </c>
      <c r="AG37" s="1">
        <v>10.75</v>
      </c>
      <c r="AH37" s="1">
        <v>10.06</v>
      </c>
      <c r="AI37" s="1">
        <v>11</v>
      </c>
      <c r="AJ37" s="1">
        <v>12.1</v>
      </c>
      <c r="AK37" s="1">
        <v>10.210000000000001</v>
      </c>
      <c r="AL37" s="1">
        <v>8.8800000000000008</v>
      </c>
      <c r="AM37" s="1">
        <v>11.5</v>
      </c>
      <c r="AN37" s="1">
        <v>11.25</v>
      </c>
      <c r="AO37" s="1">
        <v>8.99</v>
      </c>
      <c r="AP37" s="1">
        <v>8.75</v>
      </c>
      <c r="AQ37" s="1">
        <v>10.6</v>
      </c>
      <c r="AR37" s="1">
        <v>10.42</v>
      </c>
      <c r="AS37" s="1">
        <v>9</v>
      </c>
      <c r="AT37" s="1">
        <v>11.18</v>
      </c>
      <c r="AU37" s="1">
        <v>9.8800000000000008</v>
      </c>
      <c r="AV37" s="1">
        <v>11.25</v>
      </c>
      <c r="AW37" s="1">
        <v>9.92</v>
      </c>
      <c r="AX37" s="1">
        <v>10.38</v>
      </c>
      <c r="AY37" s="1">
        <v>11.8</v>
      </c>
      <c r="AZ37" s="1">
        <v>10.61</v>
      </c>
      <c r="BA37" s="1">
        <v>11</v>
      </c>
    </row>
    <row r="38" spans="1:53" x14ac:dyDescent="0.25">
      <c r="A38" t="s">
        <v>51</v>
      </c>
      <c r="B38" s="7">
        <v>3.66</v>
      </c>
      <c r="C38" s="7">
        <v>13</v>
      </c>
      <c r="D38" s="7">
        <v>6.36</v>
      </c>
      <c r="E38" s="7">
        <v>6.18</v>
      </c>
      <c r="F38" s="7">
        <v>5.45</v>
      </c>
      <c r="G38" s="7">
        <v>5.38</v>
      </c>
      <c r="H38" s="7">
        <v>4.92</v>
      </c>
      <c r="I38" s="7">
        <v>8</v>
      </c>
      <c r="J38" s="7">
        <v>12.35</v>
      </c>
      <c r="K38" s="7">
        <v>7.04</v>
      </c>
      <c r="L38" s="7">
        <v>3.81</v>
      </c>
      <c r="M38" s="1">
        <v>4.63</v>
      </c>
      <c r="N38" s="1">
        <v>4.22</v>
      </c>
      <c r="O38" s="1">
        <v>5.0599999999999996</v>
      </c>
      <c r="P38" s="1">
        <v>7.17</v>
      </c>
      <c r="Q38" s="1">
        <v>7.16</v>
      </c>
      <c r="R38" s="1">
        <v>5.03</v>
      </c>
      <c r="S38" s="1">
        <v>4.0999999999999996</v>
      </c>
      <c r="T38" s="1">
        <v>4.32</v>
      </c>
      <c r="U38" s="1">
        <v>3.97</v>
      </c>
      <c r="V38" s="1">
        <v>4.95</v>
      </c>
      <c r="W38" s="1">
        <v>4.5599999999999996</v>
      </c>
      <c r="X38" s="1">
        <v>7.13</v>
      </c>
      <c r="Y38" s="1">
        <v>5.3</v>
      </c>
      <c r="Z38" s="1">
        <v>4.75</v>
      </c>
      <c r="AA38" s="1">
        <v>3.61</v>
      </c>
      <c r="AB38" s="1">
        <v>4.0599999999999996</v>
      </c>
      <c r="AC38" s="1">
        <v>3.88</v>
      </c>
      <c r="AD38" s="1">
        <v>5</v>
      </c>
      <c r="AE38" s="1">
        <v>3.75</v>
      </c>
      <c r="AF38" s="1">
        <v>5.59</v>
      </c>
      <c r="AG38" s="1">
        <v>3.77</v>
      </c>
      <c r="AH38" s="1">
        <v>5</v>
      </c>
      <c r="AI38" s="1">
        <v>4.68</v>
      </c>
      <c r="AJ38" s="1">
        <v>4.43</v>
      </c>
      <c r="AK38" s="1">
        <v>4.2</v>
      </c>
      <c r="AL38" s="1">
        <v>13</v>
      </c>
      <c r="AM38" s="1">
        <v>5.14</v>
      </c>
      <c r="AN38" s="1">
        <v>4.75</v>
      </c>
      <c r="AO38" s="1">
        <v>5.0999999999999996</v>
      </c>
      <c r="AP38" s="1">
        <v>4.5</v>
      </c>
      <c r="AQ38" s="1">
        <v>3.75</v>
      </c>
      <c r="AR38" s="1">
        <v>5.28</v>
      </c>
      <c r="AS38" s="1">
        <v>3.75</v>
      </c>
      <c r="AT38" s="1">
        <v>5.53</v>
      </c>
      <c r="AU38" s="1">
        <v>3.75</v>
      </c>
      <c r="AV38" s="1">
        <v>4.33</v>
      </c>
      <c r="AW38" s="1">
        <v>4.25</v>
      </c>
      <c r="AX38" s="1">
        <v>4.08</v>
      </c>
      <c r="AY38" s="1">
        <v>4.75</v>
      </c>
      <c r="AZ38" s="1">
        <v>4.0999999999999996</v>
      </c>
      <c r="BA38" s="1">
        <v>3.6</v>
      </c>
    </row>
    <row r="39" spans="1:53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1"/>
      <c r="O39" s="1"/>
      <c r="P39" s="1"/>
      <c r="AJ39" s="1"/>
    </row>
    <row r="40" spans="1:53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1"/>
      <c r="O40" s="1"/>
      <c r="P40" s="1"/>
    </row>
    <row r="41" spans="1:53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1"/>
      <c r="O41" s="1"/>
      <c r="P41" s="1"/>
    </row>
    <row r="42" spans="1:53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1"/>
      <c r="O42" s="1"/>
      <c r="P42" s="1"/>
    </row>
    <row r="43" spans="1:53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53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</sheetData>
  <sortState ref="A5:K14">
    <sortCondition ref="I5:I14"/>
  </sortState>
  <hyperlinks>
    <hyperlink ref="A2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Lewis-Clark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J. Knutson</dc:creator>
  <cp:lastModifiedBy>Casey L. Blamires</cp:lastModifiedBy>
  <dcterms:created xsi:type="dcterms:W3CDTF">2016-12-09T21:15:49Z</dcterms:created>
  <dcterms:modified xsi:type="dcterms:W3CDTF">2017-03-06T20:07:47Z</dcterms:modified>
</cp:coreProperties>
</file>