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00" yWindow="45" windowWidth="12300" windowHeight="13020" activeTab="1"/>
  </bookViews>
  <sheets>
    <sheet name="Research" sheetId="5" r:id="rId1"/>
    <sheet name="Elemental" sheetId="3" r:id="rId2"/>
    <sheet name="Talent" sheetId="6" r:id="rId3"/>
    <sheet name="Sheet1" sheetId="4" r:id="rId4"/>
    <sheet name="스킬구성" sheetId="2" r:id="rId5"/>
  </sheets>
  <calcPr calcId="124519"/>
  <fileRecoveryPr repairLoad="1"/>
</workbook>
</file>

<file path=xl/calcChain.xml><?xml version="1.0" encoding="utf-8"?>
<calcChain xmlns="http://schemas.openxmlformats.org/spreadsheetml/2006/main">
  <c r="M30" i="5"/>
  <c r="O30" s="1"/>
  <c r="E30"/>
  <c r="M29"/>
  <c r="O29" s="1"/>
  <c r="E29"/>
  <c r="M28"/>
  <c r="O28" s="1"/>
  <c r="E28"/>
  <c r="M27"/>
  <c r="O27" s="1"/>
  <c r="G27"/>
  <c r="E27"/>
  <c r="G19"/>
  <c r="G20"/>
  <c r="G21"/>
  <c r="G18"/>
  <c r="G17"/>
  <c r="E17"/>
  <c r="E18"/>
  <c r="M18"/>
  <c r="O18" s="1"/>
  <c r="E19"/>
  <c r="M19"/>
  <c r="O19" s="1"/>
  <c r="E20"/>
  <c r="M20"/>
  <c r="O20" s="1"/>
  <c r="E21"/>
  <c r="M21"/>
  <c r="O21" s="1"/>
  <c r="E22"/>
  <c r="G22"/>
  <c r="M22"/>
  <c r="O22" s="1"/>
  <c r="E23"/>
  <c r="G23"/>
  <c r="M23"/>
  <c r="O23" s="1"/>
  <c r="E24"/>
  <c r="G24"/>
  <c r="M24"/>
  <c r="O24" s="1"/>
  <c r="E25"/>
  <c r="G25"/>
  <c r="M25"/>
  <c r="O25" s="1"/>
  <c r="E26"/>
  <c r="G26"/>
  <c r="M26"/>
  <c r="O26" s="1"/>
  <c r="E7" i="2" l="1"/>
  <c r="E8" s="1"/>
  <c r="D7"/>
  <c r="H7" s="1"/>
  <c r="I6"/>
  <c r="N6" s="1"/>
  <c r="H6"/>
  <c r="J6" s="1"/>
  <c r="L6" s="1"/>
  <c r="G3" i="3"/>
  <c r="G4"/>
  <c r="G5"/>
  <c r="G6"/>
  <c r="G7"/>
  <c r="G8"/>
  <c r="G9"/>
  <c r="G10"/>
  <c r="G2"/>
  <c r="F5"/>
  <c r="F6"/>
  <c r="F7"/>
  <c r="F8"/>
  <c r="F9"/>
  <c r="F10"/>
  <c r="F3"/>
  <c r="F4"/>
  <c r="F2"/>
  <c r="M17" i="5"/>
  <c r="O17" s="1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I7" i="2" l="1"/>
  <c r="N7" s="1"/>
  <c r="I8"/>
  <c r="N8" s="1"/>
  <c r="E9"/>
  <c r="E10" s="1"/>
  <c r="E11" s="1"/>
  <c r="E12" s="1"/>
  <c r="E13" s="1"/>
  <c r="E14" s="1"/>
  <c r="E15" s="1"/>
  <c r="J7"/>
  <c r="L7" s="1"/>
  <c r="M7"/>
  <c r="M6"/>
  <c r="O6" s="1"/>
  <c r="P6" s="1"/>
  <c r="D8"/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I10" i="2" l="1"/>
  <c r="N10" s="1"/>
  <c r="O7"/>
  <c r="P7" s="1"/>
  <c r="I9"/>
  <c r="N9" s="1"/>
  <c r="D9"/>
  <c r="H8"/>
  <c r="I11"/>
  <c r="N11" s="1"/>
  <c r="H6" i="4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H9" i="2" l="1"/>
  <c r="D10"/>
  <c r="J8"/>
  <c r="L8" s="1"/>
  <c r="M8"/>
  <c r="O8" s="1"/>
  <c r="I12"/>
  <c r="N12" s="1"/>
  <c r="A17" i="4"/>
  <c r="H16"/>
  <c r="P8" i="2" l="1"/>
  <c r="J9"/>
  <c r="L9" s="1"/>
  <c r="M9"/>
  <c r="O9" s="1"/>
  <c r="D11"/>
  <c r="D12" s="1"/>
  <c r="D13" s="1"/>
  <c r="D14" s="1"/>
  <c r="D15" s="1"/>
  <c r="H10"/>
  <c r="I13"/>
  <c r="N13" s="1"/>
  <c r="A18" i="4"/>
  <c r="H17"/>
  <c r="I14" i="2" l="1"/>
  <c r="N14" s="1"/>
  <c r="I15"/>
  <c r="N15" s="1"/>
  <c r="P9"/>
  <c r="M10"/>
  <c r="O10" s="1"/>
  <c r="J10"/>
  <c r="L10" s="1"/>
  <c r="H11"/>
  <c r="A19" i="4"/>
  <c r="H18"/>
  <c r="P10" i="2" l="1"/>
  <c r="H12"/>
  <c r="M11"/>
  <c r="O11" s="1"/>
  <c r="J11"/>
  <c r="L11" s="1"/>
  <c r="A20" i="4"/>
  <c r="H19"/>
  <c r="P11" i="2" l="1"/>
  <c r="M12"/>
  <c r="O12" s="1"/>
  <c r="J12"/>
  <c r="L12" s="1"/>
  <c r="H13"/>
  <c r="A21" i="4"/>
  <c r="H20"/>
  <c r="H14" i="2" l="1"/>
  <c r="M14" s="1"/>
  <c r="O14" s="1"/>
  <c r="H15"/>
  <c r="P12"/>
  <c r="M13"/>
  <c r="O13" s="1"/>
  <c r="J13"/>
  <c r="L13" s="1"/>
  <c r="A22" i="4"/>
  <c r="H21"/>
  <c r="M15" i="2" l="1"/>
  <c r="O15" s="1"/>
  <c r="J15"/>
  <c r="L15" s="1"/>
  <c r="J14"/>
  <c r="L14" s="1"/>
  <c r="P14" s="1"/>
  <c r="P13"/>
  <c r="A23" i="4"/>
  <c r="H22"/>
  <c r="P15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<sst xmlns="http://schemas.openxmlformats.org/spreadsheetml/2006/main" count="502" uniqueCount="289">
  <si>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</si>
  <si>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</si>
  <si>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</si>
  <si>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</si>
  <si>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</si>
  <si>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</si>
  <si>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</si>
  <si>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</si>
  <si>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</si>
  <si>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</si>
  <si>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</si>
  <si>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</si>
  <si>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</si>
  <si>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</si>
  <si>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</si>
  <si>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</si>
  <si>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</si>
  <si>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</si>
  <si>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</si>
  <si>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</si>
  <si>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</si>
  <si>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</si>
  <si>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</si>
  <si>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</si>
  <si>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</si>
  <si>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</si>
  <si>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</si>
  <si>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</si>
  <si>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</si>
  <si>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</si>
  <si>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</si>
  <si>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</si>
  <si>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</si>
  <si>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</si>
  <si>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</si>
  <si>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</si>
  <si>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</si>
  <si>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</si>
  <si>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</si>
  <si>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</si>
  <si>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</si>
  <si>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</si>
  <si>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</si>
  <si>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</si>
  <si>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</si>
  <si>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</si>
  <si>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</si>
  <si>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</si>
  <si>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</si>
  <si>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</si>
  <si>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</si>
  <si>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</si>
  <si>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</si>
  <si>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</si>
  <si>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</si>
  <si>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</si>
  <si>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</si>
  <si>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</si>
  <si>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</si>
  <si>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</si>
  <si>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</si>
  <si>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</si>
  <si>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</si>
  <si>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</si>
  <si>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</si>
  <si>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</si>
  <si>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</si>
  <si>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</si>
  <si>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</si>
  <si>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</si>
  <si>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</si>
  <si>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</si>
  <si>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</si>
  <si>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</si>
  <si>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</si>
  <si>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</si>
  <si>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</si>
  <si>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</si>
  <si>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</si>
  <si>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</si>
  <si>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</si>
  <si>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</si>
  <si>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</si>
  <si>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</si>
  <si>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</si>
  <si>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</si>
  <si>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</si>
  <si>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</si>
  <si>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</si>
  <si>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</si>
  <si>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</si>
  <si>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</si>
  <si>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</si>
  <si>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</si>
  <si>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</si>
  <si>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</si>
  <si>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</si>
  <si>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</si>
  <si>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</si>
  <si>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</si>
  <si>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</si>
  <si>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</si>
  <si>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</si>
  <si>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</si>
  <si>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</si>
  <si>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</si>
  <si>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</si>
  <si>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</si>
  <si>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</si>
  <si>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</si>
  <si>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</si>
  <si>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</si>
  <si>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</si>
  <si>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</si>
  <si>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</si>
  <si>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</si>
  <si>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</si>
  <si>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</si>
  <si>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</si>
  <si>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</si>
  <si>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</si>
  <si>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</si>
  <si>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</si>
  <si>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</si>
  <si>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</si>
  <si>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</si>
  <si>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</si>
  <si>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</si>
  <si>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</si>
  <si>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</si>
  <si>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</si>
  <si>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</si>
  <si>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</si>
  <si>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</si>
  <si>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</si>
  <si>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</si>
  <si>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</si>
  <si>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</si>
  <si>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</si>
  <si>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</si>
  <si>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</si>
  <si>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</si>
  <si>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</si>
  <si>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</si>
  <si>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</si>
  <si>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</si>
  <si>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</si>
  <si>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</si>
  <si>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</si>
  <si>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</si>
  <si>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</si>
  <si>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</si>
  <si>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</si>
  <si>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</si>
  <si>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</si>
  <si>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</si>
  <si>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</si>
  <si>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</si>
  <si>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</si>
  <si>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</si>
  <si>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</si>
  <si>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</si>
  <si>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</si>
  <si>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</si>
  <si>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</si>
  <si>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</si>
  <si>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</si>
  <si>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</si>
  <si>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</si>
  <si>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</si>
  <si>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</si>
  <si>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</si>
  <si>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</si>
  <si>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</si>
  <si>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</si>
  <si>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</si>
  <si>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</si>
  <si>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</si>
  <si>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</si>
  <si>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</si>
  <si>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</si>
  <si>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</si>
  <si>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</si>
  <si>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</si>
  <si>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</si>
  <si>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</si>
  <si>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</si>
  <si>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</si>
  <si>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</si>
  <si>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</si>
  <si>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</si>
  <si>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</si>
  <si>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</si>
  <si>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</si>
  <si>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</si>
  <si>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</si>
  <si>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</si>
  <si>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</si>
  <si>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</si>
  <si>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</si>
  <si>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</si>
  <si>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</si>
  <si>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</si>
  <si>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</si>
  <si>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</si>
  <si>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</si>
  <si>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</si>
  <si>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</si>
  <si>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</si>
  <si>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</si>
  <si>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</si>
  <si>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</si>
  <si>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</si>
  <si>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</si>
  <si>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</si>
  <si>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</si>
  <si>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</si>
  <si>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</si>
  <si>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</si>
  <si>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</si>
  <si>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</si>
  <si>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</si>
  <si>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</si>
  <si>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</si>
  <si>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</si>
  <si>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</si>
  <si>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</si>
  <si>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</si>
  <si>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</si>
  <si>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</si>
  <si>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</si>
  <si>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</si>
  <si>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</si>
  <si>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</si>
  <si>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</si>
  <si>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</si>
  <si>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</si>
  <si>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</si>
  <si>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</si>
  <si>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</si>
  <si>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</si>
  <si>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</si>
  <si>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</si>
  <si>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</si>
  <si>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</si>
  <si>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</si>
  <si>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</si>
  <si>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</si>
  <si>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</si>
  <si>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</si>
  <si>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</si>
  <si>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</si>
  <si>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</si>
  <si>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</si>
  <si>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</si>
  <si>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</si>
  <si>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</si>
  <si>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</si>
  <si>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</si>
  <si>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</si>
  <si>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</si>
  <si>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</si>
  <si>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</si>
  <si>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</si>
  <si>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</si>
  <si>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</si>
  <si>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</si>
  <si>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</si>
  <si>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</si>
  <si>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</si>
  <si>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</si>
  <si>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</si>
  <si>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</si>
  <si>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</si>
  <si>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</si>
  <si>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R01_006</t>
  </si>
  <si>
    <t>비법 : 화염구6</t>
    <phoneticPr fontId="1" type="noConversion"/>
  </si>
  <si>
    <t>iceblock</t>
    <phoneticPr fontId="1" type="noConversion"/>
  </si>
  <si>
    <t>Icon_05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</si>
  <si>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</si>
  <si>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</si>
  <si>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</si>
  <si>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비법 : 각얼음1</t>
    <phoneticPr fontId="1" type="noConversion"/>
  </si>
  <si>
    <t>비법 : 각얼음2</t>
  </si>
  <si>
    <t>비법 : 각얼음3</t>
  </si>
  <si>
    <t>비법 : 각얼음4</t>
  </si>
  <si>
    <t>R05_001</t>
    <phoneticPr fontId="1" type="noConversion"/>
  </si>
  <si>
    <t>Icon_09</t>
    <phoneticPr fontId="1" type="noConversion"/>
  </si>
  <si>
    <t>waterball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</si>
</sst>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1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2" xfId="0" applyFont="1" applyFill="1" applyBorder="1" applyAlignment="1">
      <alignment horizontal="justify" vertical="center" wrapText="1"/>
    </xf>
    <xf numFmtId="0" fontId="7" fillId="9" borderId="13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40" dataDxfId="39" connectionId="11">
  <autoFilter ref="A1:M30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5" dataDxfId="24" connectionId="2">
  <autoFilter ref="O1:S30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18">
      <xmlColumnPr mapId="16" xpath="/Elementals/Elemental/@basedps" xmlDataType="integer"/>
    </tableColumn>
    <tableColumn id="5" uniqueName="baseexp" name="baseexp" dataDxfId="17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16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3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F10" sqref="F10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97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75</v>
      </c>
      <c r="B2" s="1" t="s">
        <v>76</v>
      </c>
      <c r="C2" s="2">
        <v>0</v>
      </c>
      <c r="D2" s="1" t="s">
        <v>78</v>
      </c>
      <c r="F2" s="1" t="s">
        <v>193</v>
      </c>
      <c r="G2" s="1" t="s">
        <v>194</v>
      </c>
      <c r="H2" s="5">
        <v>0</v>
      </c>
      <c r="I2" s="5">
        <v>0</v>
      </c>
      <c r="J2" s="5">
        <v>600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77</v>
      </c>
    </row>
    <row r="3" spans="1:19">
      <c r="A3" s="1" t="s">
        <v>6</v>
      </c>
      <c r="B3" s="1" t="s">
        <v>61</v>
      </c>
      <c r="C3" s="2">
        <v>0</v>
      </c>
      <c r="D3" s="1" t="s">
        <v>278</v>
      </c>
      <c r="F3" s="1" t="s">
        <v>279</v>
      </c>
      <c r="G3" s="1" t="s">
        <v>280</v>
      </c>
      <c r="H3" s="5">
        <v>0</v>
      </c>
      <c r="I3" s="5">
        <v>10</v>
      </c>
      <c r="J3" s="5">
        <v>945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277</v>
      </c>
    </row>
    <row r="4" spans="1:19">
      <c r="A4" s="1" t="s">
        <v>7</v>
      </c>
      <c r="B4" s="1" t="s">
        <v>277</v>
      </c>
      <c r="C4" s="2">
        <v>0</v>
      </c>
      <c r="D4" s="1" t="s">
        <v>80</v>
      </c>
      <c r="F4" s="1" t="s">
        <v>201</v>
      </c>
      <c r="G4" s="1" t="s">
        <v>178</v>
      </c>
      <c r="H4" s="5">
        <v>0</v>
      </c>
      <c r="I4" s="5">
        <v>35</v>
      </c>
      <c r="J4" s="5">
        <v>1328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62</v>
      </c>
      <c r="C5" s="2">
        <v>0</v>
      </c>
      <c r="D5" s="1" t="s">
        <v>79</v>
      </c>
      <c r="F5" s="1" t="s">
        <v>202</v>
      </c>
      <c r="G5" s="1" t="s">
        <v>179</v>
      </c>
      <c r="H5" s="5">
        <v>0</v>
      </c>
      <c r="I5" s="5">
        <v>60</v>
      </c>
      <c r="J5" s="5">
        <v>1755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287</v>
      </c>
      <c r="F6" s="1" t="s">
        <v>200</v>
      </c>
      <c r="G6" s="1" t="s">
        <v>177</v>
      </c>
      <c r="H6" s="5">
        <v>0</v>
      </c>
      <c r="I6" s="5">
        <v>90</v>
      </c>
      <c r="J6" s="5">
        <v>2235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22</v>
      </c>
    </row>
    <row r="7" spans="1:19">
      <c r="A7" s="24" t="s">
        <v>46</v>
      </c>
      <c r="B7" s="24" t="s">
        <v>51</v>
      </c>
      <c r="C7" s="7">
        <v>0</v>
      </c>
      <c r="D7" s="1" t="s">
        <v>82</v>
      </c>
      <c r="E7" s="2" t="str">
        <f>CONCATENATE("x",표29_3[[#This Row],[value]])</f>
        <v>x2</v>
      </c>
      <c r="F7" s="24" t="s">
        <v>195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300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7">
        <v>10</v>
      </c>
      <c r="D8" s="1" t="s">
        <v>82</v>
      </c>
      <c r="E8" s="2" t="str">
        <f>CONCATENATE("x",표29_3[[#This Row],[value]])</f>
        <v>x2</v>
      </c>
      <c r="F8" s="24" t="s">
        <v>196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300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2">
        <v>25</v>
      </c>
      <c r="D9" s="1" t="s">
        <v>82</v>
      </c>
      <c r="E9" s="2" t="str">
        <f>CONCATENATE("x",표29_3[[#This Row],[value]])</f>
        <v>x4</v>
      </c>
      <c r="F9" s="24" t="s">
        <v>197</v>
      </c>
      <c r="G9" s="7" t="str">
        <f>CONCATENATE("기본공격의 공격력이 ",표29_3[[#This Row],[value]],"배 증가합니다.")</f>
        <v>기본공격의 공격력이 4배 증가합니다.</v>
      </c>
      <c r="H9" s="7">
        <v>45</v>
      </c>
      <c r="I9" s="8">
        <v>0</v>
      </c>
      <c r="J9" s="5">
        <v>300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4</v>
      </c>
      <c r="S9" s="7"/>
    </row>
    <row r="10" spans="1:19">
      <c r="A10" s="24" t="s">
        <v>49</v>
      </c>
      <c r="B10" s="24" t="s">
        <v>51</v>
      </c>
      <c r="C10" s="7">
        <v>45</v>
      </c>
      <c r="D10" s="1" t="s">
        <v>82</v>
      </c>
      <c r="E10" s="2" t="str">
        <f>CONCATENATE("x",표29_3[[#This Row],[value]])</f>
        <v>x12</v>
      </c>
      <c r="F10" s="24" t="s">
        <v>198</v>
      </c>
      <c r="G10" s="7" t="str">
        <f>CONCATENATE("기본공격의 공격력이 ",표29_3[[#This Row],[value]],"배 증가합니다.")</f>
        <v>기본공격의 공격력이 12배 증가합니다.</v>
      </c>
      <c r="H10" s="2">
        <v>70</v>
      </c>
      <c r="I10" s="8">
        <v>0</v>
      </c>
      <c r="J10" s="5">
        <v>300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12</v>
      </c>
      <c r="S10" s="7"/>
    </row>
    <row r="11" spans="1:19">
      <c r="A11" s="24" t="s">
        <v>50</v>
      </c>
      <c r="B11" s="24" t="s">
        <v>51</v>
      </c>
      <c r="C11" s="2">
        <v>70</v>
      </c>
      <c r="D11" s="1" t="s">
        <v>82</v>
      </c>
      <c r="E11" s="2" t="str">
        <f>CONCATENATE("x",표29_3[[#This Row],[value]])</f>
        <v>x20</v>
      </c>
      <c r="F11" s="24" t="s">
        <v>199</v>
      </c>
      <c r="G11" s="7" t="str">
        <f>CONCATENATE("기본공격의 공격력이 ",표29_3[[#This Row],[value]],"배 증가합니다.")</f>
        <v>기본공격의 공격력이 20배 증가합니다.</v>
      </c>
      <c r="H11" s="7">
        <v>95</v>
      </c>
      <c r="I11" s="8">
        <v>0</v>
      </c>
      <c r="J11" s="5">
        <v>300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20</v>
      </c>
      <c r="S11" s="7"/>
    </row>
    <row r="12" spans="1:19">
      <c r="A12" s="1" t="s">
        <v>60</v>
      </c>
      <c r="B12" s="1" t="s">
        <v>20</v>
      </c>
      <c r="C12" s="7">
        <v>0</v>
      </c>
      <c r="D12" s="1" t="s">
        <v>78</v>
      </c>
      <c r="E12" s="2" t="str">
        <f>CONCATENATE("x",표29_3[[#This Row],[value]])</f>
        <v>x2</v>
      </c>
      <c r="F12" s="1" t="s">
        <v>83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600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71</v>
      </c>
      <c r="B13" s="1" t="s">
        <v>20</v>
      </c>
      <c r="C13" s="2">
        <v>5</v>
      </c>
      <c r="D13" s="1" t="s">
        <v>78</v>
      </c>
      <c r="E13" s="2" t="str">
        <f>CONCATENATE("x",표29_3[[#This Row],[value]])</f>
        <v>x2</v>
      </c>
      <c r="F13" s="1" t="s">
        <v>84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600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72</v>
      </c>
      <c r="B14" s="1" t="s">
        <v>20</v>
      </c>
      <c r="C14" s="2">
        <v>15</v>
      </c>
      <c r="D14" s="1" t="s">
        <v>78</v>
      </c>
      <c r="E14" s="2" t="str">
        <f>CONCATENATE("x",표29_3[[#This Row],[value]])</f>
        <v>x2</v>
      </c>
      <c r="F14" s="1" t="s">
        <v>85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600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73</v>
      </c>
      <c r="B15" s="1" t="s">
        <v>20</v>
      </c>
      <c r="C15" s="5">
        <v>30</v>
      </c>
      <c r="D15" s="1" t="s">
        <v>78</v>
      </c>
      <c r="E15" s="2" t="str">
        <f>CONCATENATE("x",표29_3[[#This Row],[value]])</f>
        <v>x8</v>
      </c>
      <c r="F15" s="1" t="s">
        <v>86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600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74</v>
      </c>
      <c r="B16" s="1" t="s">
        <v>20</v>
      </c>
      <c r="C16" s="5">
        <v>50</v>
      </c>
      <c r="D16" s="1" t="s">
        <v>78</v>
      </c>
      <c r="E16" s="2" t="str">
        <f>CONCATENATE("x",표29_3[[#This Row],[value]])</f>
        <v>x16</v>
      </c>
      <c r="F16" s="1" t="s">
        <v>87</v>
      </c>
      <c r="G16" s="7" t="str">
        <f>CONCATENATE("화염구의 공격력이 ",표29_3[[#This Row],[value]],"배 증가합니다.")</f>
        <v>화염구의 공격력이 16배 증가합니다.</v>
      </c>
      <c r="H16" s="5">
        <v>75</v>
      </c>
      <c r="I16" s="5">
        <v>0</v>
      </c>
      <c r="J16" s="5">
        <v>600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16</v>
      </c>
    </row>
    <row r="17" spans="1:19">
      <c r="A17" s="1" t="s">
        <v>275</v>
      </c>
      <c r="B17" s="1" t="s">
        <v>20</v>
      </c>
      <c r="C17" s="5">
        <v>75</v>
      </c>
      <c r="D17" s="1" t="s">
        <v>78</v>
      </c>
      <c r="E17" s="2" t="str">
        <f>CONCATENATE("x",표29_3[[#This Row],[value]])</f>
        <v>x20</v>
      </c>
      <c r="F17" s="1" t="s">
        <v>276</v>
      </c>
      <c r="G17" s="7" t="str">
        <f>CONCATENATE("화염구의 공격력이 ",표29_3[[#This Row],[value]],"배 증가합니다.")</f>
        <v>화염구의 공격력이 20배 증가합니다.</v>
      </c>
      <c r="H17" s="2">
        <v>100</v>
      </c>
      <c r="I17" s="5">
        <v>0</v>
      </c>
      <c r="J17" s="5">
        <v>600</v>
      </c>
      <c r="K17" s="2">
        <v>80</v>
      </c>
      <c r="L17" s="2">
        <v>60</v>
      </c>
      <c r="M17" s="1" t="str">
        <f>CONCATENATE("B",표28_2[[#This Row],[id]])</f>
        <v>BR01_006</v>
      </c>
      <c r="N17" s="39"/>
      <c r="O17" s="7" t="str">
        <f>표28_2[[#This Row],[groupid]]</f>
        <v>BR01_006</v>
      </c>
      <c r="P17" s="2" t="s">
        <v>19</v>
      </c>
      <c r="Q17" s="7" t="s">
        <v>31</v>
      </c>
      <c r="R17" s="35">
        <v>20</v>
      </c>
      <c r="S17" s="7"/>
    </row>
    <row r="18" spans="1:19">
      <c r="A18" s="1" t="s">
        <v>37</v>
      </c>
      <c r="B18" s="1" t="s">
        <v>277</v>
      </c>
      <c r="C18" s="2">
        <v>0</v>
      </c>
      <c r="D18" s="1" t="s">
        <v>278</v>
      </c>
      <c r="E18" s="2" t="str">
        <f>CONCATENATE("x",표29_3[[#This Row],[value]])</f>
        <v>x2</v>
      </c>
      <c r="F18" s="1" t="s">
        <v>282</v>
      </c>
      <c r="G18" s="7" t="str">
        <f>CONCATENATE("각얼음의 공격력이 ",표29_3[[#This Row],[value]],"배 증가합니다.")</f>
        <v>각얼음의 공격력이 2배 증가합니다.</v>
      </c>
      <c r="H18" s="2">
        <v>5</v>
      </c>
      <c r="I18" s="5">
        <v>10</v>
      </c>
      <c r="J18" s="5">
        <v>945</v>
      </c>
      <c r="K18" s="2">
        <v>80</v>
      </c>
      <c r="L18" s="2">
        <v>60</v>
      </c>
      <c r="M18" s="1" t="str">
        <f>CONCATENATE("B",표28_2[[#This Row],[id]])</f>
        <v>BR02_001</v>
      </c>
      <c r="N18" s="39"/>
      <c r="O18" s="7" t="str">
        <f>표28_2[[#This Row],[groupid]]</f>
        <v>BR02_001</v>
      </c>
      <c r="P18" s="2" t="s">
        <v>281</v>
      </c>
      <c r="Q18" s="7" t="s">
        <v>31</v>
      </c>
      <c r="R18" s="35">
        <v>2</v>
      </c>
      <c r="S18" s="7"/>
    </row>
    <row r="19" spans="1:19">
      <c r="A19" s="1" t="s">
        <v>38</v>
      </c>
      <c r="B19" s="1" t="s">
        <v>277</v>
      </c>
      <c r="C19" s="2">
        <v>5</v>
      </c>
      <c r="D19" s="1" t="s">
        <v>278</v>
      </c>
      <c r="E19" s="2" t="str">
        <f>CONCATENATE("x",표29_3[[#This Row],[value]])</f>
        <v>x2</v>
      </c>
      <c r="F19" s="1" t="s">
        <v>283</v>
      </c>
      <c r="G19" s="7" t="str">
        <f>CONCATENATE("각얼음의 공격력이 ",표29_3[[#This Row],[value]],"배 증가합니다.")</f>
        <v>각얼음의 공격력이 2배 증가합니다.</v>
      </c>
      <c r="H19" s="2">
        <v>20</v>
      </c>
      <c r="I19" s="5">
        <v>10</v>
      </c>
      <c r="J19" s="5">
        <v>945</v>
      </c>
      <c r="K19" s="2">
        <v>80</v>
      </c>
      <c r="L19" s="2">
        <v>60</v>
      </c>
      <c r="M19" s="1" t="str">
        <f>CONCATENATE("B",표28_2[[#This Row],[id]])</f>
        <v>BR02_002</v>
      </c>
      <c r="N19" s="39"/>
      <c r="O19" s="7" t="str">
        <f>표28_2[[#This Row],[groupid]]</f>
        <v>BR02_002</v>
      </c>
      <c r="P19" s="2" t="s">
        <v>281</v>
      </c>
      <c r="Q19" s="7" t="s">
        <v>31</v>
      </c>
      <c r="R19" s="35">
        <v>2</v>
      </c>
      <c r="S19" s="7"/>
    </row>
    <row r="20" spans="1:19">
      <c r="A20" s="1" t="s">
        <v>39</v>
      </c>
      <c r="B20" s="1" t="s">
        <v>277</v>
      </c>
      <c r="C20" s="2">
        <v>20</v>
      </c>
      <c r="D20" s="1" t="s">
        <v>278</v>
      </c>
      <c r="E20" s="2" t="str">
        <f>CONCATENATE("x",표29_3[[#This Row],[value]])</f>
        <v>x7</v>
      </c>
      <c r="F20" s="1" t="s">
        <v>284</v>
      </c>
      <c r="G20" s="7" t="str">
        <f>CONCATENATE("각얼음의 공격력이 ",표29_3[[#This Row],[value]],"배 증가합니다.")</f>
        <v>각얼음의 공격력이 7배 증가합니다.</v>
      </c>
      <c r="H20" s="2">
        <v>40</v>
      </c>
      <c r="I20" s="5">
        <v>10</v>
      </c>
      <c r="J20" s="5">
        <v>945</v>
      </c>
      <c r="K20" s="2">
        <v>80</v>
      </c>
      <c r="L20" s="2">
        <v>60</v>
      </c>
      <c r="M20" s="1" t="str">
        <f>CONCATENATE("B",표28_2[[#This Row],[id]])</f>
        <v>BR02_003</v>
      </c>
      <c r="N20" s="39"/>
      <c r="O20" s="7" t="str">
        <f>표28_2[[#This Row],[groupid]]</f>
        <v>BR02_003</v>
      </c>
      <c r="P20" s="2" t="s">
        <v>281</v>
      </c>
      <c r="Q20" s="7" t="s">
        <v>31</v>
      </c>
      <c r="R20" s="35">
        <v>7</v>
      </c>
      <c r="S20" s="7"/>
    </row>
    <row r="21" spans="1:19">
      <c r="A21" s="1" t="s">
        <v>40</v>
      </c>
      <c r="B21" s="1" t="s">
        <v>277</v>
      </c>
      <c r="C21" s="2">
        <v>40</v>
      </c>
      <c r="D21" s="1" t="s">
        <v>278</v>
      </c>
      <c r="E21" s="2" t="str">
        <f>CONCATENATE("x",표29_3[[#This Row],[value]])</f>
        <v>x16</v>
      </c>
      <c r="F21" s="1" t="s">
        <v>285</v>
      </c>
      <c r="G21" s="7" t="str">
        <f>CONCATENATE("각얼음의 공격력이 ",표29_3[[#This Row],[value]],"배 증가합니다.")</f>
        <v>각얼음의 공격력이 16배 증가합니다.</v>
      </c>
      <c r="H21" s="2">
        <v>65</v>
      </c>
      <c r="I21" s="5">
        <v>10</v>
      </c>
      <c r="J21" s="5">
        <v>945</v>
      </c>
      <c r="K21" s="2">
        <v>80</v>
      </c>
      <c r="L21" s="2">
        <v>60</v>
      </c>
      <c r="M21" s="1" t="str">
        <f>CONCATENATE("B",표28_2[[#This Row],[id]])</f>
        <v>BR02_004</v>
      </c>
      <c r="N21" s="39"/>
      <c r="O21" s="7" t="str">
        <f>표28_2[[#This Row],[groupid]]</f>
        <v>BR02_004</v>
      </c>
      <c r="P21" s="2" t="s">
        <v>281</v>
      </c>
      <c r="Q21" s="7" t="s">
        <v>31</v>
      </c>
      <c r="R21" s="35">
        <v>16</v>
      </c>
      <c r="S21" s="7"/>
    </row>
    <row r="22" spans="1:19">
      <c r="A22" s="1" t="s">
        <v>41</v>
      </c>
      <c r="B22" s="1" t="s">
        <v>24</v>
      </c>
      <c r="C22" s="2">
        <v>0</v>
      </c>
      <c r="D22" s="1" t="s">
        <v>80</v>
      </c>
      <c r="E22" s="2" t="str">
        <f>CONCATENATE("x",표29_3[[#This Row],[value]])</f>
        <v>x2</v>
      </c>
      <c r="F22" s="1" t="s">
        <v>89</v>
      </c>
      <c r="G22" s="7" t="str">
        <f>CONCATENATE("짱돌의 공격력이 ",표29_3[[#This Row],[value]],"배 증가합니다.")</f>
        <v>짱돌의 공격력이 2배 증가합니다.</v>
      </c>
      <c r="H22" s="2">
        <v>5</v>
      </c>
      <c r="I22" s="5">
        <v>35</v>
      </c>
      <c r="J22" s="5">
        <v>1328</v>
      </c>
      <c r="K22" s="2">
        <v>80</v>
      </c>
      <c r="L22" s="2">
        <v>60</v>
      </c>
      <c r="M22" s="1" t="str">
        <f>CONCATENATE("B",표28_2[[#This Row],[id]])</f>
        <v>BR03_001</v>
      </c>
      <c r="N22" s="39"/>
      <c r="O22" s="7" t="str">
        <f>표28_2[[#This Row],[groupid]]</f>
        <v>BR03_001</v>
      </c>
      <c r="P22" s="2" t="s">
        <v>23</v>
      </c>
      <c r="Q22" s="7" t="s">
        <v>31</v>
      </c>
      <c r="R22" s="35">
        <v>2</v>
      </c>
      <c r="S22" s="7"/>
    </row>
    <row r="23" spans="1:19">
      <c r="A23" s="1" t="s">
        <v>42</v>
      </c>
      <c r="B23" s="1" t="s">
        <v>24</v>
      </c>
      <c r="C23" s="2">
        <v>5</v>
      </c>
      <c r="D23" s="1" t="s">
        <v>80</v>
      </c>
      <c r="E23" s="2" t="str">
        <f>CONCATENATE("x",표29_3[[#This Row],[value]])</f>
        <v>x4</v>
      </c>
      <c r="F23" s="1" t="s">
        <v>90</v>
      </c>
      <c r="G23" s="7" t="str">
        <f>CONCATENATE("짱돌의 공격력이 ",표29_3[[#This Row],[value]],"배 증가합니다.")</f>
        <v>짱돌의 공격력이 4배 증가합니다.</v>
      </c>
      <c r="H23" s="2">
        <v>25</v>
      </c>
      <c r="I23" s="5">
        <v>35</v>
      </c>
      <c r="J23" s="5">
        <v>1328</v>
      </c>
      <c r="K23" s="2">
        <v>80</v>
      </c>
      <c r="L23" s="2">
        <v>60</v>
      </c>
      <c r="M23" s="1" t="str">
        <f>CONCATENATE("B",표28_2[[#This Row],[id]])</f>
        <v>BR03_002</v>
      </c>
      <c r="N23" s="39"/>
      <c r="O23" s="7" t="str">
        <f>표28_2[[#This Row],[groupid]]</f>
        <v>BR03_002</v>
      </c>
      <c r="P23" s="2" t="s">
        <v>23</v>
      </c>
      <c r="Q23" s="7" t="s">
        <v>31</v>
      </c>
      <c r="R23" s="35">
        <v>4</v>
      </c>
      <c r="S23" s="7"/>
    </row>
    <row r="24" spans="1:19">
      <c r="A24" s="1" t="s">
        <v>43</v>
      </c>
      <c r="B24" s="1" t="s">
        <v>24</v>
      </c>
      <c r="C24" s="2">
        <v>25</v>
      </c>
      <c r="D24" s="1" t="s">
        <v>80</v>
      </c>
      <c r="E24" s="2" t="str">
        <f>CONCATENATE("x",표29_3[[#This Row],[value]])</f>
        <v>x12</v>
      </c>
      <c r="F24" s="1" t="s">
        <v>91</v>
      </c>
      <c r="G24" s="7" t="str">
        <f>CONCATENATE("짱돌의 공격력이 ",표29_3[[#This Row],[value]],"배 증가합니다.")</f>
        <v>짱돌의 공격력이 12배 증가합니다.</v>
      </c>
      <c r="H24" s="2">
        <v>50</v>
      </c>
      <c r="I24" s="5">
        <v>35</v>
      </c>
      <c r="J24" s="5">
        <v>1328</v>
      </c>
      <c r="K24" s="2">
        <v>80</v>
      </c>
      <c r="L24" s="2">
        <v>60</v>
      </c>
      <c r="M24" s="1" t="str">
        <f>CONCATENATE("B",표28_2[[#This Row],[id]])</f>
        <v>BR03_003</v>
      </c>
      <c r="N24" s="39"/>
      <c r="O24" s="7" t="str">
        <f>표28_2[[#This Row],[groupid]]</f>
        <v>BR03_003</v>
      </c>
      <c r="P24" s="2" t="s">
        <v>23</v>
      </c>
      <c r="Q24" s="7" t="s">
        <v>31</v>
      </c>
      <c r="R24" s="35">
        <v>12</v>
      </c>
      <c r="S24" s="7"/>
    </row>
    <row r="25" spans="1:19">
      <c r="A25" s="1" t="s">
        <v>44</v>
      </c>
      <c r="B25" s="1" t="s">
        <v>26</v>
      </c>
      <c r="C25" s="2">
        <v>0</v>
      </c>
      <c r="D25" s="1" t="s">
        <v>79</v>
      </c>
      <c r="E25" s="2" t="str">
        <f>CONCATENATE("x",표29_3[[#This Row],[value]])</f>
        <v>x2</v>
      </c>
      <c r="F25" s="1" t="s">
        <v>92</v>
      </c>
      <c r="G25" s="7" t="str">
        <f>CONCATENATE("지지직의 공격력이 ",표29_3[[#This Row],[value]],"배 증가합니다.")</f>
        <v>지지직의 공격력이 2배 증가합니다.</v>
      </c>
      <c r="H25" s="2">
        <v>5</v>
      </c>
      <c r="I25" s="5">
        <v>60</v>
      </c>
      <c r="J25" s="5">
        <v>1755</v>
      </c>
      <c r="K25" s="2">
        <v>80</v>
      </c>
      <c r="L25" s="2">
        <v>60</v>
      </c>
      <c r="M25" s="1" t="str">
        <f>CONCATENATE("B",표28_2[[#This Row],[id]])</f>
        <v>BR04_001</v>
      </c>
      <c r="N25" s="39"/>
      <c r="O25" s="7" t="str">
        <f>표28_2[[#This Row],[groupid]]</f>
        <v>BR04_001</v>
      </c>
      <c r="P25" s="2" t="s">
        <v>25</v>
      </c>
      <c r="Q25" s="7" t="s">
        <v>31</v>
      </c>
      <c r="R25" s="35">
        <v>2</v>
      </c>
      <c r="S25" s="7"/>
    </row>
    <row r="26" spans="1:19">
      <c r="A26" s="1" t="s">
        <v>45</v>
      </c>
      <c r="B26" s="1" t="s">
        <v>26</v>
      </c>
      <c r="C26" s="2">
        <v>5</v>
      </c>
      <c r="D26" s="1" t="s">
        <v>79</v>
      </c>
      <c r="E26" s="2" t="str">
        <f>CONCATENATE("x",표29_3[[#This Row],[value]])</f>
        <v>x6</v>
      </c>
      <c r="F26" s="1" t="s">
        <v>93</v>
      </c>
      <c r="G26" s="7" t="str">
        <f>CONCATENATE("지지직의 공격력이 ",표29_3[[#This Row],[value]],"배 증가합니다.")</f>
        <v>지지직의 공격력이 6배 증가합니다.</v>
      </c>
      <c r="H26" s="2">
        <v>30</v>
      </c>
      <c r="I26" s="5">
        <v>60</v>
      </c>
      <c r="J26" s="5">
        <v>1755</v>
      </c>
      <c r="K26" s="2">
        <v>80</v>
      </c>
      <c r="L26" s="2">
        <v>60</v>
      </c>
      <c r="M26" s="1" t="str">
        <f>CONCATENATE("B",표28_2[[#This Row],[id]])</f>
        <v>BR04_002</v>
      </c>
      <c r="N26" s="39"/>
      <c r="O26" s="7" t="str">
        <f>표28_2[[#This Row],[groupid]]</f>
        <v>BR04_002</v>
      </c>
      <c r="P26" s="2" t="s">
        <v>25</v>
      </c>
      <c r="Q26" s="7" t="s">
        <v>31</v>
      </c>
      <c r="R26" s="35">
        <v>6</v>
      </c>
      <c r="S26" s="7"/>
    </row>
    <row r="27" spans="1:19">
      <c r="A27" s="1" t="s">
        <v>286</v>
      </c>
      <c r="B27" s="1" t="s">
        <v>288</v>
      </c>
      <c r="C27" s="2">
        <v>0</v>
      </c>
      <c r="D27" s="1" t="s">
        <v>287</v>
      </c>
      <c r="E27" s="2" t="str">
        <f>CONCATENATE("x",표29_3[[#This Row],[value]])</f>
        <v>x2</v>
      </c>
      <c r="F27" s="1" t="s">
        <v>88</v>
      </c>
      <c r="G27" s="7" t="str">
        <f>CONCATENATE("물폭탄의 공격력이 ",표29_3[[#This Row],[value]],"배 증가합니다.")</f>
        <v>물폭탄의 공격력이 2배 증가합니다.</v>
      </c>
      <c r="H27" s="2">
        <v>5</v>
      </c>
      <c r="I27" s="5">
        <v>90</v>
      </c>
      <c r="J27" s="5">
        <v>2235</v>
      </c>
      <c r="K27" s="2">
        <v>80</v>
      </c>
      <c r="L27" s="2">
        <v>60</v>
      </c>
      <c r="M27" s="1" t="str">
        <f>CONCATENATE("B",표28_2[[#This Row],[id]])</f>
        <v>BR05_001</v>
      </c>
      <c r="N27" s="39"/>
      <c r="O27" s="7" t="str">
        <f>표28_2[[#This Row],[groupid]]</f>
        <v>BR05_001</v>
      </c>
      <c r="P27" s="2" t="s">
        <v>288</v>
      </c>
      <c r="Q27" s="7" t="s">
        <v>31</v>
      </c>
      <c r="R27" s="35">
        <v>2</v>
      </c>
      <c r="S27" s="7"/>
    </row>
    <row r="28" spans="1:19">
      <c r="A28" s="2" t="s">
        <v>67</v>
      </c>
      <c r="B28" s="2" t="s">
        <v>0</v>
      </c>
      <c r="C28" s="2">
        <v>40</v>
      </c>
      <c r="D28" s="2" t="s">
        <v>81</v>
      </c>
      <c r="E28" s="2" t="str">
        <f>CONCATENATE("-x",표29_3[[#This Row],[value]])</f>
        <v>-x2</v>
      </c>
      <c r="F28" s="2" t="s">
        <v>94</v>
      </c>
      <c r="G28" s="7" t="s">
        <v>205</v>
      </c>
      <c r="H28" s="5">
        <v>60</v>
      </c>
      <c r="I28" s="5">
        <v>0</v>
      </c>
      <c r="J28" s="5">
        <v>1328</v>
      </c>
      <c r="K28" s="2">
        <v>0</v>
      </c>
      <c r="L28" s="2">
        <v>0</v>
      </c>
      <c r="M28" s="2" t="str">
        <f>CONCATENATE("B",표28_2[[#This Row],[id]])</f>
        <v>BR99</v>
      </c>
      <c r="N28" s="39"/>
      <c r="O28" s="7" t="str">
        <f>표28_2[[#This Row],[groupid]]</f>
        <v>BR99</v>
      </c>
      <c r="P28" s="2" t="s">
        <v>109</v>
      </c>
      <c r="Q28" s="7" t="s">
        <v>70</v>
      </c>
      <c r="R28" s="35">
        <v>2</v>
      </c>
      <c r="S28" s="7"/>
    </row>
    <row r="29" spans="1:19">
      <c r="A29" s="2" t="s">
        <v>68</v>
      </c>
      <c r="B29" s="2" t="s">
        <v>0</v>
      </c>
      <c r="C29" s="2">
        <v>60</v>
      </c>
      <c r="D29" s="2" t="s">
        <v>81</v>
      </c>
      <c r="E29" s="2" t="str">
        <f>CONCATENATE("-x",표29_3[[#This Row],[value]])</f>
        <v>-x2</v>
      </c>
      <c r="F29" s="2" t="s">
        <v>95</v>
      </c>
      <c r="G29" s="7" t="s">
        <v>205</v>
      </c>
      <c r="H29" s="5">
        <v>80</v>
      </c>
      <c r="I29" s="5">
        <v>0</v>
      </c>
      <c r="J29" s="5">
        <v>1755</v>
      </c>
      <c r="K29" s="2">
        <v>0</v>
      </c>
      <c r="L29" s="2">
        <v>0</v>
      </c>
      <c r="M29" s="2" t="str">
        <f>CONCATENATE("B",표28_2[[#This Row],[id]])</f>
        <v>BR98</v>
      </c>
      <c r="N29" s="39"/>
      <c r="O29" s="7" t="str">
        <f>표28_2[[#This Row],[groupid]]</f>
        <v>BR98</v>
      </c>
      <c r="P29" s="2" t="s">
        <v>109</v>
      </c>
      <c r="Q29" s="7" t="s">
        <v>70</v>
      </c>
      <c r="R29" s="35">
        <v>2</v>
      </c>
      <c r="S29" s="7"/>
    </row>
    <row r="30" spans="1:19">
      <c r="A30" s="7" t="s">
        <v>69</v>
      </c>
      <c r="B30" s="7" t="s">
        <v>0</v>
      </c>
      <c r="C30" s="2">
        <v>80</v>
      </c>
      <c r="D30" s="7" t="s">
        <v>81</v>
      </c>
      <c r="E30" s="7" t="str">
        <f>CONCATENATE("-x",표29_3[[#This Row],[value]])</f>
        <v>-x2</v>
      </c>
      <c r="F30" s="7" t="s">
        <v>96</v>
      </c>
      <c r="G30" s="7" t="s">
        <v>205</v>
      </c>
      <c r="H30" s="8">
        <v>100</v>
      </c>
      <c r="I30" s="8">
        <v>0</v>
      </c>
      <c r="J30" s="8">
        <v>2235</v>
      </c>
      <c r="K30" s="7">
        <v>0</v>
      </c>
      <c r="L30" s="7">
        <v>0</v>
      </c>
      <c r="M30" s="7" t="str">
        <f>CONCATENATE("B",표28_2[[#This Row],[id]])</f>
        <v>BR97</v>
      </c>
      <c r="N30" s="39"/>
      <c r="O30" s="7" t="str">
        <f>표28_2[[#This Row],[groupid]]</f>
        <v>BR97</v>
      </c>
      <c r="P30" s="7" t="s">
        <v>109</v>
      </c>
      <c r="Q30" s="7" t="s">
        <v>70</v>
      </c>
      <c r="R30" s="36">
        <v>2</v>
      </c>
      <c r="S30" s="7"/>
    </row>
    <row r="31" spans="1:19">
      <c r="A31" s="2"/>
      <c r="B31" s="2"/>
      <c r="C31" s="7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7"/>
      <c r="B39" s="7"/>
      <c r="C39" s="7"/>
      <c r="D39" s="7"/>
      <c r="E39" s="7"/>
      <c r="F39" s="7"/>
      <c r="G39" s="7"/>
      <c r="H39" s="8"/>
      <c r="I39" s="8"/>
      <c r="J39" s="8"/>
      <c r="K39" s="7"/>
      <c r="L39" s="7"/>
      <c r="M39" s="7"/>
      <c r="O39" s="7"/>
      <c r="P39" s="7"/>
      <c r="Q39" s="7"/>
      <c r="R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Q41" s="7"/>
    </row>
    <row r="42" spans="1:19">
      <c r="A42" s="2"/>
      <c r="B42" s="2"/>
      <c r="C42" s="2"/>
      <c r="D42" s="2"/>
      <c r="F42" s="2"/>
      <c r="G42" s="2"/>
      <c r="H42" s="5"/>
      <c r="I42" s="5"/>
      <c r="J42" s="5"/>
      <c r="K42" s="2"/>
      <c r="L42" s="2"/>
      <c r="M42" s="2"/>
      <c r="Q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Q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O50" s="7"/>
      <c r="Q50" s="7"/>
      <c r="S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O51" s="7"/>
      <c r="Q51" s="7"/>
      <c r="S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O52" s="7"/>
      <c r="Q52" s="7"/>
      <c r="S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Q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Q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Q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O60" s="7"/>
      <c r="Q60" s="7"/>
      <c r="S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O61" s="7"/>
      <c r="Q61" s="7"/>
      <c r="S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O62" s="7"/>
      <c r="Q62" s="7"/>
      <c r="S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7"/>
      <c r="B89" s="7"/>
      <c r="C89" s="7"/>
      <c r="D89" s="7"/>
      <c r="E89" s="7"/>
      <c r="F89" s="7"/>
      <c r="G89" s="7"/>
      <c r="H89" s="8"/>
      <c r="I89" s="8"/>
      <c r="J89" s="8"/>
      <c r="K89" s="7"/>
      <c r="L89" s="7"/>
      <c r="M89" s="7"/>
      <c r="O89" s="7"/>
      <c r="P89" s="7"/>
      <c r="Q89" s="7"/>
      <c r="R89" s="7"/>
      <c r="S89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G7" sqref="G7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231</v>
      </c>
      <c r="D1" t="s">
        <v>29</v>
      </c>
      <c r="E1" t="s">
        <v>30</v>
      </c>
      <c r="F1" s="40" t="s">
        <v>228</v>
      </c>
      <c r="G1" s="39" t="s">
        <v>227</v>
      </c>
      <c r="H1" s="39" t="s">
        <v>274</v>
      </c>
      <c r="I1" s="39" t="s">
        <v>232</v>
      </c>
    </row>
    <row r="2" spans="1:9" ht="17.25" thickTop="1">
      <c r="A2" s="1" t="s">
        <v>19</v>
      </c>
      <c r="B2" s="1" t="s">
        <v>187</v>
      </c>
      <c r="C2">
        <v>10000</v>
      </c>
      <c r="D2" s="41">
        <v>1</v>
      </c>
      <c r="E2" s="41">
        <v>120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9">
        <v>225</v>
      </c>
    </row>
    <row r="3" spans="1:9">
      <c r="A3" s="1" t="s">
        <v>66</v>
      </c>
      <c r="B3" s="1" t="s">
        <v>192</v>
      </c>
      <c r="C3" s="39">
        <v>10000</v>
      </c>
      <c r="D3" s="38">
        <v>8.6</v>
      </c>
      <c r="E3" s="38">
        <v>1512.0000000000016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189</v>
      </c>
      <c r="C4" s="39">
        <v>10000</v>
      </c>
      <c r="D4" s="38">
        <v>150.40000000000038</v>
      </c>
      <c r="E4" s="38">
        <v>33984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203</v>
      </c>
      <c r="C5" s="39">
        <v>10000</v>
      </c>
      <c r="D5" s="38">
        <v>5324.8</v>
      </c>
      <c r="E5" s="38">
        <v>1437696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9">
        <v>350</v>
      </c>
    </row>
    <row r="6" spans="1:9">
      <c r="A6" s="1" t="s">
        <v>21</v>
      </c>
      <c r="B6" s="1" t="s">
        <v>188</v>
      </c>
      <c r="C6" s="39">
        <v>10000</v>
      </c>
      <c r="D6" s="38">
        <v>380108.79999999999</v>
      </c>
      <c r="E6" s="38">
        <v>117178368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9">
        <v>50</v>
      </c>
    </row>
    <row r="7" spans="1:9">
      <c r="A7" s="1" t="s">
        <v>64</v>
      </c>
      <c r="B7" s="1" t="s">
        <v>190</v>
      </c>
      <c r="C7" s="39">
        <v>10000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9">
        <v>850</v>
      </c>
    </row>
    <row r="8" spans="1:9">
      <c r="A8" s="1" t="s">
        <v>65</v>
      </c>
      <c r="B8" s="1" t="s">
        <v>191</v>
      </c>
      <c r="C8" s="39">
        <v>10000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229</v>
      </c>
      <c r="B9" s="1" t="s">
        <v>230</v>
      </c>
      <c r="C9" s="39">
        <v>10000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63</v>
      </c>
      <c r="B10" s="1" t="s">
        <v>204</v>
      </c>
      <c r="C10" s="39">
        <v>10000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2"/>
      <c r="G13" s="42"/>
    </row>
    <row r="14" spans="1:9">
      <c r="D14" s="4"/>
    </row>
    <row r="16" spans="1:9">
      <c r="H16" s="58"/>
    </row>
    <row r="17" spans="5:8">
      <c r="E17" s="39"/>
      <c r="H17" s="58"/>
    </row>
    <row r="18" spans="5:8">
      <c r="H18" s="58"/>
    </row>
    <row r="19" spans="5:8">
      <c r="H19" s="58"/>
    </row>
    <row r="20" spans="5:8">
      <c r="H20" s="58"/>
    </row>
    <row r="21" spans="5:8">
      <c r="H21" s="58"/>
    </row>
    <row r="22" spans="5:8">
      <c r="H22" s="58"/>
    </row>
    <row r="23" spans="5:8">
      <c r="H23" s="58"/>
    </row>
    <row r="24" spans="5:8" ht="17.25" thickBot="1">
      <c r="F24" s="43"/>
      <c r="G24" s="44"/>
      <c r="H24" s="58"/>
    </row>
    <row r="25" spans="5:8" ht="17.25" thickTop="1">
      <c r="F25" s="45"/>
      <c r="G25" s="46"/>
      <c r="H25" s="58"/>
    </row>
    <row r="26" spans="5:8">
      <c r="F26" s="47"/>
      <c r="G26" s="48"/>
    </row>
    <row r="27" spans="5:8">
      <c r="F27" s="45"/>
      <c r="G27" s="46"/>
    </row>
    <row r="28" spans="5:8">
      <c r="F28" s="47"/>
      <c r="G28" s="48"/>
    </row>
    <row r="29" spans="5:8">
      <c r="F29" s="45"/>
      <c r="G29" s="46"/>
    </row>
    <row r="30" spans="5:8">
      <c r="F30" s="47"/>
      <c r="G30" s="48"/>
    </row>
    <row r="31" spans="5:8">
      <c r="F31" s="45"/>
      <c r="G31" s="46"/>
    </row>
    <row r="32" spans="5:8">
      <c r="F32" s="47"/>
      <c r="G32" s="48"/>
    </row>
    <row r="33" spans="6:7">
      <c r="F33" s="49"/>
      <c r="G33" s="5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124</v>
      </c>
      <c r="B1" s="27" t="s">
        <v>125</v>
      </c>
      <c r="C1" s="28" t="s">
        <v>126</v>
      </c>
      <c r="D1" s="27" t="s">
        <v>121</v>
      </c>
      <c r="E1" s="27" t="s">
        <v>127</v>
      </c>
      <c r="F1" s="27" t="s">
        <v>128</v>
      </c>
      <c r="G1" s="27" t="s">
        <v>129</v>
      </c>
      <c r="H1" s="27" t="s">
        <v>130</v>
      </c>
      <c r="I1" s="27" t="s">
        <v>122</v>
      </c>
      <c r="J1" s="29" t="s">
        <v>123</v>
      </c>
      <c r="K1" s="27" t="s">
        <v>131</v>
      </c>
      <c r="L1" s="27" t="s">
        <v>132</v>
      </c>
      <c r="M1" s="27" t="s">
        <v>133</v>
      </c>
      <c r="N1" s="27" t="s">
        <v>134</v>
      </c>
    </row>
    <row r="2" spans="1:17">
      <c r="A2" s="1" t="s">
        <v>223</v>
      </c>
      <c r="B2" s="27" t="s">
        <v>136</v>
      </c>
      <c r="C2" s="29" t="s">
        <v>137</v>
      </c>
      <c r="D2" s="32">
        <v>5</v>
      </c>
      <c r="E2" s="27" t="s">
        <v>138</v>
      </c>
      <c r="F2" s="1" t="s">
        <v>222</v>
      </c>
      <c r="G2" s="1" t="s">
        <v>224</v>
      </c>
      <c r="H2" s="1" t="s">
        <v>225</v>
      </c>
      <c r="I2" s="33">
        <v>100</v>
      </c>
      <c r="J2" s="33"/>
      <c r="K2" s="27" t="s">
        <v>136</v>
      </c>
      <c r="L2" s="30" t="s">
        <v>226</v>
      </c>
      <c r="M2" s="32">
        <v>6</v>
      </c>
      <c r="N2" s="1" t="s">
        <v>209</v>
      </c>
      <c r="O2" t="s">
        <v>114</v>
      </c>
      <c r="P2" t="s">
        <v>115</v>
      </c>
    </row>
    <row r="3" spans="1:17">
      <c r="A3" s="27" t="s">
        <v>135</v>
      </c>
      <c r="B3" s="27" t="s">
        <v>76</v>
      </c>
      <c r="C3" s="29" t="s">
        <v>137</v>
      </c>
      <c r="D3" s="32">
        <v>5</v>
      </c>
      <c r="E3" s="27" t="s">
        <v>138</v>
      </c>
      <c r="F3" s="27" t="s">
        <v>139</v>
      </c>
      <c r="G3" s="27" t="s">
        <v>140</v>
      </c>
      <c r="H3" s="1" t="s">
        <v>180</v>
      </c>
      <c r="I3" s="33">
        <v>100</v>
      </c>
      <c r="J3" s="33"/>
      <c r="K3" s="27" t="s">
        <v>76</v>
      </c>
      <c r="L3" s="27" t="s">
        <v>110</v>
      </c>
      <c r="M3" s="32">
        <v>6</v>
      </c>
      <c r="N3" s="1" t="s">
        <v>209</v>
      </c>
      <c r="O3" s="39" t="s">
        <v>114</v>
      </c>
      <c r="P3" s="39" t="s">
        <v>115</v>
      </c>
      <c r="Q3" s="39"/>
    </row>
    <row r="4" spans="1:17">
      <c r="A4" s="27" t="s">
        <v>98</v>
      </c>
      <c r="B4" s="27" t="s">
        <v>76</v>
      </c>
      <c r="C4" s="29" t="s">
        <v>137</v>
      </c>
      <c r="D4" s="32">
        <v>5</v>
      </c>
      <c r="E4" s="27" t="s">
        <v>138</v>
      </c>
      <c r="F4" s="27" t="s">
        <v>141</v>
      </c>
      <c r="G4" s="27" t="s">
        <v>142</v>
      </c>
      <c r="H4" s="1" t="s">
        <v>181</v>
      </c>
      <c r="I4" s="33">
        <v>100</v>
      </c>
      <c r="J4" s="33"/>
      <c r="K4" s="27" t="s">
        <v>76</v>
      </c>
      <c r="L4" s="27" t="s">
        <v>111</v>
      </c>
      <c r="M4" s="32">
        <v>3</v>
      </c>
      <c r="N4" s="1" t="s">
        <v>207</v>
      </c>
      <c r="O4" s="39" t="s">
        <v>114</v>
      </c>
      <c r="P4" s="39" t="s">
        <v>115</v>
      </c>
      <c r="Q4" s="39"/>
    </row>
    <row r="5" spans="1:17">
      <c r="A5" s="27" t="s">
        <v>99</v>
      </c>
      <c r="B5" s="27" t="s">
        <v>76</v>
      </c>
      <c r="C5" s="29" t="s">
        <v>137</v>
      </c>
      <c r="D5" s="32">
        <v>5</v>
      </c>
      <c r="E5" s="27" t="s">
        <v>138</v>
      </c>
      <c r="F5" s="27" t="s">
        <v>143</v>
      </c>
      <c r="G5" s="27" t="s">
        <v>144</v>
      </c>
      <c r="H5" s="1" t="s">
        <v>182</v>
      </c>
      <c r="I5" s="33">
        <v>100</v>
      </c>
      <c r="J5" s="33"/>
      <c r="K5" s="27" t="s">
        <v>76</v>
      </c>
      <c r="L5" s="27" t="s">
        <v>112</v>
      </c>
      <c r="M5" s="32">
        <v>30</v>
      </c>
      <c r="N5" s="1" t="s">
        <v>208</v>
      </c>
      <c r="O5" s="39" t="s">
        <v>114</v>
      </c>
      <c r="P5" s="39" t="s">
        <v>115</v>
      </c>
      <c r="Q5" s="39"/>
    </row>
    <row r="6" spans="1:17">
      <c r="A6" s="27" t="s">
        <v>100</v>
      </c>
      <c r="B6" s="27" t="s">
        <v>76</v>
      </c>
      <c r="C6" s="29" t="s">
        <v>137</v>
      </c>
      <c r="D6" s="32"/>
      <c r="E6" s="27" t="s">
        <v>145</v>
      </c>
      <c r="F6" s="27"/>
      <c r="G6" s="27" t="s">
        <v>146</v>
      </c>
      <c r="H6" s="27" t="s">
        <v>147</v>
      </c>
      <c r="I6" s="33"/>
      <c r="J6" s="33">
        <v>10</v>
      </c>
      <c r="K6" s="27" t="s">
        <v>76</v>
      </c>
      <c r="L6" s="27" t="s">
        <v>148</v>
      </c>
      <c r="M6" s="32"/>
      <c r="N6" s="27"/>
      <c r="O6" s="39"/>
      <c r="P6" s="39"/>
      <c r="Q6" s="39"/>
    </row>
    <row r="7" spans="1:17">
      <c r="A7" s="27" t="s">
        <v>101</v>
      </c>
      <c r="B7" s="1" t="s">
        <v>76</v>
      </c>
      <c r="C7" s="29" t="s">
        <v>149</v>
      </c>
      <c r="D7" s="32">
        <v>5</v>
      </c>
      <c r="E7" s="1" t="s">
        <v>220</v>
      </c>
      <c r="F7" s="27" t="s">
        <v>151</v>
      </c>
      <c r="G7" s="1" t="s">
        <v>221</v>
      </c>
      <c r="H7" s="1" t="s">
        <v>212</v>
      </c>
      <c r="I7" s="33">
        <v>100</v>
      </c>
      <c r="J7" s="33"/>
      <c r="K7" s="1" t="s">
        <v>213</v>
      </c>
      <c r="L7" s="30" t="s">
        <v>113</v>
      </c>
      <c r="M7" s="32">
        <v>6</v>
      </c>
      <c r="N7" s="27"/>
      <c r="O7" s="39" t="s">
        <v>114</v>
      </c>
      <c r="P7" s="39" t="s">
        <v>115</v>
      </c>
      <c r="Q7" s="39"/>
    </row>
    <row r="8" spans="1:17">
      <c r="A8" s="1" t="s">
        <v>210</v>
      </c>
      <c r="B8" s="27" t="s">
        <v>20</v>
      </c>
      <c r="C8" s="29" t="s">
        <v>149</v>
      </c>
      <c r="D8" s="32">
        <v>5</v>
      </c>
      <c r="E8" s="27" t="s">
        <v>150</v>
      </c>
      <c r="F8" s="1" t="s">
        <v>222</v>
      </c>
      <c r="G8" s="27" t="s">
        <v>152</v>
      </c>
      <c r="H8" s="1" t="s">
        <v>214</v>
      </c>
      <c r="I8" s="33">
        <v>100</v>
      </c>
      <c r="J8" s="33"/>
      <c r="K8" s="27" t="s">
        <v>19</v>
      </c>
      <c r="L8" s="30" t="s">
        <v>215</v>
      </c>
      <c r="M8" s="32">
        <v>20</v>
      </c>
      <c r="N8" s="27"/>
      <c r="O8" s="39" t="s">
        <v>114</v>
      </c>
      <c r="P8" s="39" t="s">
        <v>115</v>
      </c>
      <c r="Q8" s="39"/>
    </row>
    <row r="9" spans="1:17">
      <c r="A9" s="27" t="s">
        <v>102</v>
      </c>
      <c r="B9" s="30" t="s">
        <v>22</v>
      </c>
      <c r="C9" s="29" t="s">
        <v>149</v>
      </c>
      <c r="D9" s="32">
        <v>5</v>
      </c>
      <c r="E9" s="27" t="s">
        <v>153</v>
      </c>
      <c r="F9" s="1" t="s">
        <v>222</v>
      </c>
      <c r="G9" s="27" t="s">
        <v>152</v>
      </c>
      <c r="H9" s="1" t="s">
        <v>216</v>
      </c>
      <c r="I9" s="34">
        <v>100</v>
      </c>
      <c r="J9" s="33"/>
      <c r="K9" s="27" t="s">
        <v>21</v>
      </c>
      <c r="L9" s="30" t="s">
        <v>215</v>
      </c>
      <c r="M9" s="32">
        <v>20</v>
      </c>
      <c r="N9" s="30"/>
      <c r="O9" s="39" t="s">
        <v>114</v>
      </c>
      <c r="P9" s="39" t="s">
        <v>115</v>
      </c>
      <c r="Q9" s="39"/>
    </row>
    <row r="10" spans="1:17">
      <c r="A10" s="1" t="s">
        <v>103</v>
      </c>
      <c r="B10" s="30" t="s">
        <v>24</v>
      </c>
      <c r="C10" s="29" t="s">
        <v>149</v>
      </c>
      <c r="D10" s="32">
        <v>5</v>
      </c>
      <c r="E10" s="27" t="s">
        <v>154</v>
      </c>
      <c r="F10" s="1" t="s">
        <v>222</v>
      </c>
      <c r="G10" s="27" t="s">
        <v>152</v>
      </c>
      <c r="H10" s="1" t="s">
        <v>217</v>
      </c>
      <c r="I10" s="34">
        <v>100</v>
      </c>
      <c r="J10" s="33"/>
      <c r="K10" s="27" t="s">
        <v>23</v>
      </c>
      <c r="L10" s="30" t="s">
        <v>215</v>
      </c>
      <c r="M10" s="32">
        <v>20</v>
      </c>
      <c r="N10" s="30"/>
      <c r="O10" s="39" t="s">
        <v>114</v>
      </c>
      <c r="P10" s="39" t="s">
        <v>115</v>
      </c>
      <c r="Q10" s="39"/>
    </row>
    <row r="11" spans="1:17">
      <c r="A11" s="27" t="s">
        <v>104</v>
      </c>
      <c r="B11" s="30" t="s">
        <v>26</v>
      </c>
      <c r="C11" s="29" t="s">
        <v>149</v>
      </c>
      <c r="D11" s="32">
        <v>5</v>
      </c>
      <c r="E11" s="27" t="s">
        <v>155</v>
      </c>
      <c r="F11" s="1" t="s">
        <v>222</v>
      </c>
      <c r="G11" s="27" t="s">
        <v>152</v>
      </c>
      <c r="H11" s="1" t="s">
        <v>218</v>
      </c>
      <c r="I11" s="34">
        <v>100</v>
      </c>
      <c r="J11" s="33"/>
      <c r="K11" s="27" t="s">
        <v>25</v>
      </c>
      <c r="L11" s="30" t="s">
        <v>215</v>
      </c>
      <c r="M11" s="32">
        <v>20</v>
      </c>
      <c r="N11" s="30"/>
      <c r="O11" s="39" t="s">
        <v>114</v>
      </c>
      <c r="P11" s="39" t="s">
        <v>115</v>
      </c>
      <c r="Q11" s="39"/>
    </row>
    <row r="12" spans="1:17">
      <c r="A12" s="1" t="s">
        <v>105</v>
      </c>
      <c r="B12" s="30" t="s">
        <v>27</v>
      </c>
      <c r="C12" s="29" t="s">
        <v>149</v>
      </c>
      <c r="D12" s="32">
        <v>5</v>
      </c>
      <c r="E12" s="1" t="s">
        <v>206</v>
      </c>
      <c r="F12" s="1" t="s">
        <v>222</v>
      </c>
      <c r="G12" s="27" t="s">
        <v>152</v>
      </c>
      <c r="H12" s="1" t="s">
        <v>219</v>
      </c>
      <c r="I12" s="34">
        <v>100</v>
      </c>
      <c r="J12" s="33"/>
      <c r="K12" s="27" t="s">
        <v>27</v>
      </c>
      <c r="L12" s="30" t="s">
        <v>215</v>
      </c>
      <c r="M12" s="32">
        <v>20</v>
      </c>
      <c r="N12" s="30"/>
      <c r="O12" s="39" t="s">
        <v>114</v>
      </c>
      <c r="P12" s="39" t="s">
        <v>115</v>
      </c>
      <c r="Q12" s="39"/>
    </row>
    <row r="13" spans="1:17">
      <c r="A13" s="27" t="s">
        <v>106</v>
      </c>
      <c r="B13" s="27" t="s">
        <v>76</v>
      </c>
      <c r="C13" s="29" t="s">
        <v>149</v>
      </c>
      <c r="D13" s="32"/>
      <c r="E13" s="27" t="s">
        <v>156</v>
      </c>
      <c r="F13" s="27"/>
      <c r="G13" s="27" t="s">
        <v>157</v>
      </c>
      <c r="H13" s="27" t="s">
        <v>158</v>
      </c>
      <c r="I13" s="33"/>
      <c r="J13" s="33">
        <v>10</v>
      </c>
      <c r="K13" s="27" t="s">
        <v>159</v>
      </c>
      <c r="L13" s="27" t="s">
        <v>148</v>
      </c>
      <c r="M13" s="36"/>
      <c r="N13" s="30"/>
      <c r="O13" s="39"/>
      <c r="P13" s="39"/>
      <c r="Q13" s="39"/>
    </row>
    <row r="14" spans="1:17">
      <c r="A14" s="1" t="s">
        <v>107</v>
      </c>
      <c r="B14" s="30" t="s">
        <v>109</v>
      </c>
      <c r="C14" s="31" t="s">
        <v>160</v>
      </c>
      <c r="D14" s="32">
        <v>5</v>
      </c>
      <c r="E14" s="27" t="s">
        <v>161</v>
      </c>
      <c r="F14" s="27" t="s">
        <v>162</v>
      </c>
      <c r="G14" s="30" t="s">
        <v>163</v>
      </c>
      <c r="H14" s="30" t="s">
        <v>183</v>
      </c>
      <c r="I14" s="34">
        <v>100</v>
      </c>
      <c r="J14" s="33"/>
      <c r="K14" s="27" t="s">
        <v>109</v>
      </c>
      <c r="L14" s="30" t="s">
        <v>164</v>
      </c>
      <c r="M14" s="32">
        <v>2</v>
      </c>
      <c r="N14" s="27"/>
      <c r="O14" s="39" t="s">
        <v>114</v>
      </c>
      <c r="P14" s="39" t="s">
        <v>116</v>
      </c>
      <c r="Q14" s="39"/>
    </row>
    <row r="15" spans="1:17">
      <c r="A15" s="27" t="s">
        <v>108</v>
      </c>
      <c r="B15" s="30" t="s">
        <v>109</v>
      </c>
      <c r="C15" s="31" t="s">
        <v>160</v>
      </c>
      <c r="D15" s="32">
        <v>5</v>
      </c>
      <c r="E15" s="27" t="s">
        <v>161</v>
      </c>
      <c r="F15" s="27" t="s">
        <v>165</v>
      </c>
      <c r="G15" s="27" t="s">
        <v>166</v>
      </c>
      <c r="H15" s="1" t="s">
        <v>184</v>
      </c>
      <c r="I15" s="34">
        <v>100</v>
      </c>
      <c r="J15" s="33"/>
      <c r="K15" s="27" t="s">
        <v>109</v>
      </c>
      <c r="L15" s="30" t="s">
        <v>167</v>
      </c>
      <c r="M15" s="32">
        <v>2</v>
      </c>
      <c r="N15" s="27"/>
      <c r="O15" s="39" t="s">
        <v>114</v>
      </c>
      <c r="P15" s="39" t="s">
        <v>116</v>
      </c>
      <c r="Q15" s="39"/>
    </row>
    <row r="16" spans="1:17">
      <c r="A16" s="1" t="s">
        <v>175</v>
      </c>
      <c r="B16" s="27" t="s">
        <v>109</v>
      </c>
      <c r="C16" s="31" t="s">
        <v>160</v>
      </c>
      <c r="D16" s="32"/>
      <c r="E16" s="27" t="s">
        <v>168</v>
      </c>
      <c r="F16" s="27"/>
      <c r="G16" s="27" t="s">
        <v>169</v>
      </c>
      <c r="H16" s="27" t="s">
        <v>170</v>
      </c>
      <c r="I16" s="34">
        <v>100</v>
      </c>
      <c r="J16" s="33"/>
      <c r="K16" s="27" t="s">
        <v>109</v>
      </c>
      <c r="L16" s="30" t="s">
        <v>171</v>
      </c>
      <c r="M16" s="32">
        <v>1</v>
      </c>
      <c r="N16" s="30"/>
      <c r="O16" s="39" t="s">
        <v>114</v>
      </c>
      <c r="P16" s="39" t="s">
        <v>118</v>
      </c>
      <c r="Q16" s="39"/>
    </row>
    <row r="17" spans="1:17">
      <c r="A17" s="27" t="s">
        <v>176</v>
      </c>
      <c r="B17" s="27" t="s">
        <v>109</v>
      </c>
      <c r="C17" s="31" t="s">
        <v>160</v>
      </c>
      <c r="D17" s="32"/>
      <c r="E17" s="27" t="s">
        <v>120</v>
      </c>
      <c r="F17" s="27"/>
      <c r="G17" s="27" t="s">
        <v>172</v>
      </c>
      <c r="H17" s="1" t="s">
        <v>185</v>
      </c>
      <c r="I17" s="34">
        <v>100</v>
      </c>
      <c r="J17" s="33"/>
      <c r="K17" s="27" t="s">
        <v>109</v>
      </c>
      <c r="L17" s="30" t="s">
        <v>119</v>
      </c>
      <c r="M17" s="32">
        <v>1000</v>
      </c>
      <c r="N17" s="27"/>
      <c r="O17" s="39" t="s">
        <v>114</v>
      </c>
      <c r="P17" s="39" t="s">
        <v>117</v>
      </c>
      <c r="Q17" s="39"/>
    </row>
    <row r="18" spans="1:17">
      <c r="A18" s="1" t="s">
        <v>211</v>
      </c>
      <c r="B18" s="27" t="s">
        <v>109</v>
      </c>
      <c r="C18" s="29" t="s">
        <v>160</v>
      </c>
      <c r="D18" s="32"/>
      <c r="E18" s="27" t="s">
        <v>161</v>
      </c>
      <c r="F18" s="27"/>
      <c r="G18" s="27" t="s">
        <v>173</v>
      </c>
      <c r="H18" s="1" t="s">
        <v>186</v>
      </c>
      <c r="I18" s="33"/>
      <c r="J18" s="33">
        <v>10</v>
      </c>
      <c r="K18" s="27" t="s">
        <v>109</v>
      </c>
      <c r="L18" s="30" t="s">
        <v>174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3"/>
  <sheetViews>
    <sheetView workbookViewId="0">
      <selection activeCell="F15" sqref="F15"/>
    </sheetView>
  </sheetViews>
  <sheetFormatPr defaultRowHeight="16.5"/>
  <sheetData>
    <row r="3" spans="1:19">
      <c r="D3" s="39" t="s">
        <v>273</v>
      </c>
    </row>
    <row r="4" spans="1:19">
      <c r="A4" s="39" t="s">
        <v>268</v>
      </c>
      <c r="B4" s="39" t="s">
        <v>271</v>
      </c>
      <c r="J4" s="39" t="s">
        <v>237</v>
      </c>
      <c r="K4" s="39" t="s">
        <v>237</v>
      </c>
      <c r="L4" s="39" t="s">
        <v>240</v>
      </c>
      <c r="M4" s="39" t="s">
        <v>238</v>
      </c>
      <c r="N4" s="39" t="s">
        <v>238</v>
      </c>
      <c r="O4" s="39" t="s">
        <v>238</v>
      </c>
      <c r="P4" s="51" t="s">
        <v>242</v>
      </c>
    </row>
    <row r="5" spans="1:19">
      <c r="A5" s="39" t="s">
        <v>272</v>
      </c>
      <c r="B5" s="39" t="s">
        <v>267</v>
      </c>
      <c r="D5" s="39" t="s">
        <v>243</v>
      </c>
      <c r="E5" s="39" t="s">
        <v>244</v>
      </c>
      <c r="F5" s="39" t="s">
        <v>234</v>
      </c>
      <c r="G5" s="39" t="s">
        <v>236</v>
      </c>
      <c r="H5" s="39" t="s">
        <v>245</v>
      </c>
      <c r="I5" s="39" t="s">
        <v>246</v>
      </c>
      <c r="J5" s="39" t="s">
        <v>235</v>
      </c>
      <c r="K5" s="39" t="s">
        <v>239</v>
      </c>
      <c r="M5" s="39" t="s">
        <v>235</v>
      </c>
      <c r="N5" s="39" t="s">
        <v>239</v>
      </c>
      <c r="O5" s="39" t="s">
        <v>241</v>
      </c>
    </row>
    <row r="6" spans="1:19">
      <c r="B6" s="39">
        <v>4</v>
      </c>
      <c r="C6" s="56" t="s">
        <v>247</v>
      </c>
      <c r="D6">
        <v>1</v>
      </c>
      <c r="E6">
        <v>1</v>
      </c>
      <c r="F6" s="58">
        <v>0.12</v>
      </c>
      <c r="G6" s="42">
        <v>6.75</v>
      </c>
      <c r="H6" s="55">
        <f t="shared" ref="H6:H15" si="0">F6*D6</f>
        <v>0.12</v>
      </c>
      <c r="I6" s="55">
        <f t="shared" ref="I6:I15" si="1">G6*E6</f>
        <v>6.75</v>
      </c>
      <c r="J6" s="42">
        <f t="shared" ref="J6:J15" si="2">(1-H6)</f>
        <v>0.88</v>
      </c>
      <c r="K6" s="42">
        <v>1</v>
      </c>
      <c r="L6" s="52">
        <f t="shared" ref="L6:L15" si="3">J6*K6</f>
        <v>0.88</v>
      </c>
      <c r="M6" s="42">
        <f t="shared" ref="M6:M15" si="4">H6</f>
        <v>0.12</v>
      </c>
      <c r="N6" s="42">
        <f t="shared" ref="N6:N15" si="5">I6</f>
        <v>6.75</v>
      </c>
      <c r="O6" s="53">
        <f t="shared" ref="O6:O15" si="6">M6*N6</f>
        <v>0.80999999999999994</v>
      </c>
      <c r="P6" s="54">
        <f t="shared" ref="P6:P15" si="7">L6+O6</f>
        <v>1.69</v>
      </c>
    </row>
    <row r="7" spans="1:19">
      <c r="C7" s="56" t="s">
        <v>248</v>
      </c>
      <c r="D7">
        <f>D6</f>
        <v>1</v>
      </c>
      <c r="E7" s="39">
        <f>E6</f>
        <v>1</v>
      </c>
      <c r="F7" s="58">
        <v>0.1</v>
      </c>
      <c r="G7" s="42">
        <v>8</v>
      </c>
      <c r="H7" s="55">
        <f t="shared" si="0"/>
        <v>0.1</v>
      </c>
      <c r="I7" s="55">
        <f t="shared" si="1"/>
        <v>8</v>
      </c>
      <c r="J7" s="42">
        <f t="shared" si="2"/>
        <v>0.9</v>
      </c>
      <c r="K7" s="42">
        <v>1</v>
      </c>
      <c r="L7" s="52">
        <f t="shared" si="3"/>
        <v>0.9</v>
      </c>
      <c r="M7" s="42">
        <f t="shared" si="4"/>
        <v>0.1</v>
      </c>
      <c r="N7" s="42">
        <f t="shared" si="5"/>
        <v>8</v>
      </c>
      <c r="O7" s="53">
        <f t="shared" si="6"/>
        <v>0.8</v>
      </c>
      <c r="P7" s="54">
        <f t="shared" si="7"/>
        <v>1.7000000000000002</v>
      </c>
    </row>
    <row r="8" spans="1:19">
      <c r="C8" s="56" t="s">
        <v>249</v>
      </c>
      <c r="D8" s="39">
        <f t="shared" ref="D8:D15" si="8">D7</f>
        <v>1</v>
      </c>
      <c r="E8" s="39">
        <f t="shared" ref="E8:E15" si="9">E7</f>
        <v>1</v>
      </c>
      <c r="F8" s="58">
        <v>0.05</v>
      </c>
      <c r="G8" s="42">
        <v>15.5</v>
      </c>
      <c r="H8" s="55">
        <f t="shared" si="0"/>
        <v>0.05</v>
      </c>
      <c r="I8" s="55">
        <f t="shared" si="1"/>
        <v>15.5</v>
      </c>
      <c r="J8" s="42">
        <f t="shared" si="2"/>
        <v>0.95</v>
      </c>
      <c r="K8" s="42">
        <v>1</v>
      </c>
      <c r="L8" s="52">
        <f t="shared" si="3"/>
        <v>0.95</v>
      </c>
      <c r="M8" s="42">
        <f t="shared" si="4"/>
        <v>0.05</v>
      </c>
      <c r="N8" s="42">
        <f t="shared" si="5"/>
        <v>15.5</v>
      </c>
      <c r="O8" s="53">
        <f t="shared" si="6"/>
        <v>0.77500000000000002</v>
      </c>
      <c r="P8" s="54">
        <f t="shared" si="7"/>
        <v>1.7250000000000001</v>
      </c>
    </row>
    <row r="9" spans="1:19">
      <c r="C9" s="56" t="s">
        <v>250</v>
      </c>
      <c r="D9" s="39">
        <f t="shared" si="8"/>
        <v>1</v>
      </c>
      <c r="E9" s="39">
        <f t="shared" si="9"/>
        <v>1</v>
      </c>
      <c r="F9" s="58">
        <v>7.4999999999999997E-2</v>
      </c>
      <c r="G9" s="42">
        <v>10.5</v>
      </c>
      <c r="H9" s="55">
        <f t="shared" si="0"/>
        <v>7.4999999999999997E-2</v>
      </c>
      <c r="I9" s="55">
        <f t="shared" si="1"/>
        <v>10.5</v>
      </c>
      <c r="J9" s="42">
        <f t="shared" si="2"/>
        <v>0.92500000000000004</v>
      </c>
      <c r="K9" s="42">
        <v>1</v>
      </c>
      <c r="L9" s="52">
        <f t="shared" si="3"/>
        <v>0.92500000000000004</v>
      </c>
      <c r="M9" s="42">
        <f t="shared" si="4"/>
        <v>7.4999999999999997E-2</v>
      </c>
      <c r="N9" s="42">
        <f t="shared" si="5"/>
        <v>10.5</v>
      </c>
      <c r="O9" s="53">
        <f t="shared" si="6"/>
        <v>0.78749999999999998</v>
      </c>
      <c r="P9" s="54">
        <f t="shared" si="7"/>
        <v>1.7124999999999999</v>
      </c>
    </row>
    <row r="10" spans="1:19">
      <c r="C10" s="56" t="s">
        <v>251</v>
      </c>
      <c r="D10" s="39">
        <f t="shared" si="8"/>
        <v>1</v>
      </c>
      <c r="E10" s="39">
        <f t="shared" si="9"/>
        <v>1</v>
      </c>
      <c r="F10" s="58">
        <v>0.15</v>
      </c>
      <c r="G10" s="42">
        <v>5.5</v>
      </c>
      <c r="H10" s="55">
        <f t="shared" si="0"/>
        <v>0.15</v>
      </c>
      <c r="I10" s="55">
        <f t="shared" si="1"/>
        <v>5.5</v>
      </c>
      <c r="J10" s="42">
        <f t="shared" si="2"/>
        <v>0.85</v>
      </c>
      <c r="K10" s="42">
        <v>1</v>
      </c>
      <c r="L10" s="52">
        <f t="shared" si="3"/>
        <v>0.85</v>
      </c>
      <c r="M10" s="42">
        <f t="shared" si="4"/>
        <v>0.15</v>
      </c>
      <c r="N10" s="42">
        <f t="shared" si="5"/>
        <v>5.5</v>
      </c>
      <c r="O10" s="53">
        <f t="shared" si="6"/>
        <v>0.82499999999999996</v>
      </c>
      <c r="P10" s="54">
        <f t="shared" si="7"/>
        <v>1.6749999999999998</v>
      </c>
    </row>
    <row r="11" spans="1:19">
      <c r="C11" s="56" t="s">
        <v>252</v>
      </c>
      <c r="D11" s="39">
        <f t="shared" si="8"/>
        <v>1</v>
      </c>
      <c r="E11" s="39">
        <f t="shared" si="9"/>
        <v>1</v>
      </c>
      <c r="F11" s="58">
        <v>0.03</v>
      </c>
      <c r="G11" s="42">
        <v>25.5</v>
      </c>
      <c r="H11" s="55">
        <f t="shared" si="0"/>
        <v>0.03</v>
      </c>
      <c r="I11" s="55">
        <f t="shared" si="1"/>
        <v>25.5</v>
      </c>
      <c r="J11" s="42">
        <f t="shared" si="2"/>
        <v>0.97</v>
      </c>
      <c r="K11" s="42">
        <v>1</v>
      </c>
      <c r="L11" s="52">
        <f t="shared" si="3"/>
        <v>0.97</v>
      </c>
      <c r="M11" s="42">
        <f t="shared" si="4"/>
        <v>0.03</v>
      </c>
      <c r="N11" s="42">
        <f t="shared" si="5"/>
        <v>25.5</v>
      </c>
      <c r="O11" s="53">
        <f t="shared" si="6"/>
        <v>0.76500000000000001</v>
      </c>
      <c r="P11" s="54">
        <f t="shared" si="7"/>
        <v>1.7349999999999999</v>
      </c>
    </row>
    <row r="12" spans="1:19">
      <c r="C12" s="56" t="s">
        <v>253</v>
      </c>
      <c r="D12" s="39">
        <f t="shared" si="8"/>
        <v>1</v>
      </c>
      <c r="E12" s="39">
        <f t="shared" si="9"/>
        <v>1</v>
      </c>
      <c r="F12" s="58">
        <v>0.05</v>
      </c>
      <c r="G12" s="42">
        <v>15.5</v>
      </c>
      <c r="H12" s="55">
        <f t="shared" si="0"/>
        <v>0.05</v>
      </c>
      <c r="I12" s="55">
        <f t="shared" si="1"/>
        <v>15.5</v>
      </c>
      <c r="J12" s="42">
        <f t="shared" si="2"/>
        <v>0.95</v>
      </c>
      <c r="K12" s="42">
        <v>1</v>
      </c>
      <c r="L12" s="52">
        <f t="shared" si="3"/>
        <v>0.95</v>
      </c>
      <c r="M12" s="42">
        <f t="shared" si="4"/>
        <v>0.05</v>
      </c>
      <c r="N12" s="42">
        <f t="shared" si="5"/>
        <v>15.5</v>
      </c>
      <c r="O12" s="53">
        <f t="shared" si="6"/>
        <v>0.77500000000000002</v>
      </c>
      <c r="P12" s="54">
        <f t="shared" si="7"/>
        <v>1.7250000000000001</v>
      </c>
    </row>
    <row r="13" spans="1:19">
      <c r="C13" s="56" t="s">
        <v>254</v>
      </c>
      <c r="D13" s="39">
        <f t="shared" si="8"/>
        <v>1</v>
      </c>
      <c r="E13" s="39">
        <f t="shared" si="9"/>
        <v>1</v>
      </c>
      <c r="F13" s="58">
        <v>0.06</v>
      </c>
      <c r="G13" s="42">
        <v>13</v>
      </c>
      <c r="H13" s="55">
        <f t="shared" si="0"/>
        <v>0.06</v>
      </c>
      <c r="I13" s="55">
        <f t="shared" si="1"/>
        <v>13</v>
      </c>
      <c r="J13" s="42">
        <f t="shared" si="2"/>
        <v>0.94</v>
      </c>
      <c r="K13" s="42">
        <v>1</v>
      </c>
      <c r="L13" s="52">
        <f t="shared" si="3"/>
        <v>0.94</v>
      </c>
      <c r="M13" s="42">
        <f t="shared" si="4"/>
        <v>0.06</v>
      </c>
      <c r="N13" s="42">
        <f t="shared" si="5"/>
        <v>13</v>
      </c>
      <c r="O13" s="53">
        <f t="shared" si="6"/>
        <v>0.78</v>
      </c>
      <c r="P13" s="54">
        <f t="shared" si="7"/>
        <v>1.72</v>
      </c>
      <c r="Q13" s="39" t="s">
        <v>258</v>
      </c>
      <c r="R13" s="39" t="s">
        <v>261</v>
      </c>
      <c r="S13" s="39" t="s">
        <v>259</v>
      </c>
    </row>
    <row r="14" spans="1:19">
      <c r="C14" s="56" t="s">
        <v>255</v>
      </c>
      <c r="D14" s="39">
        <f t="shared" si="8"/>
        <v>1</v>
      </c>
      <c r="E14" s="39">
        <f t="shared" si="9"/>
        <v>1</v>
      </c>
      <c r="F14" s="58">
        <v>0.03</v>
      </c>
      <c r="G14" s="42">
        <v>25.5</v>
      </c>
      <c r="H14" s="55">
        <f t="shared" si="0"/>
        <v>0.03</v>
      </c>
      <c r="I14" s="55">
        <f t="shared" si="1"/>
        <v>25.5</v>
      </c>
      <c r="J14" s="42">
        <f t="shared" si="2"/>
        <v>0.97</v>
      </c>
      <c r="K14" s="42">
        <v>1</v>
      </c>
      <c r="L14" s="52">
        <f t="shared" si="3"/>
        <v>0.97</v>
      </c>
      <c r="M14" s="42">
        <f t="shared" si="4"/>
        <v>0.03</v>
      </c>
      <c r="N14" s="42">
        <f t="shared" si="5"/>
        <v>25.5</v>
      </c>
      <c r="O14" s="53">
        <f t="shared" si="6"/>
        <v>0.76500000000000001</v>
      </c>
      <c r="P14" s="54">
        <f t="shared" si="7"/>
        <v>1.7349999999999999</v>
      </c>
    </row>
    <row r="15" spans="1:19">
      <c r="C15" s="57" t="s">
        <v>256</v>
      </c>
      <c r="D15" s="39">
        <f t="shared" si="8"/>
        <v>1</v>
      </c>
      <c r="E15" s="39">
        <f t="shared" si="9"/>
        <v>1</v>
      </c>
      <c r="F15" s="58">
        <v>0.2</v>
      </c>
      <c r="G15" s="42">
        <v>4.25</v>
      </c>
      <c r="H15" s="55">
        <f t="shared" si="0"/>
        <v>0.2</v>
      </c>
      <c r="I15" s="55">
        <f t="shared" si="1"/>
        <v>4.25</v>
      </c>
      <c r="J15" s="42">
        <f t="shared" si="2"/>
        <v>0.8</v>
      </c>
      <c r="K15" s="42">
        <v>1</v>
      </c>
      <c r="L15" s="52">
        <f t="shared" si="3"/>
        <v>0.8</v>
      </c>
      <c r="M15" s="42">
        <f t="shared" si="4"/>
        <v>0.2</v>
      </c>
      <c r="N15" s="42">
        <f t="shared" si="5"/>
        <v>4.25</v>
      </c>
      <c r="O15" s="53">
        <f t="shared" si="6"/>
        <v>0.85000000000000009</v>
      </c>
      <c r="P15" s="54">
        <f t="shared" si="7"/>
        <v>1.6500000000000001</v>
      </c>
      <c r="R15" s="39" t="s">
        <v>233</v>
      </c>
      <c r="S15" s="39" t="s">
        <v>260</v>
      </c>
    </row>
    <row r="16" spans="1:19">
      <c r="R16" s="39" t="s">
        <v>262</v>
      </c>
      <c r="S16" s="39" t="s">
        <v>263</v>
      </c>
    </row>
    <row r="18" spans="3:9">
      <c r="G18" s="42">
        <v>1.55</v>
      </c>
      <c r="H18">
        <v>31</v>
      </c>
      <c r="I18">
        <v>5</v>
      </c>
    </row>
    <row r="19" spans="3:9">
      <c r="C19" s="39" t="s">
        <v>264</v>
      </c>
      <c r="D19" s="39" t="s">
        <v>269</v>
      </c>
      <c r="E19" s="39" t="s">
        <v>270</v>
      </c>
      <c r="G19" s="42">
        <v>0.1</v>
      </c>
    </row>
    <row r="20" spans="3:9">
      <c r="C20" s="39" t="s">
        <v>257</v>
      </c>
      <c r="D20" s="42">
        <v>3</v>
      </c>
      <c r="E20" s="42">
        <v>3</v>
      </c>
    </row>
    <row r="22" spans="3:9">
      <c r="D22" s="39" t="s">
        <v>265</v>
      </c>
      <c r="E22" s="39" t="s">
        <v>265</v>
      </c>
    </row>
    <row r="23" spans="3:9">
      <c r="D23" s="39" t="s">
        <v>266</v>
      </c>
      <c r="E23" s="39" t="s">
        <v>266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스킬구성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Jaehan</cp:lastModifiedBy>
  <dcterms:created xsi:type="dcterms:W3CDTF">2017-02-09T04:03:26Z</dcterms:created>
  <dcterms:modified xsi:type="dcterms:W3CDTF">2017-03-23T14:19:25Z</dcterms:modified>
</cp:coreProperties>
</file>