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Research" sheetId="5" r:id="rId1"/>
    <sheet name="Elemental" sheetId="3" r:id="rId2"/>
    <sheet name="Talent" sheetId="6" r:id="rId3"/>
    <sheet name="Sheet1" sheetId="4" r:id="rId4"/>
    <sheet name="Bonus" sheetId="2" r:id="rId5"/>
  </sheets>
  <calcPr calcId="125725"/>
</workbook>
</file>

<file path=xl/calcChain.xml><?xml version="1.0" encoding="utf-8"?>
<calcChain xmlns="http://schemas.openxmlformats.org/spreadsheetml/2006/main">
  <c r="G3" i="3"/>
  <c r="G4"/>
  <c r="G5"/>
  <c r="G6"/>
  <c r="G7"/>
  <c r="G8"/>
  <c r="G9"/>
  <c r="G10"/>
  <c r="G2"/>
  <c r="F5"/>
  <c r="F6"/>
  <c r="F7"/>
  <c r="F8"/>
  <c r="F9"/>
  <c r="F10"/>
  <c r="F3"/>
  <c r="F4"/>
  <c r="F2"/>
  <c r="M28" i="5"/>
  <c r="O28" s="1"/>
  <c r="E28"/>
  <c r="M27"/>
  <c r="O27" s="1"/>
  <c r="E27"/>
  <c r="M26"/>
  <c r="O26" s="1"/>
  <c r="E26"/>
  <c r="M25"/>
  <c r="O25" s="1"/>
  <c r="G25"/>
  <c r="E25"/>
  <c r="M24"/>
  <c r="O24" s="1"/>
  <c r="G24"/>
  <c r="E24"/>
  <c r="O23"/>
  <c r="M23"/>
  <c r="G23"/>
  <c r="E23"/>
  <c r="M22"/>
  <c r="O22" s="1"/>
  <c r="G22"/>
  <c r="E22"/>
  <c r="M21"/>
  <c r="O21" s="1"/>
  <c r="G21"/>
  <c r="E21"/>
  <c r="M20"/>
  <c r="O20" s="1"/>
  <c r="G20"/>
  <c r="E20"/>
  <c r="M19"/>
  <c r="O19" s="1"/>
  <c r="G19"/>
  <c r="E19"/>
  <c r="M18"/>
  <c r="O18" s="1"/>
  <c r="G18"/>
  <c r="E18"/>
  <c r="M17"/>
  <c r="O17" s="1"/>
  <c r="G17"/>
  <c r="E17"/>
  <c r="M16"/>
  <c r="O16" s="1"/>
  <c r="G16"/>
  <c r="E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research" type="4" refreshedVersion="0" background="1">
    <webPr xml="1" sourceData="1" url="D:\GitHub\SexyBack\Doc\XmlDataSet\research.xml" htmlTables="1" htmlFormat="all"/>
  </connection>
  <connection id="6" name="research1" type="4" refreshedVersion="0" background="1">
    <webPr xml="1" sourceData="1" url="D:\GitHub\SexyBack\Doc\XmlDataSet\research.xml" htmlTables="1" htmlFormat="all"/>
  </connection>
  <connection id="7" name="research2" type="4" refreshedVersion="0" background="1">
    <webPr xml="1" sourceData="1" url="D:\GitHub\SexyBack\Doc\XmlDataSet\research.xml" htmlTables="1" htmlFormat="all"/>
  </connection>
  <connection id="8" name="research3" type="4" refreshedVersion="0" background="1">
    <webPr xml="1" sourceData="1" url="D:\GitHub\SexyBack\Doc\XmlDataSet\research.xml" htmlTables="1" htmlFormat="all"/>
  </connection>
  <connection id="9" name="research4" type="4" refreshedVersion="0" background="1">
    <webPr xml="1" sourceData="1" url="D:\GitHub\SexyBack\Doc\XmlDataSet\research.xml" htmlTables="1" htmlFormat="all"/>
  </connection>
  <connection id="10" name="research5" type="4" refreshedVersion="0" background="1">
    <webPr xml="1" sourceData="1" url="D:\GitHub\SexyBack\Doc\XmlDataSet\research.xml" htmlTables="1" htmlFormat="all"/>
  </connection>
  <connection id="11" name="talent" type="4" refreshedVersion="0" background="1">
    <webPr xml="1" sourceData="1" url="D:\GitHub\SexyBack\Doc\XmlDataSet\talent.xml" htmlTables="1" htmlFormat="all"/>
  </connection>
  <connection id="1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<sst xmlns="http://schemas.openxmlformats.org/spreadsheetml/2006/main" count="442" uniqueCount="242">
  <si>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</si>
  <si>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</si>
  <si>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</si>
  <si>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</si>
  <si>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</si>
  <si>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</si>
  <si>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</si>
  <si>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</si>
  <si>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</si>
  <si>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</si>
  <si>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</si>
  <si>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</si>
  <si>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</si>
  <si>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</si>
  <si>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</si>
  <si>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</si>
  <si>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</si>
  <si>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</si>
  <si>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</si>
  <si>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</si>
  <si>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</si>
  <si>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</si>
  <si>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</si>
  <si>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</si>
  <si>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</si>
  <si>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</si>
  <si>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</si>
  <si>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</si>
  <si>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</si>
  <si>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</si>
  <si>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</si>
  <si>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</si>
  <si>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</si>
  <si>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</si>
  <si>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</si>
  <si>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</si>
  <si>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</si>
  <si>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</si>
  <si>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</si>
  <si>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</si>
  <si>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</si>
  <si>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</si>
  <si>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</si>
  <si>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</si>
  <si>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</si>
  <si>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</si>
  <si>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</si>
  <si>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</si>
  <si>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</si>
  <si>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</si>
  <si>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</si>
  <si>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</si>
  <si>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</si>
  <si>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</si>
  <si>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</si>
  <si>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</si>
  <si>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</si>
  <si>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</si>
  <si>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</si>
  <si>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</si>
  <si>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</si>
  <si>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</si>
  <si>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</si>
  <si>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</si>
  <si>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</si>
  <si>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</si>
  <si>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</si>
  <si>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</si>
  <si>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</si>
  <si>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</si>
  <si>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</si>
  <si>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</si>
  <si>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</si>
  <si>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</si>
  <si>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</si>
  <si>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</si>
  <si>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</si>
  <si>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</si>
  <si>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</si>
  <si>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</si>
  <si>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</si>
  <si>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</si>
  <si>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</si>
  <si>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</si>
  <si>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</si>
  <si>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</si>
  <si>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</si>
  <si>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</si>
  <si>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</si>
  <si>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</si>
  <si>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</si>
  <si>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물폭탄1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</si>
  <si>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</si>
  <si>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</si>
  <si>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</si>
  <si>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</si>
  <si>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</si>
  <si>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</si>
  <si>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</si>
  <si>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</si>
  <si>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</si>
  <si>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</si>
  <si>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</si>
  <si>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</si>
  <si>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</si>
  <si>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</si>
  <si>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</si>
  <si>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</si>
  <si>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</si>
  <si>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</si>
  <si>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</si>
  <si>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</si>
  <si>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</si>
  <si>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</si>
  <si>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</si>
  <si>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</si>
  <si>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</si>
  <si>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</si>
  <si>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</si>
  <si>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</si>
  <si>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</si>
  <si>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</si>
  <si>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</si>
  <si>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</si>
  <si>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</si>
  <si>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</si>
  <si>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</si>
  <si>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</si>
  <si>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</si>
  <si>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</si>
  <si>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</si>
  <si>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</si>
  <si>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</si>
  <si>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</si>
  <si>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</si>
  <si>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</si>
  <si>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</si>
  <si>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</si>
  <si>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</si>
  <si>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</si>
  <si>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</si>
  <si>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</si>
  <si>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</si>
  <si>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</si>
  <si>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</si>
  <si>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</si>
  <si>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</si>
  <si>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</si>
  <si>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</si>
  <si>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</si>
  <si>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</si>
  <si>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</si>
  <si>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</si>
  <si>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</si>
  <si>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</si>
  <si>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</si>
  <si>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</si>
  <si>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</si>
  <si>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</si>
  <si>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</si>
  <si>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</si>
  <si>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</si>
  <si>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</si>
  <si>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</si>
  <si>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</si>
  <si>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</si>
  <si>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</si>
  <si>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</si>
  <si>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</si>
  <si>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</si>
  <si>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</si>
  <si>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</si>
  <si>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</si>
  <si>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</si>
  <si>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</si>
  <si>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</si>
  <si>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</si>
  <si>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</si>
  <si>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</si>
  <si>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</si>
  <si>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</si>
  <si>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</si>
  <si>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</si>
  <si>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</si>
  <si>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</si>
  <si>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</si>
  <si>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눈덩이를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</si>
  <si>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</si>
  <si>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</si>
  <si>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</si>
  <si>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</si>
  <si>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</si>
  <si>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</si>
  <si>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</si>
  <si>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</si>
  <si>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</si>
  <si>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</si>
  <si>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</si>
  <si>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</si>
  <si>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</si>
  <si>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</si>
  <si>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</si>
  <si>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</si>
  <si>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</si>
  <si>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</si>
  <si>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</si>
  <si>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</si>
  <si>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</si>
  <si>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</si>
  <si>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</si>
  <si>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</si>
  <si>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지지직</t>
    <phoneticPr fontId="1" type="noConversion"/>
  </si>
  <si>
    <t>메테오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</si>
  <si>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</si>
  <si>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</si>
  <si>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</si>
  <si>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</si>
  <si>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</si>
  <si>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</si>
  <si>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</si>
  <si>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</si>
  <si>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</si>
  <si>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</si>
  <si>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</si>
  <si>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</si>
  <si>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</si>
  <si>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</si>
  <si>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</si>
  <si>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</si>
  <si>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</si>
  <si>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</si>
  <si>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</si>
  <si>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</si>
  <si>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</si>
  <si>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</si>
  <si>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</si>
  <si>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</si>
  <si>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</si>
  <si>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</si>
  <si>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baseskillrate</t>
    <phoneticPr fontId="1" type="noConversion"/>
  </si>
  <si>
    <t>basecastintervalxk</t>
  </si>
  <si>
    <t>baseskilldamagexh</t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</si>
</sst>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0" fillId="5" borderId="11" xfId="0" applyFont="1" applyFill="1" applyBorder="1">
      <alignment vertical="center"/>
    </xf>
  </cellXfs>
  <cellStyles count="1">
    <cellStyle name="표준" xfId="0" builtinId="0"/>
  </cellStyles>
  <dxfs count="41"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ps" form="unqualified" type="xsd:integer"/>
                <xsd:attribute name="baseexp" form="unqualified" type="xsd:integer"/>
                <xsd:attribute name="prefab" form="unqualified" type="xsd:string"/>
                <xsd:attribute name="skillprefab" form="unqualified" type="xsd:string"/>
                <xsd:attribute name="baseskillrate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13" Name="Elementals_맵" RootElement="Elementals" SchemaID="Schema5" ShowImportExportValidationErrors="false" AutoFit="true" Append="false" PreserveSortAFLayout="true" PreserveFormat="true">
    <DataBinding FileBinding="true" ConnectionID="4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1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28" tableType="xml" totalsRowShown="0" headerRowDxfId="40" dataDxfId="39" connectionId="10">
  <autoFilter ref="A1:M28">
    <filterColumn colId="4"/>
    <filterColumn colId="9"/>
    <filterColumn colId="11"/>
    <filterColumn colId="12"/>
  </autoFilter>
  <tableColumns count="13">
    <tableColumn id="1" uniqueName="id" name="id" dataDxfId="38">
      <xmlColumnPr mapId="10" xpath="/Researches/Research/@id" xmlDataType="string"/>
    </tableColumn>
    <tableColumn id="2" uniqueName="requireid" name="requireid" dataDxfId="37">
      <xmlColumnPr mapId="10" xpath="/Researches/Research/@requireid" xmlDataType="string"/>
    </tableColumn>
    <tableColumn id="3" uniqueName="requirelevel" name="requirelevel" dataDxfId="36">
      <xmlColumnPr mapId="10" xpath="/Researches/Research/@requirelevel" xmlDataType="integer"/>
    </tableColumn>
    <tableColumn id="4" uniqueName="icon" name="icon" dataDxfId="35">
      <xmlColumnPr mapId="10" xpath="/Researches/Research/Info/@icon" xmlDataType="string"/>
    </tableColumn>
    <tableColumn id="13" uniqueName="subicon" name="subicon" dataDxfId="34">
      <xmlColumnPr mapId="10" xpath="/Researches/Research/Info/@subicon" xmlDataType="string"/>
    </tableColumn>
    <tableColumn id="5" uniqueName="name" name="name" dataDxfId="33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2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1">
      <xmlColumnPr mapId="10" xpath="/Researches/Research/Price/@level" xmlDataType="integer"/>
    </tableColumn>
    <tableColumn id="8" uniqueName="baselevel" name="baselevel" dataDxfId="30">
      <xmlColumnPr mapId="10" xpath="/Researches/Research/Price/@baselevel" xmlDataType="integer"/>
    </tableColumn>
    <tableColumn id="12" uniqueName="baseprice" name="baseprice" dataDxfId="29">
      <xmlColumnPr mapId="10" xpath="/Researches/Research/Price/@baseprice" xmlDataType="integer"/>
    </tableColumn>
    <tableColumn id="9" uniqueName="rate" name="POTPercent" dataDxfId="28">
      <xmlColumnPr mapId="10" xpath="/Researches/Research/PriceOverTime/@rate" xmlDataType="integer"/>
    </tableColumn>
    <tableColumn id="10" uniqueName="basetime" name="baseTime" dataDxfId="27">
      <xmlColumnPr mapId="10" xpath="/Researches/Research/PriceOverTime/@basetime" xmlDataType="integer"/>
    </tableColumn>
    <tableColumn id="11" uniqueName="groupid" name="groupid" dataDxfId="26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28" tableType="xml" totalsRowShown="0" headerRowDxfId="25" dataDxfId="24" connectionId="2">
  <autoFilter ref="O1:S28"/>
  <tableColumns count="5">
    <tableColumn id="1" uniqueName="group" name="group" dataDxfId="23">
      <calculatedColumnFormula>표28_2[[#This Row],[groupid]]</calculatedColumnFormula>
      <xmlColumnPr mapId="4" xpath="/BonusList/Bonus/@group" xmlDataType="string"/>
    </tableColumn>
    <tableColumn id="2" uniqueName="target" name="target" dataDxfId="22">
      <xmlColumnPr mapId="4" xpath="/BonusList/Bonus/@target" xmlDataType="string"/>
    </tableColumn>
    <tableColumn id="3" uniqueName="attribute" name="attribute" dataDxfId="21">
      <xmlColumnPr mapId="4" xpath="/BonusList/Bonus/@attribute" xmlDataType="string"/>
    </tableColumn>
    <tableColumn id="4" uniqueName="value" name="value" dataDxfId="20">
      <xmlColumnPr mapId="4" xpath="/BonusList/Bonus/@value" xmlDataType="integer"/>
    </tableColumn>
    <tableColumn id="5" uniqueName="stringvalue" name="stringvalue" dataDxfId="19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I10" tableType="xml" totalsRowShown="0" connectionId="4">
  <autoFilter ref="A1:I10">
    <filterColumn colId="5"/>
    <filterColumn colId="6"/>
    <filterColumn colId="7"/>
    <filterColumn colId="8"/>
  </autoFilter>
  <tableColumns count="9">
    <tableColumn id="1" uniqueName="id" name="id">
      <xmlColumnPr mapId="13" xpath="/Elementals/Elemental/@id" xmlDataType="string"/>
    </tableColumn>
    <tableColumn id="2" uniqueName="name" name="name">
      <calculatedColumnFormula>CONCATENATE("$",표30[[#This Row],[id]],"$")</calculatedColumnFormula>
      <xmlColumnPr mapId="13" xpath="/Elementals/Elemental/@name" xmlDataType="string"/>
    </tableColumn>
    <tableColumn id="3" uniqueName="basecastintervalxk" name="basecastintervalxk">
      <xmlColumnPr mapId="13" xpath="/Elementals/Elemental/@basecastintervalxk" xmlDataType="integer"/>
    </tableColumn>
    <tableColumn id="4" uniqueName="basedps" name="basedps" dataDxfId="18">
      <xmlColumnPr mapId="13" xpath="/Elementals/Elemental/@basedps" xmlDataType="integer"/>
    </tableColumn>
    <tableColumn id="5" uniqueName="baseexp" name="baseexp" dataDxfId="17">
      <xmlColumnPr mapId="13" xpath="/Elementals/Elemental/@baseexp" xmlDataType="integer"/>
    </tableColumn>
    <tableColumn id="6" uniqueName="prefab" name="prefab">
      <xmlColumnPr mapId="13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13" xpath="/Elementals/Elemental/@skillprefab" xmlDataType="string"/>
    </tableColumn>
    <tableColumn id="8" uniqueName="baseskillrate" name="baseskillrate">
      <xmlColumnPr mapId="13" xpath="/Elementals/Elemental/@baseskillrate" xmlDataType="integer"/>
    </tableColumn>
    <tableColumn id="9" uniqueName="baseskilldamagexh" name="baseskilldamagexh" dataDxfId="0">
      <xmlColumnPr mapId="13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8" tableType="xml" totalsRowShown="0" headerRowDxfId="16" dataDxfId="15" connectionId="12">
  <autoFilter ref="A1:M18">
    <filterColumn colId="12"/>
  </autoFilter>
  <tableColumns count="13">
    <tableColumn id="1" uniqueName="id" name="id" dataDxfId="14">
      <xmlColumnPr mapId="12" xpath="/Talents/Talent/@id" xmlDataType="string"/>
    </tableColumn>
    <tableColumn id="2" uniqueName="requireid" name="requireid" dataDxfId="13">
      <xmlColumnPr mapId="12" xpath="/Talents/Talent/@requireid" xmlDataType="string"/>
    </tableColumn>
    <tableColumn id="7" uniqueName="type" name="type" dataDxfId="12">
      <xmlColumnPr mapId="12" xpath="/Talents/Talent/@type" xmlDataType="string"/>
    </tableColumn>
    <tableColumn id="9" uniqueName="maxlevelper10" name="maxlevelper10" dataDxfId="11">
      <xmlColumnPr mapId="12" xpath="/Talents/Talent/@maxlevelper10" xmlDataType="integer"/>
    </tableColumn>
    <tableColumn id="4" uniqueName="icon" name="icon" dataDxfId="10">
      <xmlColumnPr mapId="12" xpath="/Talents/Talent/Info/@icon" xmlDataType="string"/>
    </tableColumn>
    <tableColumn id="13" uniqueName="subicon" name="subicon" dataDxfId="9">
      <xmlColumnPr mapId="12" xpath="/Talents/Talent/Info/@subicon" xmlDataType="string"/>
    </tableColumn>
    <tableColumn id="5" uniqueName="name" name="name" dataDxfId="8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7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6">
      <xmlColumnPr mapId="12" xpath="/Talents/Talent/Rate/@rate" xmlDataType="integer"/>
    </tableColumn>
    <tableColumn id="12" uniqueName="absrate" name="absrate" dataDxfId="5">
      <xmlColumnPr mapId="12" xpath="/Talents/Talent/Rate/@absrate" xmlDataType="integer"/>
    </tableColumn>
    <tableColumn id="10" uniqueName="target" name="target" dataDxfId="4">
      <xmlColumnPr mapId="12" xpath="/Talents/Talent/Bonus/@target" xmlDataType="string"/>
    </tableColumn>
    <tableColumn id="11" uniqueName="attribute" name="attribute" dataDxfId="3">
      <xmlColumnPr mapId="12" xpath="/Talents/Talent/Bonus/@attribute" xmlDataType="string"/>
    </tableColumn>
    <tableColumn id="3" uniqueName="value" name="value" dataDxfId="2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zoomScaleNormal="10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L5" sqref="L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103</v>
      </c>
      <c r="F1" s="2" t="s">
        <v>10</v>
      </c>
      <c r="G1" s="2" t="s">
        <v>11</v>
      </c>
      <c r="H1" s="5" t="s">
        <v>32</v>
      </c>
      <c r="I1" s="2" t="s">
        <v>33</v>
      </c>
      <c r="J1" s="5" t="s">
        <v>34</v>
      </c>
      <c r="K1" s="2" t="s">
        <v>35</v>
      </c>
      <c r="L1" s="2" t="s">
        <v>36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76</v>
      </c>
      <c r="B2" s="1" t="s">
        <v>77</v>
      </c>
      <c r="C2" s="2">
        <v>0</v>
      </c>
      <c r="D2" s="1" t="s">
        <v>79</v>
      </c>
      <c r="F2" s="1" t="s">
        <v>200</v>
      </c>
      <c r="G2" s="1" t="s">
        <v>201</v>
      </c>
      <c r="H2" s="5">
        <v>0</v>
      </c>
      <c r="I2" s="5">
        <v>0</v>
      </c>
      <c r="J2" s="5">
        <v>990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78</v>
      </c>
    </row>
    <row r="3" spans="1:19">
      <c r="A3" s="1" t="s">
        <v>6</v>
      </c>
      <c r="B3" s="1" t="s">
        <v>61</v>
      </c>
      <c r="C3" s="2">
        <v>0</v>
      </c>
      <c r="D3" s="1" t="s">
        <v>81</v>
      </c>
      <c r="F3" s="1" t="s">
        <v>207</v>
      </c>
      <c r="G3" s="1" t="s">
        <v>183</v>
      </c>
      <c r="H3" s="5">
        <v>0</v>
      </c>
      <c r="I3" s="5">
        <v>10</v>
      </c>
      <c r="J3" s="5">
        <v>1290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62</v>
      </c>
      <c r="C4" s="2">
        <v>0</v>
      </c>
      <c r="D4" s="1" t="s">
        <v>82</v>
      </c>
      <c r="F4" s="1" t="s">
        <v>208</v>
      </c>
      <c r="G4" s="1" t="s">
        <v>184</v>
      </c>
      <c r="H4" s="5">
        <v>0</v>
      </c>
      <c r="I4" s="5">
        <v>35</v>
      </c>
      <c r="J4" s="5">
        <v>1613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63</v>
      </c>
      <c r="C5" s="2">
        <v>0</v>
      </c>
      <c r="D5" s="1" t="s">
        <v>80</v>
      </c>
      <c r="F5" s="1" t="s">
        <v>209</v>
      </c>
      <c r="G5" s="1" t="s">
        <v>185</v>
      </c>
      <c r="H5" s="5">
        <v>0</v>
      </c>
      <c r="I5" s="5">
        <v>60</v>
      </c>
      <c r="J5" s="5">
        <v>1965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85</v>
      </c>
      <c r="F6" s="1" t="s">
        <v>210</v>
      </c>
      <c r="G6" s="1" t="s">
        <v>186</v>
      </c>
      <c r="H6" s="5">
        <v>0</v>
      </c>
      <c r="I6" s="5">
        <v>90</v>
      </c>
      <c r="J6" s="5">
        <v>2355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27</v>
      </c>
    </row>
    <row r="7" spans="1:19">
      <c r="A7" s="24" t="s">
        <v>46</v>
      </c>
      <c r="B7" s="24" t="s">
        <v>51</v>
      </c>
      <c r="C7" s="7">
        <v>10</v>
      </c>
      <c r="D7" s="1" t="s">
        <v>84</v>
      </c>
      <c r="E7" s="2" t="str">
        <f>CONCATENATE("x",표29_3[[#This Row],[value]])</f>
        <v>x2</v>
      </c>
      <c r="F7" s="24" t="s">
        <v>202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990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51</v>
      </c>
      <c r="Q7" s="7" t="s">
        <v>52</v>
      </c>
      <c r="R7" s="37">
        <v>2</v>
      </c>
      <c r="S7" s="7"/>
    </row>
    <row r="8" spans="1:19">
      <c r="A8" s="24" t="s">
        <v>47</v>
      </c>
      <c r="B8" s="24" t="s">
        <v>51</v>
      </c>
      <c r="C8" s="2">
        <v>25</v>
      </c>
      <c r="D8" s="1" t="s">
        <v>84</v>
      </c>
      <c r="E8" s="2" t="str">
        <f>CONCATENATE("x",표29_3[[#This Row],[value]])</f>
        <v>x2</v>
      </c>
      <c r="F8" s="24" t="s">
        <v>203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990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51</v>
      </c>
      <c r="Q8" s="7" t="s">
        <v>52</v>
      </c>
      <c r="R8" s="37">
        <v>2</v>
      </c>
      <c r="S8" s="7"/>
    </row>
    <row r="9" spans="1:19">
      <c r="A9" s="24" t="s">
        <v>48</v>
      </c>
      <c r="B9" s="24" t="s">
        <v>51</v>
      </c>
      <c r="C9" s="7">
        <v>45</v>
      </c>
      <c r="D9" s="1" t="s">
        <v>84</v>
      </c>
      <c r="E9" s="2" t="str">
        <f>CONCATENATE("x",표29_3[[#This Row],[value]])</f>
        <v>x2</v>
      </c>
      <c r="F9" s="24" t="s">
        <v>204</v>
      </c>
      <c r="G9" s="7" t="str">
        <f>CONCATENATE("기본공격의 공격력이 ",표29_3[[#This Row],[value]],"배 증가합니다.")</f>
        <v>기본공격의 공격력이 2배 증가합니다.</v>
      </c>
      <c r="H9" s="7">
        <v>45</v>
      </c>
      <c r="I9" s="8">
        <v>0</v>
      </c>
      <c r="J9" s="5">
        <v>990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51</v>
      </c>
      <c r="Q9" s="7" t="s">
        <v>52</v>
      </c>
      <c r="R9" s="37">
        <v>2</v>
      </c>
      <c r="S9" s="7"/>
    </row>
    <row r="10" spans="1:19">
      <c r="A10" s="24" t="s">
        <v>49</v>
      </c>
      <c r="B10" s="24" t="s">
        <v>51</v>
      </c>
      <c r="C10" s="2">
        <v>65</v>
      </c>
      <c r="D10" s="1" t="s">
        <v>84</v>
      </c>
      <c r="E10" s="2" t="str">
        <f>CONCATENATE("x",표29_3[[#This Row],[value]])</f>
        <v>x10</v>
      </c>
      <c r="F10" s="24" t="s">
        <v>205</v>
      </c>
      <c r="G10" s="7" t="str">
        <f>CONCATENATE("기본공격의 공격력이 ",표29_3[[#This Row],[value]],"배 증가합니다.")</f>
        <v>기본공격의 공격력이 10배 증가합니다.</v>
      </c>
      <c r="H10" s="2">
        <v>65</v>
      </c>
      <c r="I10" s="8">
        <v>0</v>
      </c>
      <c r="J10" s="5">
        <v>990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51</v>
      </c>
      <c r="Q10" s="7" t="s">
        <v>52</v>
      </c>
      <c r="R10" s="37">
        <v>10</v>
      </c>
      <c r="S10" s="7"/>
    </row>
    <row r="11" spans="1:19">
      <c r="A11" s="24" t="s">
        <v>50</v>
      </c>
      <c r="B11" s="24" t="s">
        <v>51</v>
      </c>
      <c r="C11" s="7">
        <v>90</v>
      </c>
      <c r="D11" s="1" t="s">
        <v>84</v>
      </c>
      <c r="E11" s="2" t="str">
        <f>CONCATENATE("x",표29_3[[#This Row],[value]])</f>
        <v>x25</v>
      </c>
      <c r="F11" s="24" t="s">
        <v>206</v>
      </c>
      <c r="G11" s="7" t="str">
        <f>CONCATENATE("기본공격의 공격력이 ",표29_3[[#This Row],[value]],"배 증가합니다.")</f>
        <v>기본공격의 공격력이 25배 증가합니다.</v>
      </c>
      <c r="H11" s="7">
        <v>90</v>
      </c>
      <c r="I11" s="8">
        <v>0</v>
      </c>
      <c r="J11" s="5">
        <v>990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51</v>
      </c>
      <c r="Q11" s="7" t="s">
        <v>52</v>
      </c>
      <c r="R11" s="37">
        <v>25</v>
      </c>
      <c r="S11" s="7"/>
    </row>
    <row r="12" spans="1:19">
      <c r="A12" s="1" t="s">
        <v>60</v>
      </c>
      <c r="B12" s="1" t="s">
        <v>20</v>
      </c>
      <c r="C12" s="2">
        <v>5</v>
      </c>
      <c r="D12" s="1" t="s">
        <v>79</v>
      </c>
      <c r="E12" s="2" t="str">
        <f>CONCATENATE("x",표29_3[[#This Row],[value]])</f>
        <v>x2</v>
      </c>
      <c r="F12" s="1" t="s">
        <v>86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1290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31</v>
      </c>
      <c r="R12" s="35">
        <v>2</v>
      </c>
    </row>
    <row r="13" spans="1:19">
      <c r="A13" s="1" t="s">
        <v>72</v>
      </c>
      <c r="B13" s="1" t="s">
        <v>20</v>
      </c>
      <c r="C13" s="2">
        <v>15</v>
      </c>
      <c r="D13" s="1" t="s">
        <v>79</v>
      </c>
      <c r="E13" s="2" t="str">
        <f>CONCATENATE("x",표29_3[[#This Row],[value]])</f>
        <v>x2</v>
      </c>
      <c r="F13" s="1" t="s">
        <v>87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1290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31</v>
      </c>
      <c r="R13" s="35">
        <v>2</v>
      </c>
    </row>
    <row r="14" spans="1:19">
      <c r="A14" s="1" t="s">
        <v>73</v>
      </c>
      <c r="B14" s="1" t="s">
        <v>20</v>
      </c>
      <c r="C14" s="5">
        <v>30</v>
      </c>
      <c r="D14" s="1" t="s">
        <v>79</v>
      </c>
      <c r="E14" s="2" t="str">
        <f>CONCATENATE("x",표29_3[[#This Row],[value]])</f>
        <v>x2</v>
      </c>
      <c r="F14" s="1" t="s">
        <v>88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1290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31</v>
      </c>
      <c r="R14" s="35">
        <v>2</v>
      </c>
    </row>
    <row r="15" spans="1:19">
      <c r="A15" s="1" t="s">
        <v>74</v>
      </c>
      <c r="B15" s="1" t="s">
        <v>20</v>
      </c>
      <c r="C15" s="5">
        <v>50</v>
      </c>
      <c r="D15" s="1" t="s">
        <v>79</v>
      </c>
      <c r="E15" s="2" t="str">
        <f>CONCATENATE("x",표29_3[[#This Row],[value]])</f>
        <v>x8</v>
      </c>
      <c r="F15" s="1" t="s">
        <v>89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1290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31</v>
      </c>
      <c r="R15" s="35">
        <v>8</v>
      </c>
    </row>
    <row r="16" spans="1:19">
      <c r="A16" s="1" t="s">
        <v>75</v>
      </c>
      <c r="B16" s="1" t="s">
        <v>20</v>
      </c>
      <c r="C16" s="5">
        <v>75</v>
      </c>
      <c r="D16" s="1" t="s">
        <v>79</v>
      </c>
      <c r="E16" s="2" t="str">
        <f>CONCATENATE("x",표29_3[[#This Row],[value]])</f>
        <v>x20</v>
      </c>
      <c r="F16" s="1" t="s">
        <v>90</v>
      </c>
      <c r="G16" s="7" t="str">
        <f>CONCATENATE("화염구의 공격력이 ",표29_3[[#This Row],[value]],"배 증가합니다.")</f>
        <v>화염구의 공격력이 20배 증가합니다.</v>
      </c>
      <c r="H16" s="5">
        <v>75</v>
      </c>
      <c r="I16" s="5">
        <v>0</v>
      </c>
      <c r="J16" s="5">
        <v>1290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31</v>
      </c>
      <c r="R16" s="35">
        <v>20</v>
      </c>
    </row>
    <row r="17" spans="1:19">
      <c r="A17" s="1" t="s">
        <v>37</v>
      </c>
      <c r="B17" s="1" t="s">
        <v>22</v>
      </c>
      <c r="C17" s="2">
        <v>5</v>
      </c>
      <c r="D17" s="1" t="s">
        <v>81</v>
      </c>
      <c r="E17" s="2" t="str">
        <f>CONCATENATE("x",표29_3[[#This Row],[value]])</f>
        <v>x2</v>
      </c>
      <c r="F17" s="1" t="s">
        <v>91</v>
      </c>
      <c r="G17" s="7" t="str">
        <f>CONCATENATE("물폭탄의 공격력이 ",표29_3[[#This Row],[value]],"배 증가합니다.")</f>
        <v>물폭탄의 공격력이 2배 증가합니다.</v>
      </c>
      <c r="H17" s="2">
        <v>5</v>
      </c>
      <c r="I17" s="5">
        <v>10</v>
      </c>
      <c r="J17" s="5">
        <v>1613</v>
      </c>
      <c r="K17" s="2">
        <v>80</v>
      </c>
      <c r="L17" s="2">
        <v>60</v>
      </c>
      <c r="M17" s="1" t="str">
        <f>CONCATENATE("B",표28_2[[#This Row],[id]])</f>
        <v>BR02_001</v>
      </c>
      <c r="N17" s="39"/>
      <c r="O17" s="7" t="str">
        <f>표28_2[[#This Row],[groupid]]</f>
        <v>BR02_001</v>
      </c>
      <c r="P17" s="2" t="s">
        <v>21</v>
      </c>
      <c r="Q17" s="7" t="s">
        <v>31</v>
      </c>
      <c r="R17" s="35">
        <v>2</v>
      </c>
      <c r="S17" s="7"/>
    </row>
    <row r="18" spans="1:19">
      <c r="A18" s="1" t="s">
        <v>38</v>
      </c>
      <c r="B18" s="1" t="s">
        <v>22</v>
      </c>
      <c r="C18" s="2">
        <v>20</v>
      </c>
      <c r="D18" s="1" t="s">
        <v>81</v>
      </c>
      <c r="E18" s="2" t="str">
        <f>CONCATENATE("x",표29_3[[#This Row],[value]])</f>
        <v>x2</v>
      </c>
      <c r="F18" s="1" t="s">
        <v>92</v>
      </c>
      <c r="G18" s="7" t="str">
        <f>CONCATENATE("물폭탄의 공격력이 ",표29_3[[#This Row],[value]],"배 증가합니다.")</f>
        <v>물폭탄의 공격력이 2배 증가합니다.</v>
      </c>
      <c r="H18" s="2">
        <v>20</v>
      </c>
      <c r="I18" s="5">
        <v>10</v>
      </c>
      <c r="J18" s="5">
        <v>1613</v>
      </c>
      <c r="K18" s="2">
        <v>80</v>
      </c>
      <c r="L18" s="2">
        <v>60</v>
      </c>
      <c r="M18" s="1" t="str">
        <f>CONCATENATE("B",표28_2[[#This Row],[id]])</f>
        <v>BR02_002</v>
      </c>
      <c r="N18" s="39"/>
      <c r="O18" s="7" t="str">
        <f>표28_2[[#This Row],[groupid]]</f>
        <v>BR02_002</v>
      </c>
      <c r="P18" s="2" t="s">
        <v>21</v>
      </c>
      <c r="Q18" s="7" t="s">
        <v>31</v>
      </c>
      <c r="R18" s="35">
        <v>2</v>
      </c>
      <c r="S18" s="7"/>
    </row>
    <row r="19" spans="1:19">
      <c r="A19" s="1" t="s">
        <v>39</v>
      </c>
      <c r="B19" s="1" t="s">
        <v>22</v>
      </c>
      <c r="C19" s="2">
        <v>40</v>
      </c>
      <c r="D19" s="1" t="s">
        <v>81</v>
      </c>
      <c r="E19" s="2" t="str">
        <f>CONCATENATE("x",표29_3[[#This Row],[value]])</f>
        <v>x6</v>
      </c>
      <c r="F19" s="1" t="s">
        <v>93</v>
      </c>
      <c r="G19" s="7" t="str">
        <f>CONCATENATE("물폭탄의 공격력이 ",표29_3[[#This Row],[value]],"배 증가합니다.")</f>
        <v>물폭탄의 공격력이 6배 증가합니다.</v>
      </c>
      <c r="H19" s="2">
        <v>40</v>
      </c>
      <c r="I19" s="5">
        <v>10</v>
      </c>
      <c r="J19" s="5">
        <v>1613</v>
      </c>
      <c r="K19" s="2">
        <v>80</v>
      </c>
      <c r="L19" s="2">
        <v>60</v>
      </c>
      <c r="M19" s="1" t="str">
        <f>CONCATENATE("B",표28_2[[#This Row],[id]])</f>
        <v>BR02_003</v>
      </c>
      <c r="N19" s="39"/>
      <c r="O19" s="7" t="str">
        <f>표28_2[[#This Row],[groupid]]</f>
        <v>BR02_003</v>
      </c>
      <c r="P19" s="2" t="s">
        <v>21</v>
      </c>
      <c r="Q19" s="7" t="s">
        <v>31</v>
      </c>
      <c r="R19" s="35">
        <v>6</v>
      </c>
      <c r="S19" s="7"/>
    </row>
    <row r="20" spans="1:19">
      <c r="A20" s="1" t="s">
        <v>40</v>
      </c>
      <c r="B20" s="1" t="s">
        <v>22</v>
      </c>
      <c r="C20" s="2">
        <v>65</v>
      </c>
      <c r="D20" s="1" t="s">
        <v>81</v>
      </c>
      <c r="E20" s="2" t="str">
        <f>CONCATENATE("x",표29_3[[#This Row],[value]])</f>
        <v>x15</v>
      </c>
      <c r="F20" s="1" t="s">
        <v>94</v>
      </c>
      <c r="G20" s="7" t="str">
        <f>CONCATENATE("물폭탄의 공격력이 ",표29_3[[#This Row],[value]],"배 증가합니다.")</f>
        <v>물폭탄의 공격력이 15배 증가합니다.</v>
      </c>
      <c r="H20" s="2">
        <v>65</v>
      </c>
      <c r="I20" s="5">
        <v>10</v>
      </c>
      <c r="J20" s="5">
        <v>1613</v>
      </c>
      <c r="K20" s="2">
        <v>80</v>
      </c>
      <c r="L20" s="2">
        <v>60</v>
      </c>
      <c r="M20" s="1" t="str">
        <f>CONCATENATE("B",표28_2[[#This Row],[id]])</f>
        <v>BR02_004</v>
      </c>
      <c r="N20" s="39"/>
      <c r="O20" s="7" t="str">
        <f>표28_2[[#This Row],[groupid]]</f>
        <v>BR02_004</v>
      </c>
      <c r="P20" s="2" t="s">
        <v>21</v>
      </c>
      <c r="Q20" s="7" t="s">
        <v>31</v>
      </c>
      <c r="R20" s="35">
        <v>15</v>
      </c>
      <c r="S20" s="7"/>
    </row>
    <row r="21" spans="1:19">
      <c r="A21" s="1" t="s">
        <v>41</v>
      </c>
      <c r="B21" s="1" t="s">
        <v>24</v>
      </c>
      <c r="C21" s="2">
        <v>5</v>
      </c>
      <c r="D21" s="1" t="s">
        <v>82</v>
      </c>
      <c r="E21" s="2" t="str">
        <f>CONCATENATE("x",표29_3[[#This Row],[value]])</f>
        <v>x2</v>
      </c>
      <c r="F21" s="1" t="s">
        <v>95</v>
      </c>
      <c r="G21" s="7" t="str">
        <f>CONCATENATE("짱돌의 공격력이 ",표29_3[[#This Row],[value]],"배 증가합니다.")</f>
        <v>짱돌의 공격력이 2배 증가합니다.</v>
      </c>
      <c r="H21" s="2">
        <v>5</v>
      </c>
      <c r="I21" s="5">
        <v>35</v>
      </c>
      <c r="J21" s="5">
        <v>1965</v>
      </c>
      <c r="K21" s="2">
        <v>80</v>
      </c>
      <c r="L21" s="2">
        <v>60</v>
      </c>
      <c r="M21" s="1" t="str">
        <f>CONCATENATE("B",표28_2[[#This Row],[id]])</f>
        <v>BR03_001</v>
      </c>
      <c r="N21" s="39"/>
      <c r="O21" s="7" t="str">
        <f>표28_2[[#This Row],[groupid]]</f>
        <v>BR03_001</v>
      </c>
      <c r="P21" s="2" t="s">
        <v>23</v>
      </c>
      <c r="Q21" s="7" t="s">
        <v>31</v>
      </c>
      <c r="R21" s="35">
        <v>2</v>
      </c>
      <c r="S21" s="7"/>
    </row>
    <row r="22" spans="1:19">
      <c r="A22" s="1" t="s">
        <v>42</v>
      </c>
      <c r="B22" s="1" t="s">
        <v>24</v>
      </c>
      <c r="C22" s="2">
        <v>25</v>
      </c>
      <c r="D22" s="1" t="s">
        <v>82</v>
      </c>
      <c r="E22" s="2" t="str">
        <f>CONCATENATE("x",표29_3[[#This Row],[value]])</f>
        <v>x3</v>
      </c>
      <c r="F22" s="1" t="s">
        <v>96</v>
      </c>
      <c r="G22" s="7" t="str">
        <f>CONCATENATE("짱돌의 공격력이 ",표29_3[[#This Row],[value]],"배 증가합니다.")</f>
        <v>짱돌의 공격력이 3배 증가합니다.</v>
      </c>
      <c r="H22" s="2">
        <v>25</v>
      </c>
      <c r="I22" s="5">
        <v>35</v>
      </c>
      <c r="J22" s="5">
        <v>1965</v>
      </c>
      <c r="K22" s="2">
        <v>80</v>
      </c>
      <c r="L22" s="2">
        <v>60</v>
      </c>
      <c r="M22" s="1" t="str">
        <f>CONCATENATE("B",표28_2[[#This Row],[id]])</f>
        <v>BR03_002</v>
      </c>
      <c r="N22" s="39"/>
      <c r="O22" s="7" t="str">
        <f>표28_2[[#This Row],[groupid]]</f>
        <v>BR03_002</v>
      </c>
      <c r="P22" s="2" t="s">
        <v>23</v>
      </c>
      <c r="Q22" s="7" t="s">
        <v>31</v>
      </c>
      <c r="R22" s="35">
        <v>3</v>
      </c>
      <c r="S22" s="7"/>
    </row>
    <row r="23" spans="1:19">
      <c r="A23" s="1" t="s">
        <v>43</v>
      </c>
      <c r="B23" s="1" t="s">
        <v>24</v>
      </c>
      <c r="C23" s="2">
        <v>50</v>
      </c>
      <c r="D23" s="1" t="s">
        <v>82</v>
      </c>
      <c r="E23" s="2" t="str">
        <f>CONCATENATE("x",표29_3[[#This Row],[value]])</f>
        <v>x12</v>
      </c>
      <c r="F23" s="1" t="s">
        <v>97</v>
      </c>
      <c r="G23" s="7" t="str">
        <f>CONCATENATE("짱돌의 공격력이 ",표29_3[[#This Row],[value]],"배 증가합니다.")</f>
        <v>짱돌의 공격력이 12배 증가합니다.</v>
      </c>
      <c r="H23" s="2">
        <v>50</v>
      </c>
      <c r="I23" s="5">
        <v>35</v>
      </c>
      <c r="J23" s="5">
        <v>1965</v>
      </c>
      <c r="K23" s="2">
        <v>80</v>
      </c>
      <c r="L23" s="2">
        <v>60</v>
      </c>
      <c r="M23" s="1" t="str">
        <f>CONCATENATE("B",표28_2[[#This Row],[id]])</f>
        <v>BR03_003</v>
      </c>
      <c r="N23" s="39"/>
      <c r="O23" s="7" t="str">
        <f>표28_2[[#This Row],[groupid]]</f>
        <v>BR03_003</v>
      </c>
      <c r="P23" s="2" t="s">
        <v>23</v>
      </c>
      <c r="Q23" s="7" t="s">
        <v>31</v>
      </c>
      <c r="R23" s="35">
        <v>12</v>
      </c>
      <c r="S23" s="7"/>
    </row>
    <row r="24" spans="1:19">
      <c r="A24" s="1" t="s">
        <v>44</v>
      </c>
      <c r="B24" s="1" t="s">
        <v>26</v>
      </c>
      <c r="C24" s="2">
        <v>10</v>
      </c>
      <c r="D24" s="1" t="s">
        <v>80</v>
      </c>
      <c r="E24" s="2" t="str">
        <f>CONCATENATE("x",표29_3[[#This Row],[value]])</f>
        <v>x2</v>
      </c>
      <c r="F24" s="1" t="s">
        <v>98</v>
      </c>
      <c r="G24" s="7" t="str">
        <f>CONCATENATE("지지직의 공격력이 ",표29_3[[#This Row],[value]],"배 증가합니다.")</f>
        <v>지지직의 공격력이 2배 증가합니다.</v>
      </c>
      <c r="H24" s="2">
        <v>10</v>
      </c>
      <c r="I24" s="5">
        <v>60</v>
      </c>
      <c r="J24" s="5">
        <v>2355</v>
      </c>
      <c r="K24" s="2">
        <v>80</v>
      </c>
      <c r="L24" s="2">
        <v>60</v>
      </c>
      <c r="M24" s="1" t="str">
        <f>CONCATENATE("B",표28_2[[#This Row],[id]])</f>
        <v>BR04_001</v>
      </c>
      <c r="N24" s="39"/>
      <c r="O24" s="7" t="str">
        <f>표28_2[[#This Row],[groupid]]</f>
        <v>BR04_001</v>
      </c>
      <c r="P24" s="2" t="s">
        <v>25</v>
      </c>
      <c r="Q24" s="7" t="s">
        <v>31</v>
      </c>
      <c r="R24" s="35">
        <v>2</v>
      </c>
      <c r="S24" s="7"/>
    </row>
    <row r="25" spans="1:19">
      <c r="A25" s="1" t="s">
        <v>45</v>
      </c>
      <c r="B25" s="1" t="s">
        <v>26</v>
      </c>
      <c r="C25" s="2">
        <v>35</v>
      </c>
      <c r="D25" s="1" t="s">
        <v>80</v>
      </c>
      <c r="E25" s="2" t="str">
        <f>CONCATENATE("x",표29_3[[#This Row],[value]])</f>
        <v>x6</v>
      </c>
      <c r="F25" s="1" t="s">
        <v>99</v>
      </c>
      <c r="G25" s="7" t="str">
        <f>CONCATENATE("지지직의 공격력이 ",표29_3[[#This Row],[value]],"배 증가합니다.")</f>
        <v>지지직의 공격력이 6배 증가합니다.</v>
      </c>
      <c r="H25" s="2">
        <v>35</v>
      </c>
      <c r="I25" s="5">
        <v>60</v>
      </c>
      <c r="J25" s="5">
        <v>2355</v>
      </c>
      <c r="K25" s="2">
        <v>80</v>
      </c>
      <c r="L25" s="2">
        <v>60</v>
      </c>
      <c r="M25" s="1" t="str">
        <f>CONCATENATE("B",표28_2[[#This Row],[id]])</f>
        <v>BR04_002</v>
      </c>
      <c r="N25" s="39"/>
      <c r="O25" s="7" t="str">
        <f>표28_2[[#This Row],[groupid]]</f>
        <v>BR04_002</v>
      </c>
      <c r="P25" s="2" t="s">
        <v>25</v>
      </c>
      <c r="Q25" s="7" t="s">
        <v>31</v>
      </c>
      <c r="R25" s="35">
        <v>6</v>
      </c>
      <c r="S25" s="7"/>
    </row>
    <row r="26" spans="1:19">
      <c r="A26" s="1" t="s">
        <v>68</v>
      </c>
      <c r="B26" s="1" t="s">
        <v>0</v>
      </c>
      <c r="C26" s="2">
        <v>0</v>
      </c>
      <c r="D26" s="1" t="s">
        <v>83</v>
      </c>
      <c r="E26" s="2" t="str">
        <f>CONCATENATE("-x",표29_3[[#This Row],[value]])</f>
        <v>-x2</v>
      </c>
      <c r="F26" s="1" t="s">
        <v>100</v>
      </c>
      <c r="G26" s="7" t="s">
        <v>213</v>
      </c>
      <c r="H26" s="2">
        <v>60</v>
      </c>
      <c r="I26" s="5">
        <v>0</v>
      </c>
      <c r="J26" s="5">
        <v>2355</v>
      </c>
      <c r="K26" s="2">
        <v>0</v>
      </c>
      <c r="L26" s="2">
        <v>0</v>
      </c>
      <c r="M26" s="1" t="str">
        <f>CONCATENATE("B",표28_2[[#This Row],[id]])</f>
        <v>BR99</v>
      </c>
      <c r="N26" s="39"/>
      <c r="O26" s="7" t="str">
        <f>표28_2[[#This Row],[groupid]]</f>
        <v>BR99</v>
      </c>
      <c r="P26" s="2" t="s">
        <v>115</v>
      </c>
      <c r="Q26" s="7" t="s">
        <v>71</v>
      </c>
      <c r="R26" s="35">
        <v>2</v>
      </c>
      <c r="S26" s="7"/>
    </row>
    <row r="27" spans="1:19">
      <c r="A27" s="1" t="s">
        <v>69</v>
      </c>
      <c r="B27" s="1" t="s">
        <v>0</v>
      </c>
      <c r="C27" s="2">
        <v>0</v>
      </c>
      <c r="D27" s="1" t="s">
        <v>83</v>
      </c>
      <c r="E27" s="2" t="str">
        <f>CONCATENATE("-x",표29_3[[#This Row],[value]])</f>
        <v>-x2</v>
      </c>
      <c r="F27" s="1" t="s">
        <v>101</v>
      </c>
      <c r="G27" s="7" t="s">
        <v>213</v>
      </c>
      <c r="H27" s="2">
        <v>80</v>
      </c>
      <c r="I27" s="5">
        <v>0</v>
      </c>
      <c r="J27" s="5">
        <v>2355</v>
      </c>
      <c r="K27" s="2">
        <v>0</v>
      </c>
      <c r="L27" s="2">
        <v>0</v>
      </c>
      <c r="M27" s="1" t="str">
        <f>CONCATENATE("B",표28_2[[#This Row],[id]])</f>
        <v>BR98</v>
      </c>
      <c r="N27" s="39"/>
      <c r="O27" s="7" t="str">
        <f>표28_2[[#This Row],[groupid]]</f>
        <v>BR98</v>
      </c>
      <c r="P27" s="2" t="s">
        <v>115</v>
      </c>
      <c r="Q27" s="7" t="s">
        <v>71</v>
      </c>
      <c r="R27" s="35">
        <v>2</v>
      </c>
      <c r="S27" s="7"/>
    </row>
    <row r="28" spans="1:19">
      <c r="A28" s="1" t="s">
        <v>70</v>
      </c>
      <c r="B28" s="1" t="s">
        <v>0</v>
      </c>
      <c r="C28" s="2">
        <v>0</v>
      </c>
      <c r="D28" s="24" t="s">
        <v>83</v>
      </c>
      <c r="E28" s="2" t="str">
        <f>CONCATENATE("-x",표29_3[[#This Row],[value]])</f>
        <v>-x2</v>
      </c>
      <c r="F28" s="1" t="s">
        <v>102</v>
      </c>
      <c r="G28" s="7" t="s">
        <v>213</v>
      </c>
      <c r="H28" s="2">
        <v>100</v>
      </c>
      <c r="I28" s="8">
        <v>0</v>
      </c>
      <c r="J28" s="5">
        <v>2790</v>
      </c>
      <c r="K28" s="7">
        <v>0</v>
      </c>
      <c r="L28" s="7">
        <v>0</v>
      </c>
      <c r="M28" s="24" t="str">
        <f>CONCATENATE("B",표28_2[[#This Row],[id]])</f>
        <v>BR97</v>
      </c>
      <c r="N28" s="39"/>
      <c r="O28" s="7" t="str">
        <f>표28_2[[#This Row],[groupid]]</f>
        <v>BR97</v>
      </c>
      <c r="P28" s="2" t="s">
        <v>115</v>
      </c>
      <c r="Q28" s="7" t="s">
        <v>71</v>
      </c>
      <c r="R28" s="36">
        <v>2</v>
      </c>
      <c r="S28" s="7"/>
    </row>
    <row r="29" spans="1:19">
      <c r="A29" s="1"/>
      <c r="B29" s="1"/>
      <c r="C29" s="2"/>
      <c r="D29" s="24"/>
      <c r="F29" s="1"/>
      <c r="G29" s="7"/>
      <c r="H29" s="2"/>
      <c r="I29" s="8"/>
      <c r="J29" s="5"/>
      <c r="K29" s="7"/>
      <c r="L29" s="7"/>
      <c r="M29" s="24"/>
      <c r="O29" s="7"/>
      <c r="Q29" s="7"/>
      <c r="R29" s="36"/>
      <c r="S29" s="7"/>
    </row>
    <row r="30" spans="1:19">
      <c r="A30" s="1"/>
      <c r="B30" s="1"/>
      <c r="C30" s="2"/>
      <c r="D30" s="24"/>
      <c r="F30" s="1"/>
      <c r="G30" s="24"/>
      <c r="H30" s="2"/>
      <c r="I30" s="8"/>
      <c r="J30" s="5"/>
      <c r="K30" s="7"/>
      <c r="L30" s="7"/>
      <c r="M30" s="24"/>
      <c r="O30" s="7"/>
      <c r="Q30" s="7"/>
      <c r="R30" s="7"/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C1" workbookViewId="0">
      <selection activeCell="F8" sqref="F8"/>
    </sheetView>
  </sheetViews>
  <sheetFormatPr defaultRowHeight="16.5"/>
  <cols>
    <col min="1" max="1" width="9.125" customWidth="1"/>
    <col min="2" max="2" width="12.25" customWidth="1"/>
    <col min="3" max="3" width="20.75" bestFit="1" customWidth="1"/>
    <col min="4" max="4" width="26" customWidth="1"/>
    <col min="5" max="6" width="28.875" customWidth="1"/>
    <col min="7" max="7" width="30.75" customWidth="1"/>
    <col min="8" max="8" width="22.5" customWidth="1"/>
    <col min="9" max="9" width="32.5" customWidth="1"/>
  </cols>
  <sheetData>
    <row r="1" spans="1:9" ht="17.25" thickBot="1">
      <c r="A1" t="s">
        <v>28</v>
      </c>
      <c r="B1" t="s">
        <v>10</v>
      </c>
      <c r="C1" t="s">
        <v>240</v>
      </c>
      <c r="D1" t="s">
        <v>29</v>
      </c>
      <c r="E1" t="s">
        <v>30</v>
      </c>
      <c r="F1" s="40" t="s">
        <v>236</v>
      </c>
      <c r="G1" s="39" t="s">
        <v>235</v>
      </c>
      <c r="H1" s="39" t="s">
        <v>239</v>
      </c>
      <c r="I1" s="39" t="s">
        <v>241</v>
      </c>
    </row>
    <row r="2" spans="1:9" ht="17.25" thickTop="1">
      <c r="A2" s="1" t="s">
        <v>19</v>
      </c>
      <c r="B2" s="1" t="s">
        <v>194</v>
      </c>
      <c r="C2">
        <v>5000</v>
      </c>
      <c r="D2" s="38">
        <v>10</v>
      </c>
      <c r="E2" s="38">
        <v>10</v>
      </c>
      <c r="F2" s="1" t="str">
        <f>CONCATENATE("prefabs/Projectile/",표30[[#This Row],[id]])</f>
        <v>prefabs/Projectile/fireball</v>
      </c>
      <c r="G2" s="1" t="str">
        <f>CONCATENATE("prefabs/Projectile/",표30[[#This Row],[id]],"_skill")</f>
        <v>prefabs/Projectile/fireball_skill</v>
      </c>
      <c r="H2">
        <v>50</v>
      </c>
      <c r="I2" s="2">
        <v>300</v>
      </c>
    </row>
    <row r="3" spans="1:9">
      <c r="A3" s="1" t="s">
        <v>67</v>
      </c>
      <c r="B3" s="1" t="s">
        <v>199</v>
      </c>
      <c r="C3" s="39">
        <v>5000</v>
      </c>
      <c r="D3" s="41">
        <v>10</v>
      </c>
      <c r="E3" s="41">
        <v>10</v>
      </c>
      <c r="F3" s="1" t="str">
        <f>CONCATENATE("prefabs/Projectile/",표30[[#This Row],[id]])</f>
        <v>prefabs/Projectile/iceblock</v>
      </c>
      <c r="G3" s="1" t="str">
        <f>CONCATENATE("prefabs/Projectile/",표30[[#This Row],[id]],"_skill")</f>
        <v>prefabs/Projectile/iceblock_skill</v>
      </c>
      <c r="H3" s="39">
        <v>50</v>
      </c>
      <c r="I3" s="2">
        <v>300</v>
      </c>
    </row>
    <row r="4" spans="1:9">
      <c r="A4" s="1" t="s">
        <v>23</v>
      </c>
      <c r="B4" s="1" t="s">
        <v>196</v>
      </c>
      <c r="C4" s="39">
        <v>5000</v>
      </c>
      <c r="D4" s="38">
        <v>10</v>
      </c>
      <c r="E4" s="38">
        <v>10</v>
      </c>
      <c r="F4" s="1" t="str">
        <f>CONCATENATE("prefabs/Projectile/",표30[[#This Row],[id]])</f>
        <v>prefabs/Projectile/rock</v>
      </c>
      <c r="G4" s="1" t="str">
        <f>CONCATENATE("prefabs/Projectile/",표30[[#This Row],[id]],"_skill")</f>
        <v>prefabs/Projectile/rock_skill</v>
      </c>
      <c r="H4" s="39">
        <v>50</v>
      </c>
      <c r="I4" s="2">
        <v>300</v>
      </c>
    </row>
    <row r="5" spans="1:9">
      <c r="A5" s="1" t="s">
        <v>25</v>
      </c>
      <c r="B5" s="1" t="s">
        <v>211</v>
      </c>
      <c r="C5" s="39">
        <v>5000</v>
      </c>
      <c r="D5" s="38">
        <v>10</v>
      </c>
      <c r="E5" s="38">
        <v>10</v>
      </c>
      <c r="F5" s="1" t="str">
        <f>CONCATENATE("prefabs/Projectile/",표30[[#This Row],[id]])</f>
        <v>prefabs/Projectile/electricball</v>
      </c>
      <c r="G5" s="1" t="str">
        <f>CONCATENATE("prefabs/Projectile/",표30[[#This Row],[id]],"_skill")</f>
        <v>prefabs/Projectile/electricball_skill</v>
      </c>
      <c r="H5" s="39">
        <v>50</v>
      </c>
      <c r="I5" s="2">
        <v>300</v>
      </c>
    </row>
    <row r="6" spans="1:9">
      <c r="A6" s="1" t="s">
        <v>21</v>
      </c>
      <c r="B6" s="1" t="s">
        <v>195</v>
      </c>
      <c r="C6" s="39">
        <v>5000</v>
      </c>
      <c r="D6" s="38">
        <v>10</v>
      </c>
      <c r="E6" s="38">
        <v>10</v>
      </c>
      <c r="F6" s="1" t="str">
        <f>CONCATENATE("prefabs/Projectile/",표30[[#This Row],[id]])</f>
        <v>prefabs/Projectile/waterball</v>
      </c>
      <c r="G6" s="1" t="str">
        <f>CONCATENATE("prefabs/Projectile/",표30[[#This Row],[id]],"_skill")</f>
        <v>prefabs/Projectile/waterball_skill</v>
      </c>
      <c r="H6" s="39">
        <v>50</v>
      </c>
      <c r="I6" s="2">
        <v>300</v>
      </c>
    </row>
    <row r="7" spans="1:9">
      <c r="A7" s="1" t="s">
        <v>65</v>
      </c>
      <c r="B7" s="1" t="s">
        <v>197</v>
      </c>
      <c r="C7" s="39">
        <v>5000</v>
      </c>
      <c r="D7" s="38">
        <v>10</v>
      </c>
      <c r="E7" s="38">
        <v>10</v>
      </c>
      <c r="F7" s="1" t="str">
        <f>CONCATENATE("prefabs/Projectile/",표30[[#This Row],[id]])</f>
        <v>prefabs/Projectile/earthball</v>
      </c>
      <c r="G7" s="1" t="str">
        <f>CONCATENATE("prefabs/Projectile/",표30[[#This Row],[id]],"_skill")</f>
        <v>prefabs/Projectile/earthball_skill</v>
      </c>
      <c r="H7" s="39">
        <v>50</v>
      </c>
      <c r="I7" s="2">
        <v>300</v>
      </c>
    </row>
    <row r="8" spans="1:9">
      <c r="A8" s="1" t="s">
        <v>66</v>
      </c>
      <c r="B8" s="1" t="s">
        <v>198</v>
      </c>
      <c r="C8" s="39">
        <v>5000</v>
      </c>
      <c r="D8" s="38">
        <v>10</v>
      </c>
      <c r="E8" s="38">
        <v>10</v>
      </c>
      <c r="F8" s="1" t="str">
        <f>CONCATENATE("prefabs/Projectile/",표30[[#This Row],[id]])</f>
        <v>prefabs/Projectile/airball</v>
      </c>
      <c r="G8" s="1" t="str">
        <f>CONCATENATE("prefabs/Projectile/",표30[[#This Row],[id]],"_skill")</f>
        <v>prefabs/Projectile/airball_skill</v>
      </c>
      <c r="H8" s="39">
        <v>50</v>
      </c>
      <c r="I8" s="2">
        <v>300</v>
      </c>
    </row>
    <row r="9" spans="1:9">
      <c r="A9" s="1" t="s">
        <v>237</v>
      </c>
      <c r="B9" s="1" t="s">
        <v>238</v>
      </c>
      <c r="C9" s="39">
        <v>5000</v>
      </c>
      <c r="D9" s="38">
        <v>10</v>
      </c>
      <c r="E9" s="38">
        <v>10</v>
      </c>
      <c r="F9" s="1" t="str">
        <f>CONCATENATE("prefabs/Projectile/",표30[[#This Row],[id]])</f>
        <v>prefabs/Projectile/snowball</v>
      </c>
      <c r="G9" s="1" t="str">
        <f>CONCATENATE("prefabs/Projectile/",표30[[#This Row],[id]],"_skill")</f>
        <v>prefabs/Projectile/snowball_skill</v>
      </c>
      <c r="H9" s="39">
        <v>50</v>
      </c>
      <c r="I9" s="2">
        <v>300</v>
      </c>
    </row>
    <row r="10" spans="1:9">
      <c r="A10" s="1" t="s">
        <v>64</v>
      </c>
      <c r="B10" s="1" t="s">
        <v>212</v>
      </c>
      <c r="C10" s="39">
        <v>5000</v>
      </c>
      <c r="D10" s="38">
        <v>10</v>
      </c>
      <c r="E10" s="38">
        <v>10</v>
      </c>
      <c r="F10" s="1" t="str">
        <f>CONCATENATE("prefabs/Projectile/",표30[[#This Row],[id]])</f>
        <v>prefabs/Projectile/magmaball</v>
      </c>
      <c r="G10" s="1" t="str">
        <f>CONCATENATE("prefabs/Projectile/",표30[[#This Row],[id]],"_skill")</f>
        <v>prefabs/Projectile/magmaball_skill</v>
      </c>
      <c r="H10" s="39">
        <v>50</v>
      </c>
      <c r="I10" s="2">
        <v>300</v>
      </c>
    </row>
    <row r="11" spans="1:9">
      <c r="A11" s="3"/>
      <c r="B11" s="3"/>
      <c r="C11" s="3"/>
      <c r="D11" s="24"/>
      <c r="E11" s="24"/>
    </row>
    <row r="12" spans="1:9">
      <c r="F12" s="39"/>
      <c r="G12" s="39"/>
      <c r="H12" s="39"/>
      <c r="I12" s="39"/>
    </row>
    <row r="13" spans="1:9">
      <c r="F13" s="42"/>
      <c r="G13" s="42"/>
    </row>
    <row r="14" spans="1:9">
      <c r="D14" s="4"/>
    </row>
    <row r="17" spans="5:7">
      <c r="E17" s="39"/>
    </row>
    <row r="24" spans="5:7" ht="17.25" thickBot="1">
      <c r="F24" s="43"/>
      <c r="G24" s="44"/>
    </row>
    <row r="25" spans="5:7" ht="17.25" thickTop="1">
      <c r="F25" s="45"/>
      <c r="G25" s="46"/>
    </row>
    <row r="26" spans="5:7">
      <c r="F26" s="47"/>
      <c r="G26" s="48"/>
    </row>
    <row r="27" spans="5:7">
      <c r="F27" s="45"/>
      <c r="G27" s="46"/>
    </row>
    <row r="28" spans="5:7">
      <c r="F28" s="47"/>
      <c r="G28" s="48"/>
    </row>
    <row r="29" spans="5:7">
      <c r="F29" s="45"/>
      <c r="G29" s="46"/>
    </row>
    <row r="30" spans="5:7">
      <c r="F30" s="47"/>
      <c r="G30" s="48"/>
    </row>
    <row r="31" spans="5:7">
      <c r="F31" s="45"/>
      <c r="G31" s="46"/>
    </row>
    <row r="32" spans="5:7">
      <c r="F32" s="47"/>
      <c r="G32" s="48"/>
    </row>
    <row r="33" spans="6:7">
      <c r="F33" s="49"/>
      <c r="G33" s="5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5" sqref="H5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130</v>
      </c>
      <c r="B1" s="27" t="s">
        <v>131</v>
      </c>
      <c r="C1" s="28" t="s">
        <v>132</v>
      </c>
      <c r="D1" s="27" t="s">
        <v>127</v>
      </c>
      <c r="E1" s="27" t="s">
        <v>133</v>
      </c>
      <c r="F1" s="27" t="s">
        <v>134</v>
      </c>
      <c r="G1" s="27" t="s">
        <v>135</v>
      </c>
      <c r="H1" s="27" t="s">
        <v>136</v>
      </c>
      <c r="I1" s="27" t="s">
        <v>128</v>
      </c>
      <c r="J1" s="29" t="s">
        <v>129</v>
      </c>
      <c r="K1" s="27" t="s">
        <v>137</v>
      </c>
      <c r="L1" s="27" t="s">
        <v>138</v>
      </c>
      <c r="M1" s="27" t="s">
        <v>139</v>
      </c>
      <c r="N1" s="27" t="s">
        <v>140</v>
      </c>
    </row>
    <row r="2" spans="1:17">
      <c r="A2" s="1" t="s">
        <v>231</v>
      </c>
      <c r="B2" s="27" t="s">
        <v>142</v>
      </c>
      <c r="C2" s="29" t="s">
        <v>143</v>
      </c>
      <c r="D2" s="32">
        <v>5</v>
      </c>
      <c r="E2" s="27" t="s">
        <v>144</v>
      </c>
      <c r="F2" s="1" t="s">
        <v>230</v>
      </c>
      <c r="G2" s="1" t="s">
        <v>232</v>
      </c>
      <c r="H2" s="1" t="s">
        <v>233</v>
      </c>
      <c r="I2" s="33">
        <v>100</v>
      </c>
      <c r="J2" s="33"/>
      <c r="K2" s="27" t="s">
        <v>142</v>
      </c>
      <c r="L2" s="30" t="s">
        <v>234</v>
      </c>
      <c r="M2" s="32">
        <v>6</v>
      </c>
      <c r="N2" s="1" t="s">
        <v>217</v>
      </c>
      <c r="O2" t="s">
        <v>120</v>
      </c>
      <c r="P2" t="s">
        <v>121</v>
      </c>
    </row>
    <row r="3" spans="1:17">
      <c r="A3" s="27" t="s">
        <v>141</v>
      </c>
      <c r="B3" s="27" t="s">
        <v>77</v>
      </c>
      <c r="C3" s="29" t="s">
        <v>143</v>
      </c>
      <c r="D3" s="32">
        <v>5</v>
      </c>
      <c r="E3" s="27" t="s">
        <v>144</v>
      </c>
      <c r="F3" s="27" t="s">
        <v>145</v>
      </c>
      <c r="G3" s="27" t="s">
        <v>146</v>
      </c>
      <c r="H3" s="1" t="s">
        <v>187</v>
      </c>
      <c r="I3" s="33">
        <v>100</v>
      </c>
      <c r="J3" s="33"/>
      <c r="K3" s="27" t="s">
        <v>77</v>
      </c>
      <c r="L3" s="27" t="s">
        <v>116</v>
      </c>
      <c r="M3" s="32">
        <v>6</v>
      </c>
      <c r="N3" s="1" t="s">
        <v>217</v>
      </c>
      <c r="O3" s="39" t="s">
        <v>120</v>
      </c>
      <c r="P3" s="39" t="s">
        <v>121</v>
      </c>
      <c r="Q3" s="39"/>
    </row>
    <row r="4" spans="1:17">
      <c r="A4" s="27" t="s">
        <v>104</v>
      </c>
      <c r="B4" s="27" t="s">
        <v>77</v>
      </c>
      <c r="C4" s="29" t="s">
        <v>143</v>
      </c>
      <c r="D4" s="32">
        <v>5</v>
      </c>
      <c r="E4" s="27" t="s">
        <v>144</v>
      </c>
      <c r="F4" s="27" t="s">
        <v>147</v>
      </c>
      <c r="G4" s="27" t="s">
        <v>148</v>
      </c>
      <c r="H4" s="1" t="s">
        <v>188</v>
      </c>
      <c r="I4" s="33">
        <v>100</v>
      </c>
      <c r="J4" s="33"/>
      <c r="K4" s="27" t="s">
        <v>77</v>
      </c>
      <c r="L4" s="27" t="s">
        <v>117</v>
      </c>
      <c r="M4" s="32">
        <v>3</v>
      </c>
      <c r="N4" s="1" t="s">
        <v>215</v>
      </c>
      <c r="O4" s="39" t="s">
        <v>120</v>
      </c>
      <c r="P4" s="39" t="s">
        <v>121</v>
      </c>
      <c r="Q4" s="39"/>
    </row>
    <row r="5" spans="1:17">
      <c r="A5" s="27" t="s">
        <v>105</v>
      </c>
      <c r="B5" s="27" t="s">
        <v>77</v>
      </c>
      <c r="C5" s="29" t="s">
        <v>143</v>
      </c>
      <c r="D5" s="32">
        <v>5</v>
      </c>
      <c r="E5" s="27" t="s">
        <v>144</v>
      </c>
      <c r="F5" s="27" t="s">
        <v>149</v>
      </c>
      <c r="G5" s="27" t="s">
        <v>150</v>
      </c>
      <c r="H5" s="1" t="s">
        <v>189</v>
      </c>
      <c r="I5" s="33">
        <v>100</v>
      </c>
      <c r="J5" s="33"/>
      <c r="K5" s="27" t="s">
        <v>77</v>
      </c>
      <c r="L5" s="27" t="s">
        <v>118</v>
      </c>
      <c r="M5" s="32">
        <v>30</v>
      </c>
      <c r="N5" s="1" t="s">
        <v>216</v>
      </c>
      <c r="O5" s="39" t="s">
        <v>120</v>
      </c>
      <c r="P5" s="39" t="s">
        <v>121</v>
      </c>
      <c r="Q5" s="39"/>
    </row>
    <row r="6" spans="1:17">
      <c r="A6" s="27" t="s">
        <v>106</v>
      </c>
      <c r="B6" s="27" t="s">
        <v>77</v>
      </c>
      <c r="C6" s="29" t="s">
        <v>143</v>
      </c>
      <c r="D6" s="32"/>
      <c r="E6" s="27" t="s">
        <v>151</v>
      </c>
      <c r="F6" s="27"/>
      <c r="G6" s="27" t="s">
        <v>152</v>
      </c>
      <c r="H6" s="27" t="s">
        <v>153</v>
      </c>
      <c r="I6" s="33"/>
      <c r="J6" s="33">
        <v>10</v>
      </c>
      <c r="K6" s="27" t="s">
        <v>77</v>
      </c>
      <c r="L6" s="27" t="s">
        <v>154</v>
      </c>
      <c r="M6" s="32"/>
      <c r="N6" s="27"/>
      <c r="O6" s="39"/>
      <c r="P6" s="39"/>
      <c r="Q6" s="39"/>
    </row>
    <row r="7" spans="1:17">
      <c r="A7" s="27" t="s">
        <v>107</v>
      </c>
      <c r="B7" s="1" t="s">
        <v>77</v>
      </c>
      <c r="C7" s="29" t="s">
        <v>155</v>
      </c>
      <c r="D7" s="32">
        <v>5</v>
      </c>
      <c r="E7" s="1" t="s">
        <v>228</v>
      </c>
      <c r="F7" s="27" t="s">
        <v>157</v>
      </c>
      <c r="G7" s="1" t="s">
        <v>229</v>
      </c>
      <c r="H7" s="1" t="s">
        <v>220</v>
      </c>
      <c r="I7" s="33">
        <v>100</v>
      </c>
      <c r="J7" s="33"/>
      <c r="K7" s="1" t="s">
        <v>221</v>
      </c>
      <c r="L7" s="30" t="s">
        <v>119</v>
      </c>
      <c r="M7" s="32">
        <v>6</v>
      </c>
      <c r="N7" s="27"/>
      <c r="O7" s="39" t="s">
        <v>120</v>
      </c>
      <c r="P7" s="39" t="s">
        <v>121</v>
      </c>
      <c r="Q7" s="39"/>
    </row>
    <row r="8" spans="1:17">
      <c r="A8" s="1" t="s">
        <v>218</v>
      </c>
      <c r="B8" s="27" t="s">
        <v>20</v>
      </c>
      <c r="C8" s="29" t="s">
        <v>155</v>
      </c>
      <c r="D8" s="32">
        <v>5</v>
      </c>
      <c r="E8" s="27" t="s">
        <v>156</v>
      </c>
      <c r="F8" s="1" t="s">
        <v>230</v>
      </c>
      <c r="G8" s="27" t="s">
        <v>158</v>
      </c>
      <c r="H8" s="1" t="s">
        <v>222</v>
      </c>
      <c r="I8" s="33">
        <v>100</v>
      </c>
      <c r="J8" s="33"/>
      <c r="K8" s="27" t="s">
        <v>19</v>
      </c>
      <c r="L8" s="30" t="s">
        <v>223</v>
      </c>
      <c r="M8" s="32">
        <v>20</v>
      </c>
      <c r="N8" s="27"/>
      <c r="O8" s="39" t="s">
        <v>120</v>
      </c>
      <c r="P8" s="39" t="s">
        <v>121</v>
      </c>
      <c r="Q8" s="39"/>
    </row>
    <row r="9" spans="1:17">
      <c r="A9" s="27" t="s">
        <v>108</v>
      </c>
      <c r="B9" s="30" t="s">
        <v>22</v>
      </c>
      <c r="C9" s="29" t="s">
        <v>155</v>
      </c>
      <c r="D9" s="32">
        <v>5</v>
      </c>
      <c r="E9" s="27" t="s">
        <v>159</v>
      </c>
      <c r="F9" s="1" t="s">
        <v>230</v>
      </c>
      <c r="G9" s="27" t="s">
        <v>158</v>
      </c>
      <c r="H9" s="1" t="s">
        <v>224</v>
      </c>
      <c r="I9" s="34">
        <v>100</v>
      </c>
      <c r="J9" s="33"/>
      <c r="K9" s="27" t="s">
        <v>21</v>
      </c>
      <c r="L9" s="30" t="s">
        <v>223</v>
      </c>
      <c r="M9" s="32">
        <v>20</v>
      </c>
      <c r="N9" s="30"/>
      <c r="O9" s="39" t="s">
        <v>120</v>
      </c>
      <c r="P9" s="39" t="s">
        <v>121</v>
      </c>
      <c r="Q9" s="39"/>
    </row>
    <row r="10" spans="1:17">
      <c r="A10" s="1" t="s">
        <v>109</v>
      </c>
      <c r="B10" s="30" t="s">
        <v>24</v>
      </c>
      <c r="C10" s="29" t="s">
        <v>155</v>
      </c>
      <c r="D10" s="32">
        <v>5</v>
      </c>
      <c r="E10" s="27" t="s">
        <v>160</v>
      </c>
      <c r="F10" s="1" t="s">
        <v>230</v>
      </c>
      <c r="G10" s="27" t="s">
        <v>158</v>
      </c>
      <c r="H10" s="1" t="s">
        <v>225</v>
      </c>
      <c r="I10" s="34">
        <v>100</v>
      </c>
      <c r="J10" s="33"/>
      <c r="K10" s="27" t="s">
        <v>23</v>
      </c>
      <c r="L10" s="30" t="s">
        <v>223</v>
      </c>
      <c r="M10" s="32">
        <v>20</v>
      </c>
      <c r="N10" s="30"/>
      <c r="O10" s="39" t="s">
        <v>120</v>
      </c>
      <c r="P10" s="39" t="s">
        <v>121</v>
      </c>
      <c r="Q10" s="39"/>
    </row>
    <row r="11" spans="1:17">
      <c r="A11" s="27" t="s">
        <v>110</v>
      </c>
      <c r="B11" s="30" t="s">
        <v>26</v>
      </c>
      <c r="C11" s="29" t="s">
        <v>155</v>
      </c>
      <c r="D11" s="32">
        <v>5</v>
      </c>
      <c r="E11" s="27" t="s">
        <v>161</v>
      </c>
      <c r="F11" s="1" t="s">
        <v>230</v>
      </c>
      <c r="G11" s="27" t="s">
        <v>158</v>
      </c>
      <c r="H11" s="1" t="s">
        <v>226</v>
      </c>
      <c r="I11" s="34">
        <v>100</v>
      </c>
      <c r="J11" s="33"/>
      <c r="K11" s="27" t="s">
        <v>25</v>
      </c>
      <c r="L11" s="30" t="s">
        <v>223</v>
      </c>
      <c r="M11" s="32">
        <v>20</v>
      </c>
      <c r="N11" s="30"/>
      <c r="O11" s="39" t="s">
        <v>120</v>
      </c>
      <c r="P11" s="39" t="s">
        <v>121</v>
      </c>
      <c r="Q11" s="39"/>
    </row>
    <row r="12" spans="1:17">
      <c r="A12" s="1" t="s">
        <v>111</v>
      </c>
      <c r="B12" s="30" t="s">
        <v>27</v>
      </c>
      <c r="C12" s="29" t="s">
        <v>155</v>
      </c>
      <c r="D12" s="32">
        <v>5</v>
      </c>
      <c r="E12" s="1" t="s">
        <v>214</v>
      </c>
      <c r="F12" s="1" t="s">
        <v>230</v>
      </c>
      <c r="G12" s="27" t="s">
        <v>158</v>
      </c>
      <c r="H12" s="1" t="s">
        <v>227</v>
      </c>
      <c r="I12" s="34">
        <v>100</v>
      </c>
      <c r="J12" s="33"/>
      <c r="K12" s="27" t="s">
        <v>27</v>
      </c>
      <c r="L12" s="30" t="s">
        <v>223</v>
      </c>
      <c r="M12" s="32">
        <v>20</v>
      </c>
      <c r="N12" s="30"/>
      <c r="O12" s="39" t="s">
        <v>120</v>
      </c>
      <c r="P12" s="39" t="s">
        <v>121</v>
      </c>
      <c r="Q12" s="39"/>
    </row>
    <row r="13" spans="1:17">
      <c r="A13" s="27" t="s">
        <v>112</v>
      </c>
      <c r="B13" s="27" t="s">
        <v>77</v>
      </c>
      <c r="C13" s="29" t="s">
        <v>155</v>
      </c>
      <c r="D13" s="32"/>
      <c r="E13" s="27" t="s">
        <v>162</v>
      </c>
      <c r="F13" s="27"/>
      <c r="G13" s="27" t="s">
        <v>163</v>
      </c>
      <c r="H13" s="27" t="s">
        <v>164</v>
      </c>
      <c r="I13" s="33"/>
      <c r="J13" s="33">
        <v>10</v>
      </c>
      <c r="K13" s="27" t="s">
        <v>165</v>
      </c>
      <c r="L13" s="27" t="s">
        <v>154</v>
      </c>
      <c r="M13" s="36"/>
      <c r="N13" s="30"/>
      <c r="O13" s="39"/>
      <c r="P13" s="39"/>
      <c r="Q13" s="39"/>
    </row>
    <row r="14" spans="1:17">
      <c r="A14" s="1" t="s">
        <v>113</v>
      </c>
      <c r="B14" s="30" t="s">
        <v>115</v>
      </c>
      <c r="C14" s="31" t="s">
        <v>166</v>
      </c>
      <c r="D14" s="32">
        <v>5</v>
      </c>
      <c r="E14" s="27" t="s">
        <v>167</v>
      </c>
      <c r="F14" s="27" t="s">
        <v>168</v>
      </c>
      <c r="G14" s="30" t="s">
        <v>169</v>
      </c>
      <c r="H14" s="30" t="s">
        <v>190</v>
      </c>
      <c r="I14" s="34">
        <v>100</v>
      </c>
      <c r="J14" s="33"/>
      <c r="K14" s="27" t="s">
        <v>115</v>
      </c>
      <c r="L14" s="30" t="s">
        <v>170</v>
      </c>
      <c r="M14" s="32">
        <v>2</v>
      </c>
      <c r="N14" s="27"/>
      <c r="O14" s="39" t="s">
        <v>120</v>
      </c>
      <c r="P14" s="39" t="s">
        <v>122</v>
      </c>
      <c r="Q14" s="39"/>
    </row>
    <row r="15" spans="1:17">
      <c r="A15" s="27" t="s">
        <v>114</v>
      </c>
      <c r="B15" s="30" t="s">
        <v>115</v>
      </c>
      <c r="C15" s="31" t="s">
        <v>166</v>
      </c>
      <c r="D15" s="32">
        <v>5</v>
      </c>
      <c r="E15" s="27" t="s">
        <v>167</v>
      </c>
      <c r="F15" s="27" t="s">
        <v>171</v>
      </c>
      <c r="G15" s="27" t="s">
        <v>172</v>
      </c>
      <c r="H15" s="1" t="s">
        <v>191</v>
      </c>
      <c r="I15" s="34">
        <v>100</v>
      </c>
      <c r="J15" s="33"/>
      <c r="K15" s="27" t="s">
        <v>115</v>
      </c>
      <c r="L15" s="30" t="s">
        <v>173</v>
      </c>
      <c r="M15" s="32">
        <v>2</v>
      </c>
      <c r="N15" s="27"/>
      <c r="O15" s="39" t="s">
        <v>120</v>
      </c>
      <c r="P15" s="39" t="s">
        <v>122</v>
      </c>
      <c r="Q15" s="39"/>
    </row>
    <row r="16" spans="1:17">
      <c r="A16" s="1" t="s">
        <v>181</v>
      </c>
      <c r="B16" s="27" t="s">
        <v>115</v>
      </c>
      <c r="C16" s="31" t="s">
        <v>166</v>
      </c>
      <c r="D16" s="32"/>
      <c r="E16" s="27" t="s">
        <v>174</v>
      </c>
      <c r="F16" s="27"/>
      <c r="G16" s="27" t="s">
        <v>175</v>
      </c>
      <c r="H16" s="27" t="s">
        <v>176</v>
      </c>
      <c r="I16" s="34">
        <v>100</v>
      </c>
      <c r="J16" s="33"/>
      <c r="K16" s="27" t="s">
        <v>115</v>
      </c>
      <c r="L16" s="30" t="s">
        <v>177</v>
      </c>
      <c r="M16" s="32">
        <v>1</v>
      </c>
      <c r="N16" s="30"/>
      <c r="O16" s="39" t="s">
        <v>120</v>
      </c>
      <c r="P16" s="39" t="s">
        <v>124</v>
      </c>
      <c r="Q16" s="39"/>
    </row>
    <row r="17" spans="1:17">
      <c r="A17" s="27" t="s">
        <v>182</v>
      </c>
      <c r="B17" s="27" t="s">
        <v>115</v>
      </c>
      <c r="C17" s="31" t="s">
        <v>166</v>
      </c>
      <c r="D17" s="32"/>
      <c r="E17" s="27" t="s">
        <v>126</v>
      </c>
      <c r="F17" s="27"/>
      <c r="G17" s="27" t="s">
        <v>178</v>
      </c>
      <c r="H17" s="1" t="s">
        <v>192</v>
      </c>
      <c r="I17" s="34">
        <v>100</v>
      </c>
      <c r="J17" s="33"/>
      <c r="K17" s="27" t="s">
        <v>115</v>
      </c>
      <c r="L17" s="30" t="s">
        <v>125</v>
      </c>
      <c r="M17" s="32">
        <v>1000</v>
      </c>
      <c r="N17" s="27"/>
      <c r="O17" s="39" t="s">
        <v>120</v>
      </c>
      <c r="P17" s="39" t="s">
        <v>123</v>
      </c>
      <c r="Q17" s="39"/>
    </row>
    <row r="18" spans="1:17">
      <c r="A18" s="1" t="s">
        <v>219</v>
      </c>
      <c r="B18" s="27" t="s">
        <v>115</v>
      </c>
      <c r="C18" s="29" t="s">
        <v>166</v>
      </c>
      <c r="D18" s="32"/>
      <c r="E18" s="27" t="s">
        <v>167</v>
      </c>
      <c r="F18" s="27"/>
      <c r="G18" s="27" t="s">
        <v>179</v>
      </c>
      <c r="H18" s="1" t="s">
        <v>193</v>
      </c>
      <c r="I18" s="33"/>
      <c r="J18" s="33">
        <v>10</v>
      </c>
      <c r="K18" s="27" t="s">
        <v>115</v>
      </c>
      <c r="L18" s="30" t="s">
        <v>180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56</v>
      </c>
      <c r="B1" s="11" t="s">
        <v>57</v>
      </c>
      <c r="D1" s="19">
        <f>POWER(2,0.2)</f>
        <v>1.1486983549970351</v>
      </c>
      <c r="E1" s="9" t="s">
        <v>53</v>
      </c>
      <c r="F1" s="9"/>
      <c r="G1" s="9" t="s">
        <v>53</v>
      </c>
      <c r="H1" s="9"/>
      <c r="I1" s="9" t="s">
        <v>53</v>
      </c>
      <c r="J1" s="9"/>
      <c r="K1" s="9" t="s">
        <v>53</v>
      </c>
      <c r="L1" s="9"/>
      <c r="M1" s="9" t="s">
        <v>53</v>
      </c>
      <c r="N1" s="9"/>
      <c r="O1" s="9" t="s">
        <v>53</v>
      </c>
      <c r="P1" s="9"/>
      <c r="Q1" s="9" t="s">
        <v>53</v>
      </c>
      <c r="R1" s="9"/>
      <c r="S1" s="9" t="s">
        <v>53</v>
      </c>
      <c r="T1" s="9"/>
    </row>
    <row r="2" spans="1:20">
      <c r="D2" s="19" t="s">
        <v>59</v>
      </c>
      <c r="E2" s="9" t="s">
        <v>54</v>
      </c>
      <c r="F2" t="s">
        <v>55</v>
      </c>
      <c r="G2" s="9" t="s">
        <v>54</v>
      </c>
      <c r="H2" t="s">
        <v>55</v>
      </c>
      <c r="I2" s="9" t="s">
        <v>54</v>
      </c>
      <c r="J2" t="s">
        <v>55</v>
      </c>
      <c r="K2" s="9" t="s">
        <v>54</v>
      </c>
      <c r="L2" t="s">
        <v>55</v>
      </c>
      <c r="M2" s="9" t="s">
        <v>54</v>
      </c>
      <c r="N2" t="s">
        <v>55</v>
      </c>
      <c r="O2" s="9" t="s">
        <v>54</v>
      </c>
      <c r="P2" t="s">
        <v>55</v>
      </c>
      <c r="Q2" s="9" t="s">
        <v>54</v>
      </c>
      <c r="R2" t="s">
        <v>55</v>
      </c>
      <c r="S2" s="9" t="s">
        <v>54</v>
      </c>
      <c r="T2" t="s">
        <v>55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58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2017-03-18T17:16:39Z</dcterms:modified>
</cp:coreProperties>
</file>