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3135" windowHeight="9345"/>
  </bookViews>
  <sheets>
    <sheet name="가격" sheetId="2" r:id="rId1"/>
    <sheet name="정보" sheetId="1" r:id="rId2"/>
    <sheet name="티어설계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N13" i="3"/>
  <c r="N12"/>
  <c r="N11"/>
  <c r="N10"/>
  <c r="N9"/>
  <c r="N8"/>
  <c r="N7"/>
  <c r="N6"/>
  <c r="N5"/>
  <c r="U27"/>
  <c r="U30" s="1"/>
  <c r="T27"/>
  <c r="T30" s="1"/>
  <c r="S27"/>
  <c r="S30" s="1"/>
  <c r="R27"/>
  <c r="R30" s="1"/>
  <c r="Q27"/>
  <c r="Q30" s="1"/>
  <c r="P27"/>
  <c r="P30" s="1"/>
  <c r="P29"/>
  <c r="U29"/>
  <c r="T29"/>
  <c r="S29"/>
  <c r="R29"/>
  <c r="Q29"/>
  <c r="G6"/>
  <c r="I8"/>
  <c r="I9" s="1"/>
  <c r="I10" s="1"/>
  <c r="I11" s="1"/>
  <c r="I12" s="1"/>
  <c r="I13" s="1"/>
  <c r="I14" s="1"/>
  <c r="F5"/>
  <c r="K5" s="1"/>
  <c r="N3" i="2"/>
  <c r="K13"/>
  <c r="K12"/>
  <c r="K11"/>
  <c r="I21"/>
  <c r="I20"/>
  <c r="I19"/>
  <c r="I18"/>
  <c r="I17"/>
  <c r="I16"/>
  <c r="I15"/>
  <c r="I14"/>
  <c r="I13"/>
  <c r="I12"/>
  <c r="I11"/>
  <c r="S5"/>
  <c r="S3"/>
  <c r="Q5"/>
  <c r="O5"/>
  <c r="M5"/>
  <c r="L5" s="1"/>
  <c r="K5"/>
  <c r="J5" s="1"/>
  <c r="K3"/>
  <c r="M2" s="1"/>
  <c r="O2" s="1"/>
  <c r="Q2" s="1"/>
  <c r="I5"/>
  <c r="I3"/>
  <c r="H3" s="1"/>
  <c r="F1" s="1"/>
  <c r="G3"/>
  <c r="F3" s="1"/>
  <c r="D1" s="1"/>
  <c r="E3"/>
  <c r="C3"/>
  <c r="D3" s="1"/>
  <c r="G5"/>
  <c r="F5" s="1"/>
  <c r="E5"/>
  <c r="D5" s="1"/>
  <c r="C5"/>
  <c r="G26"/>
  <c r="G25"/>
  <c r="G24"/>
  <c r="G23"/>
  <c r="G22"/>
  <c r="G21"/>
  <c r="G20"/>
  <c r="G19"/>
  <c r="G18"/>
  <c r="G17"/>
  <c r="G13"/>
  <c r="G14"/>
  <c r="G15"/>
  <c r="G16"/>
  <c r="G12"/>
  <c r="G11"/>
  <c r="E36"/>
  <c r="E35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12"/>
  <c r="E34"/>
  <c r="E33"/>
  <c r="E32"/>
  <c r="E31"/>
  <c r="C36"/>
  <c r="C35"/>
  <c r="C34"/>
  <c r="C33"/>
  <c r="C32"/>
  <c r="C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11"/>
  <c r="L3" l="1"/>
  <c r="L1" s="1"/>
  <c r="H5"/>
  <c r="M5" i="3"/>
  <c r="J3" i="2"/>
  <c r="H1" s="1"/>
  <c r="H7" i="3"/>
  <c r="H8" s="1"/>
  <c r="H9" s="1"/>
  <c r="H10" s="1"/>
  <c r="H11" s="1"/>
  <c r="H12" s="1"/>
  <c r="H13" s="1"/>
  <c r="H14" s="1"/>
  <c r="H15" s="1"/>
  <c r="F6"/>
  <c r="K6" l="1"/>
  <c r="M6"/>
  <c r="J1" i="2"/>
  <c r="G7" i="3"/>
  <c r="F7" s="1"/>
  <c r="K7" l="1"/>
  <c r="M7"/>
  <c r="G8"/>
  <c r="F8" s="1"/>
  <c r="K8" l="1"/>
  <c r="M8"/>
  <c r="G9"/>
  <c r="G10" s="1"/>
  <c r="G11" s="1"/>
  <c r="G12" s="1"/>
  <c r="G13" s="1"/>
  <c r="G14" s="1"/>
  <c r="F9" l="1"/>
  <c r="F10"/>
  <c r="F11"/>
  <c r="K9" l="1"/>
  <c r="M9"/>
  <c r="K10"/>
  <c r="M10"/>
  <c r="K11"/>
  <c r="M11"/>
  <c r="F12"/>
  <c r="K12" l="1"/>
  <c r="M12"/>
  <c r="F13"/>
  <c r="F14"/>
  <c r="K13" l="1"/>
  <c r="M13"/>
</calcChain>
</file>

<file path=xl/sharedStrings.xml><?xml version="1.0" encoding="utf-8"?>
<sst xmlns="http://schemas.openxmlformats.org/spreadsheetml/2006/main" count="85" uniqueCount="62">
  <si>
    <t>Tier</t>
    <phoneticPr fontId="3" type="noConversion"/>
  </si>
  <si>
    <t>Name</t>
    <phoneticPr fontId="3" type="noConversion"/>
  </si>
  <si>
    <t>AttackInterval</t>
    <phoneticPr fontId="3" type="noConversion"/>
  </si>
  <si>
    <t>Damage</t>
    <phoneticPr fontId="3" type="noConversion"/>
  </si>
  <si>
    <t>FireElemental</t>
    <phoneticPr fontId="3" type="noConversion"/>
  </si>
  <si>
    <t>WaterElemental</t>
    <phoneticPr fontId="3" type="noConversion"/>
  </si>
  <si>
    <t>RockElemental</t>
    <phoneticPr fontId="3" type="noConversion"/>
  </si>
  <si>
    <t>ElectricElemental</t>
    <phoneticPr fontId="3" type="noConversion"/>
  </si>
  <si>
    <t>SnowElemental</t>
    <phoneticPr fontId="3" type="noConversion"/>
  </si>
  <si>
    <t>EarthElemental</t>
    <phoneticPr fontId="3" type="noConversion"/>
  </si>
  <si>
    <t>AirElemental</t>
    <phoneticPr fontId="3" type="noConversion"/>
  </si>
  <si>
    <t>IceElemental</t>
    <phoneticPr fontId="3" type="noConversion"/>
  </si>
  <si>
    <t>MagmaElemental</t>
    <phoneticPr fontId="3" type="noConversion"/>
  </si>
  <si>
    <t>Price</t>
    <phoneticPr fontId="3" type="noConversion"/>
  </si>
  <si>
    <t>레벨당데미지공식</t>
    <phoneticPr fontId="3" type="noConversion"/>
  </si>
  <si>
    <t>레벨당비용공식</t>
    <phoneticPr fontId="3" type="noConversion"/>
  </si>
  <si>
    <t>BaseDPS</t>
    <phoneticPr fontId="3" type="noConversion"/>
  </si>
  <si>
    <t>티어</t>
    <phoneticPr fontId="3" type="noConversion"/>
  </si>
  <si>
    <t>베이스dps</t>
    <phoneticPr fontId="3" type="noConversion"/>
  </si>
  <si>
    <t>클릭</t>
    <phoneticPr fontId="3" type="noConversion"/>
  </si>
  <si>
    <t>가격</t>
    <phoneticPr fontId="3" type="noConversion"/>
  </si>
  <si>
    <t>데미지상승</t>
    <phoneticPr fontId="3" type="noConversion"/>
  </si>
  <si>
    <t>곱하기</t>
    <phoneticPr fontId="3" type="noConversion"/>
  </si>
  <si>
    <t>0승</t>
    <phoneticPr fontId="3" type="noConversion"/>
  </si>
  <si>
    <t>단위</t>
    <phoneticPr fontId="3" type="noConversion"/>
  </si>
  <si>
    <t>성장율</t>
    <phoneticPr fontId="3" type="noConversion"/>
  </si>
  <si>
    <t>대충6~9배로뜀</t>
    <phoneticPr fontId="3" type="noConversion"/>
  </si>
  <si>
    <t>1올리기위해들어가는비용</t>
    <phoneticPr fontId="3" type="noConversion"/>
  </si>
  <si>
    <t>ㅌ</t>
    <phoneticPr fontId="3" type="noConversion"/>
  </si>
  <si>
    <t>베이스가격</t>
    <phoneticPr fontId="3" type="noConversion"/>
  </si>
  <si>
    <t>베이스가격증가율</t>
    <phoneticPr fontId="3" type="noConversion"/>
  </si>
  <si>
    <t>베이스가격증가율의증가율</t>
    <phoneticPr fontId="3" type="noConversion"/>
  </si>
  <si>
    <t>1올리기위해 들어가는비용</t>
    <phoneticPr fontId="3" type="noConversion"/>
  </si>
  <si>
    <t>이걸 구하기가어렵네....</t>
    <phoneticPr fontId="3" type="noConversion"/>
  </si>
  <si>
    <t>올라가는데미지</t>
    <phoneticPr fontId="3" type="noConversion"/>
  </si>
  <si>
    <t>1이면 1번때려야 본전</t>
    <phoneticPr fontId="3" type="noConversion"/>
  </si>
  <si>
    <t>100이면 100초</t>
    <phoneticPr fontId="3" type="noConversion"/>
  </si>
  <si>
    <t>초마다본전</t>
    <phoneticPr fontId="3" type="noConversion"/>
  </si>
  <si>
    <t>엘리멘트에저장할건</t>
    <phoneticPr fontId="3" type="noConversion"/>
  </si>
  <si>
    <t>보정가격(BasePrice)</t>
    <phoneticPr fontId="3" type="noConversion"/>
  </si>
  <si>
    <t>베이스기준 데미지 1올리기위해 들어가는비용</t>
    <phoneticPr fontId="3" type="noConversion"/>
  </si>
  <si>
    <t>baseexp</t>
    <phoneticPr fontId="3" type="noConversion"/>
  </si>
  <si>
    <t>fireball</t>
    <phoneticPr fontId="3" type="noConversion"/>
  </si>
  <si>
    <t>waterball</t>
    <phoneticPr fontId="3" type="noConversion"/>
  </si>
  <si>
    <t>rock</t>
    <phoneticPr fontId="3" type="noConversion"/>
  </si>
  <si>
    <t>electricball</t>
    <phoneticPr fontId="3" type="noConversion"/>
  </si>
  <si>
    <t>snowball</t>
    <phoneticPr fontId="3" type="noConversion"/>
  </si>
  <si>
    <t>earthball</t>
    <phoneticPr fontId="3" type="noConversion"/>
  </si>
  <si>
    <t>airball</t>
    <phoneticPr fontId="3" type="noConversion"/>
  </si>
  <si>
    <t>iceblock</t>
    <phoneticPr fontId="3" type="noConversion"/>
  </si>
  <si>
    <t>magmaball</t>
    <phoneticPr fontId="3" type="noConversion"/>
  </si>
  <si>
    <t>basedps</t>
    <phoneticPr fontId="3" type="noConversion"/>
  </si>
  <si>
    <t>basdps정량화</t>
    <phoneticPr fontId="3" type="noConversion"/>
  </si>
  <si>
    <t xml:space="preserve">            ElementalData fireball = new ElementalData("fireball", 5200, 10, 100);</t>
  </si>
  <si>
    <t xml:space="preserve">            ElementalData waterball = new ElementalData("waterball", 5300, 50, 120);</t>
  </si>
  <si>
    <t xml:space="preserve">            ElementalData rock = new ElementalData("rock", 5500, 400, 168);</t>
  </si>
  <si>
    <t xml:space="preserve">            ElementalData electricball = new ElementalData("electricball", 5700, 3750, 237);</t>
  </si>
  <si>
    <t xml:space="preserve">            ElementalData snowball = new ElementalData("snowball", 6100, 45000, 400);</t>
  </si>
  <si>
    <t xml:space="preserve">            ElementalData earthball = new ElementalData("earthball", 6300, 725000, 720);</t>
  </si>
  <si>
    <t xml:space="preserve">            ElementalData airball = new ElementalData("airball", 6700, 15000000, 1450);</t>
  </si>
  <si>
    <t xml:space="preserve">            ElementalData iceblock = new ElementalData("iceblock", 6900, 400000000, 2785);</t>
  </si>
  <si>
    <t xml:space="preserve">            ElementalData magmaball = new ElementalData("magmaball", 7300, 14000000000, 5100);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</si>
</sst>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43" formatCode="_-* #,##0.00_-;\-* #,##0.00_-;_-* &quot;-&quot;??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41" fontId="0" fillId="0" borderId="0" xfId="1" applyFont="1">
      <alignment vertical="center"/>
    </xf>
    <xf numFmtId="0" fontId="0" fillId="0" borderId="0" xfId="0" applyNumberFormat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10" borderId="0" xfId="0" applyFill="1">
      <alignment vertical="center"/>
    </xf>
    <xf numFmtId="43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6"/>
  <sheetViews>
    <sheetView tabSelected="1" workbookViewId="0">
      <selection activeCell="V12" sqref="V12"/>
    </sheetView>
  </sheetViews>
  <sheetFormatPr defaultRowHeight="16.5"/>
  <cols>
    <col min="15" max="15" width="11.875" bestFit="1" customWidth="1"/>
    <col min="16" max="16" width="10.5" bestFit="1" customWidth="1"/>
    <col min="17" max="17" width="13" bestFit="1" customWidth="1"/>
  </cols>
  <sheetData>
    <row r="1" spans="1:26">
      <c r="D1">
        <f>F3/D3</f>
        <v>1.1666666666666667</v>
      </c>
      <c r="F1">
        <f>H3/F3</f>
        <v>1.292517006802721</v>
      </c>
      <c r="H1">
        <f>J3/H3</f>
        <v>1.3088642659279779</v>
      </c>
      <c r="J1">
        <f>L3/J3</f>
        <v>1.3135802469135802</v>
      </c>
      <c r="L1">
        <f>N3/L3</f>
        <v>1.3316326530612246</v>
      </c>
    </row>
    <row r="2" spans="1:26">
      <c r="C2" t="s">
        <v>24</v>
      </c>
      <c r="D2" t="s">
        <v>26</v>
      </c>
      <c r="M2">
        <f>K3*16</f>
        <v>720000</v>
      </c>
      <c r="O2" s="9">
        <f>M2*21</f>
        <v>15120000</v>
      </c>
      <c r="Q2" s="9">
        <f>O2*27</f>
        <v>408240000</v>
      </c>
    </row>
    <row r="3" spans="1:26">
      <c r="C3">
        <f>B11</f>
        <v>10</v>
      </c>
      <c r="D3">
        <f>E3/C3</f>
        <v>6</v>
      </c>
      <c r="E3">
        <f>D11</f>
        <v>60</v>
      </c>
      <c r="F3">
        <f>G3/E3</f>
        <v>7</v>
      </c>
      <c r="G3">
        <f>F11</f>
        <v>420</v>
      </c>
      <c r="H3">
        <f>I3/G3</f>
        <v>9.0476190476190474</v>
      </c>
      <c r="I3">
        <f>H11</f>
        <v>3800</v>
      </c>
      <c r="J3">
        <f>K3/I3</f>
        <v>11.842105263157896</v>
      </c>
      <c r="K3">
        <f>J11</f>
        <v>45000</v>
      </c>
      <c r="L3">
        <f>M3/K3</f>
        <v>15.555555555555555</v>
      </c>
      <c r="M3">
        <v>700000</v>
      </c>
      <c r="N3">
        <f>O3/M3</f>
        <v>20.714285714285715</v>
      </c>
      <c r="O3" s="9">
        <v>14500000</v>
      </c>
      <c r="Q3" s="9">
        <v>390000000</v>
      </c>
      <c r="S3">
        <f>R11</f>
        <v>0</v>
      </c>
    </row>
    <row r="4" spans="1:26">
      <c r="C4" t="s">
        <v>27</v>
      </c>
    </row>
    <row r="5" spans="1:26">
      <c r="C5">
        <f>B11/B7</f>
        <v>100</v>
      </c>
      <c r="D5">
        <f>E5/C5</f>
        <v>1.2</v>
      </c>
      <c r="E5" s="4">
        <f>D11/D7</f>
        <v>120</v>
      </c>
      <c r="F5">
        <f>G5/E5</f>
        <v>1.4</v>
      </c>
      <c r="G5" s="5">
        <f>F11/F7</f>
        <v>168</v>
      </c>
      <c r="H5">
        <f>I5/G5</f>
        <v>1.4136904761904763</v>
      </c>
      <c r="I5" s="7">
        <f>H11/H7</f>
        <v>237.5</v>
      </c>
      <c r="J5">
        <f>K5/I5</f>
        <v>1.6917293233082706</v>
      </c>
      <c r="K5" s="8">
        <f>J11/J7</f>
        <v>401.78571428571428</v>
      </c>
      <c r="L5">
        <f>M5/K5</f>
        <v>1.7961053837342498</v>
      </c>
      <c r="M5" s="12">
        <f>L11/L7</f>
        <v>721.64948453608247</v>
      </c>
      <c r="O5" s="6">
        <f>N11/N7</f>
        <v>1450</v>
      </c>
      <c r="Q5" s="14">
        <f>P11/P7</f>
        <v>2785.7142857142858</v>
      </c>
      <c r="S5" t="e">
        <f>R11/R7</f>
        <v>#DIV/0!</v>
      </c>
    </row>
    <row r="6" spans="1:26">
      <c r="A6" t="s">
        <v>17</v>
      </c>
      <c r="B6">
        <v>1</v>
      </c>
      <c r="D6">
        <v>2</v>
      </c>
      <c r="F6">
        <v>3</v>
      </c>
      <c r="H6">
        <v>4</v>
      </c>
      <c r="J6">
        <v>5</v>
      </c>
      <c r="L6">
        <v>6</v>
      </c>
      <c r="N6">
        <v>7</v>
      </c>
      <c r="P6">
        <v>8</v>
      </c>
      <c r="R6">
        <v>9</v>
      </c>
      <c r="T6">
        <v>10</v>
      </c>
      <c r="V6">
        <v>0</v>
      </c>
    </row>
    <row r="7" spans="1:26">
      <c r="A7" t="s">
        <v>18</v>
      </c>
      <c r="B7">
        <v>0.1</v>
      </c>
      <c r="D7">
        <v>0.5</v>
      </c>
      <c r="F7">
        <v>2.5</v>
      </c>
      <c r="H7">
        <v>16</v>
      </c>
      <c r="J7">
        <v>112</v>
      </c>
      <c r="L7">
        <v>970</v>
      </c>
      <c r="N7">
        <v>10000</v>
      </c>
      <c r="P7">
        <v>140000</v>
      </c>
    </row>
    <row r="9" spans="1:26">
      <c r="A9" t="s">
        <v>20</v>
      </c>
      <c r="B9" t="s">
        <v>4</v>
      </c>
      <c r="D9" t="s">
        <v>5</v>
      </c>
      <c r="F9" t="s">
        <v>6</v>
      </c>
      <c r="H9" t="s">
        <v>7</v>
      </c>
      <c r="J9" t="s">
        <v>8</v>
      </c>
      <c r="L9" t="s">
        <v>9</v>
      </c>
      <c r="N9" t="s">
        <v>10</v>
      </c>
      <c r="P9" t="s">
        <v>11</v>
      </c>
      <c r="R9" t="s">
        <v>12</v>
      </c>
      <c r="V9" t="s">
        <v>19</v>
      </c>
    </row>
    <row r="10" spans="1:26">
      <c r="U10" t="s">
        <v>25</v>
      </c>
      <c r="V10" t="s">
        <v>20</v>
      </c>
      <c r="W10" t="s">
        <v>21</v>
      </c>
      <c r="Z10" t="s">
        <v>22</v>
      </c>
    </row>
    <row r="11" spans="1:26">
      <c r="A11">
        <v>1</v>
      </c>
      <c r="B11">
        <v>10</v>
      </c>
      <c r="C11">
        <f>B11/B$11</f>
        <v>1</v>
      </c>
      <c r="D11">
        <v>60</v>
      </c>
      <c r="E11">
        <f>D11/D$11</f>
        <v>1</v>
      </c>
      <c r="F11">
        <v>420</v>
      </c>
      <c r="G11">
        <f>F11/F$11</f>
        <v>1</v>
      </c>
      <c r="H11">
        <v>3800</v>
      </c>
      <c r="I11">
        <f>H11/H$11</f>
        <v>1</v>
      </c>
      <c r="J11">
        <v>45000</v>
      </c>
      <c r="K11">
        <f>J11/J$11</f>
        <v>1</v>
      </c>
      <c r="L11">
        <v>700000</v>
      </c>
      <c r="N11" s="9">
        <v>14500000</v>
      </c>
      <c r="P11">
        <v>390000000</v>
      </c>
      <c r="T11" t="s">
        <v>23</v>
      </c>
      <c r="U11">
        <v>1.17</v>
      </c>
      <c r="V11">
        <v>20</v>
      </c>
      <c r="W11">
        <v>1</v>
      </c>
      <c r="Y11">
        <v>100</v>
      </c>
      <c r="Z11" s="2">
        <v>2</v>
      </c>
    </row>
    <row r="12" spans="1:26">
      <c r="A12">
        <v>2</v>
      </c>
      <c r="B12">
        <v>12</v>
      </c>
      <c r="C12">
        <f t="shared" ref="C12:E36" si="0">B12/B$11</f>
        <v>1.2</v>
      </c>
      <c r="D12">
        <v>71</v>
      </c>
      <c r="E12">
        <f t="shared" si="0"/>
        <v>1.1833333333333333</v>
      </c>
      <c r="F12">
        <v>492</v>
      </c>
      <c r="G12">
        <f>F12/F$11</f>
        <v>1.1714285714285715</v>
      </c>
      <c r="H12">
        <v>4446</v>
      </c>
      <c r="I12">
        <f>H12/H$11</f>
        <v>1.17</v>
      </c>
      <c r="J12">
        <v>52650</v>
      </c>
      <c r="K12">
        <f>J12/J$11</f>
        <v>1.17</v>
      </c>
      <c r="T12" s="4">
        <f t="shared" ref="T12:T37" si="1">1*POWER($U$11,A11)</f>
        <v>1.17</v>
      </c>
      <c r="V12">
        <v>40</v>
      </c>
      <c r="W12">
        <v>2</v>
      </c>
      <c r="Y12">
        <v>1000</v>
      </c>
      <c r="Z12" s="2">
        <v>2</v>
      </c>
    </row>
    <row r="13" spans="1:26">
      <c r="A13">
        <v>3</v>
      </c>
      <c r="B13">
        <v>14</v>
      </c>
      <c r="C13">
        <f t="shared" si="0"/>
        <v>1.4</v>
      </c>
      <c r="D13">
        <v>83</v>
      </c>
      <c r="E13">
        <f t="shared" si="0"/>
        <v>1.3833333333333333</v>
      </c>
      <c r="F13">
        <v>575</v>
      </c>
      <c r="G13">
        <f t="shared" ref="G13:I26" si="2">F13/F$11</f>
        <v>1.3690476190476191</v>
      </c>
      <c r="H13">
        <v>5202</v>
      </c>
      <c r="I13">
        <f t="shared" si="2"/>
        <v>1.3689473684210527</v>
      </c>
      <c r="J13">
        <v>61601</v>
      </c>
      <c r="K13">
        <f>J13/J$11</f>
        <v>1.3689111111111112</v>
      </c>
      <c r="T13">
        <f t="shared" si="1"/>
        <v>1.3688999999999998</v>
      </c>
      <c r="V13">
        <v>80</v>
      </c>
      <c r="W13">
        <v>3</v>
      </c>
      <c r="Y13">
        <v>10000</v>
      </c>
      <c r="Z13" s="2">
        <v>2</v>
      </c>
    </row>
    <row r="14" spans="1:26">
      <c r="A14">
        <v>4</v>
      </c>
      <c r="B14">
        <v>17</v>
      </c>
      <c r="C14">
        <f t="shared" si="0"/>
        <v>1.7</v>
      </c>
      <c r="D14">
        <v>97</v>
      </c>
      <c r="E14">
        <f t="shared" si="0"/>
        <v>1.6166666666666667</v>
      </c>
      <c r="F14">
        <v>673</v>
      </c>
      <c r="G14">
        <f t="shared" si="2"/>
        <v>1.6023809523809525</v>
      </c>
      <c r="H14">
        <v>6079</v>
      </c>
      <c r="I14">
        <f t="shared" si="2"/>
        <v>1.5997368421052631</v>
      </c>
      <c r="T14" s="5">
        <f t="shared" si="1"/>
        <v>1.6016129999999997</v>
      </c>
      <c r="V14">
        <v>160</v>
      </c>
      <c r="W14">
        <v>4</v>
      </c>
    </row>
    <row r="15" spans="1:26">
      <c r="A15">
        <v>5</v>
      </c>
      <c r="B15">
        <v>19</v>
      </c>
      <c r="C15">
        <f t="shared" si="0"/>
        <v>1.9</v>
      </c>
      <c r="D15">
        <v>113</v>
      </c>
      <c r="E15">
        <f t="shared" si="0"/>
        <v>1.8833333333333333</v>
      </c>
      <c r="F15">
        <v>788</v>
      </c>
      <c r="G15">
        <f t="shared" si="2"/>
        <v>1.8761904761904762</v>
      </c>
      <c r="H15">
        <v>7121</v>
      </c>
      <c r="I15">
        <f t="shared" si="2"/>
        <v>1.8739473684210526</v>
      </c>
      <c r="T15">
        <f t="shared" si="1"/>
        <v>1.8738872099999995</v>
      </c>
      <c r="V15">
        <v>320</v>
      </c>
      <c r="W15">
        <v>5</v>
      </c>
    </row>
    <row r="16" spans="1:26">
      <c r="A16">
        <v>6</v>
      </c>
      <c r="B16">
        <v>22</v>
      </c>
      <c r="C16">
        <f t="shared" si="0"/>
        <v>2.2000000000000002</v>
      </c>
      <c r="D16">
        <v>132</v>
      </c>
      <c r="E16">
        <f t="shared" si="0"/>
        <v>2.2000000000000002</v>
      </c>
      <c r="F16">
        <v>921</v>
      </c>
      <c r="G16">
        <f t="shared" si="2"/>
        <v>2.1928571428571431</v>
      </c>
      <c r="H16">
        <v>8332</v>
      </c>
      <c r="I16">
        <f t="shared" si="2"/>
        <v>2.1926315789473683</v>
      </c>
      <c r="T16" s="7">
        <f t="shared" si="1"/>
        <v>2.1924480356999991</v>
      </c>
      <c r="V16">
        <v>640</v>
      </c>
      <c r="W16">
        <v>6</v>
      </c>
    </row>
    <row r="17" spans="1:23">
      <c r="A17">
        <v>7</v>
      </c>
      <c r="B17">
        <v>26</v>
      </c>
      <c r="C17">
        <f t="shared" si="0"/>
        <v>2.6</v>
      </c>
      <c r="D17">
        <v>154</v>
      </c>
      <c r="E17">
        <f t="shared" si="0"/>
        <v>2.5666666666666669</v>
      </c>
      <c r="F17">
        <v>1078</v>
      </c>
      <c r="G17">
        <f t="shared" si="2"/>
        <v>2.5666666666666669</v>
      </c>
      <c r="H17">
        <v>9748</v>
      </c>
      <c r="I17">
        <f t="shared" si="2"/>
        <v>2.5652631578947367</v>
      </c>
      <c r="T17">
        <f t="shared" si="1"/>
        <v>2.5651642017689991</v>
      </c>
      <c r="V17">
        <v>1280</v>
      </c>
      <c r="W17">
        <v>7</v>
      </c>
    </row>
    <row r="18" spans="1:23">
      <c r="A18">
        <v>8</v>
      </c>
      <c r="B18">
        <v>31</v>
      </c>
      <c r="C18">
        <f t="shared" si="0"/>
        <v>3.1</v>
      </c>
      <c r="D18">
        <v>181</v>
      </c>
      <c r="E18">
        <f t="shared" si="0"/>
        <v>3.0166666666666666</v>
      </c>
      <c r="F18">
        <v>1261</v>
      </c>
      <c r="G18">
        <f t="shared" si="2"/>
        <v>3.0023809523809524</v>
      </c>
      <c r="H18">
        <v>11405</v>
      </c>
      <c r="I18">
        <f t="shared" si="2"/>
        <v>3.0013157894736842</v>
      </c>
      <c r="N18" t="s">
        <v>28</v>
      </c>
      <c r="T18">
        <f t="shared" si="1"/>
        <v>3.0012421160697285</v>
      </c>
      <c r="V18">
        <v>2560</v>
      </c>
      <c r="W18">
        <v>8</v>
      </c>
    </row>
    <row r="19" spans="1:23">
      <c r="A19">
        <v>9</v>
      </c>
      <c r="B19">
        <v>36</v>
      </c>
      <c r="C19">
        <f t="shared" si="0"/>
        <v>3.6</v>
      </c>
      <c r="D19">
        <v>211</v>
      </c>
      <c r="E19">
        <f t="shared" si="0"/>
        <v>3.5166666666666666</v>
      </c>
      <c r="F19">
        <v>1475</v>
      </c>
      <c r="G19">
        <f t="shared" si="2"/>
        <v>3.5119047619047619</v>
      </c>
      <c r="H19">
        <v>13344</v>
      </c>
      <c r="I19">
        <f t="shared" si="2"/>
        <v>3.5115789473684211</v>
      </c>
      <c r="T19">
        <f t="shared" si="1"/>
        <v>3.511453275801582</v>
      </c>
      <c r="V19">
        <v>5120</v>
      </c>
      <c r="W19">
        <v>9</v>
      </c>
    </row>
    <row r="20" spans="1:23">
      <c r="A20">
        <v>10</v>
      </c>
      <c r="B20">
        <v>42</v>
      </c>
      <c r="C20">
        <f t="shared" si="0"/>
        <v>4.2</v>
      </c>
      <c r="D20">
        <v>247</v>
      </c>
      <c r="E20">
        <f t="shared" si="0"/>
        <v>4.1166666666666663</v>
      </c>
      <c r="F20">
        <v>1726</v>
      </c>
      <c r="G20">
        <f t="shared" si="2"/>
        <v>4.1095238095238091</v>
      </c>
      <c r="H20">
        <v>15612</v>
      </c>
      <c r="I20">
        <f t="shared" si="2"/>
        <v>4.108421052631579</v>
      </c>
      <c r="T20" s="8">
        <f t="shared" si="1"/>
        <v>4.1084003326878502</v>
      </c>
    </row>
    <row r="21" spans="1:23">
      <c r="A21">
        <v>11</v>
      </c>
      <c r="B21">
        <v>49</v>
      </c>
      <c r="C21">
        <f t="shared" si="0"/>
        <v>4.9000000000000004</v>
      </c>
      <c r="D21">
        <v>289</v>
      </c>
      <c r="E21">
        <f t="shared" si="0"/>
        <v>4.8166666666666664</v>
      </c>
      <c r="F21">
        <v>2019</v>
      </c>
      <c r="G21">
        <f t="shared" si="2"/>
        <v>4.8071428571428569</v>
      </c>
      <c r="H21">
        <v>18266</v>
      </c>
      <c r="I21">
        <f t="shared" si="2"/>
        <v>4.8068421052631578</v>
      </c>
      <c r="T21">
        <f t="shared" si="1"/>
        <v>4.8068283892447852</v>
      </c>
    </row>
    <row r="22" spans="1:23">
      <c r="A22">
        <v>12</v>
      </c>
      <c r="B22">
        <v>57</v>
      </c>
      <c r="C22">
        <f t="shared" si="0"/>
        <v>5.7</v>
      </c>
      <c r="D22">
        <v>338</v>
      </c>
      <c r="E22">
        <f t="shared" si="0"/>
        <v>5.6333333333333337</v>
      </c>
      <c r="F22">
        <v>2363</v>
      </c>
      <c r="G22">
        <f t="shared" si="2"/>
        <v>5.6261904761904766</v>
      </c>
      <c r="T22">
        <f t="shared" si="1"/>
        <v>5.6239892154163984</v>
      </c>
    </row>
    <row r="23" spans="1:23">
      <c r="A23">
        <v>13</v>
      </c>
      <c r="B23">
        <v>66</v>
      </c>
      <c r="C23">
        <f t="shared" si="0"/>
        <v>6.6</v>
      </c>
      <c r="D23">
        <v>395</v>
      </c>
      <c r="E23">
        <f t="shared" si="0"/>
        <v>6.583333333333333</v>
      </c>
      <c r="F23">
        <v>2764</v>
      </c>
      <c r="G23">
        <f t="shared" si="2"/>
        <v>6.5809523809523807</v>
      </c>
      <c r="T23">
        <f t="shared" si="1"/>
        <v>6.5800673820371847</v>
      </c>
    </row>
    <row r="24" spans="1:23">
      <c r="A24">
        <v>14</v>
      </c>
      <c r="B24">
        <v>77</v>
      </c>
      <c r="C24">
        <f t="shared" si="0"/>
        <v>7.7</v>
      </c>
      <c r="D24">
        <v>462</v>
      </c>
      <c r="E24">
        <f t="shared" si="0"/>
        <v>7.7</v>
      </c>
      <c r="F24">
        <v>3234</v>
      </c>
      <c r="G24">
        <f t="shared" si="2"/>
        <v>7.7</v>
      </c>
      <c r="T24" s="12">
        <f t="shared" si="1"/>
        <v>7.6986788369835057</v>
      </c>
    </row>
    <row r="25" spans="1:23">
      <c r="A25">
        <v>15</v>
      </c>
      <c r="B25">
        <v>91</v>
      </c>
      <c r="C25">
        <f t="shared" si="0"/>
        <v>9.1</v>
      </c>
      <c r="D25">
        <v>541</v>
      </c>
      <c r="E25">
        <f t="shared" si="0"/>
        <v>9.0166666666666675</v>
      </c>
      <c r="F25">
        <v>3784</v>
      </c>
      <c r="G25">
        <f t="shared" si="2"/>
        <v>9.0095238095238095</v>
      </c>
      <c r="T25">
        <f t="shared" si="1"/>
        <v>9.007454239270702</v>
      </c>
    </row>
    <row r="26" spans="1:23">
      <c r="A26">
        <v>16</v>
      </c>
      <c r="B26">
        <v>106</v>
      </c>
      <c r="C26">
        <f t="shared" si="0"/>
        <v>10.6</v>
      </c>
      <c r="D26">
        <v>633</v>
      </c>
      <c r="E26">
        <f t="shared" si="0"/>
        <v>10.55</v>
      </c>
      <c r="F26">
        <v>4427</v>
      </c>
      <c r="G26">
        <f t="shared" si="2"/>
        <v>10.540476190476191</v>
      </c>
      <c r="T26">
        <f t="shared" si="1"/>
        <v>10.53872145994672</v>
      </c>
    </row>
    <row r="27" spans="1:23">
      <c r="A27">
        <v>17</v>
      </c>
      <c r="B27">
        <v>124</v>
      </c>
      <c r="C27">
        <f t="shared" si="0"/>
        <v>12.4</v>
      </c>
      <c r="D27">
        <v>740</v>
      </c>
      <c r="E27">
        <f t="shared" si="0"/>
        <v>12.333333333333334</v>
      </c>
      <c r="T27">
        <f t="shared" si="1"/>
        <v>12.330304108137661</v>
      </c>
    </row>
    <row r="28" spans="1:23">
      <c r="A28">
        <v>18</v>
      </c>
      <c r="B28">
        <v>145</v>
      </c>
      <c r="C28">
        <f t="shared" si="0"/>
        <v>14.5</v>
      </c>
      <c r="D28">
        <v>866</v>
      </c>
      <c r="E28">
        <f t="shared" si="0"/>
        <v>14.433333333333334</v>
      </c>
      <c r="T28" s="6">
        <f t="shared" si="1"/>
        <v>14.426455806521062</v>
      </c>
    </row>
    <row r="29" spans="1:23">
      <c r="A29">
        <v>19</v>
      </c>
      <c r="B29">
        <v>169</v>
      </c>
      <c r="C29">
        <f t="shared" si="0"/>
        <v>16.899999999999999</v>
      </c>
      <c r="D29">
        <v>1013</v>
      </c>
      <c r="E29">
        <f t="shared" si="0"/>
        <v>16.883333333333333</v>
      </c>
      <c r="T29">
        <f t="shared" si="1"/>
        <v>16.878953293629642</v>
      </c>
    </row>
    <row r="30" spans="1:23">
      <c r="A30">
        <v>20</v>
      </c>
      <c r="B30">
        <v>198</v>
      </c>
      <c r="C30">
        <f t="shared" si="0"/>
        <v>19.8</v>
      </c>
      <c r="D30">
        <v>1185</v>
      </c>
      <c r="E30">
        <f t="shared" si="0"/>
        <v>19.75</v>
      </c>
      <c r="T30">
        <f t="shared" si="1"/>
        <v>19.748375353546681</v>
      </c>
    </row>
    <row r="31" spans="1:23">
      <c r="A31">
        <v>21</v>
      </c>
      <c r="B31">
        <v>232</v>
      </c>
      <c r="C31">
        <f t="shared" si="0"/>
        <v>23.2</v>
      </c>
      <c r="D31">
        <v>1387</v>
      </c>
      <c r="E31">
        <f t="shared" si="0"/>
        <v>23.116666666666667</v>
      </c>
      <c r="T31">
        <f t="shared" si="1"/>
        <v>23.105599163649611</v>
      </c>
    </row>
    <row r="32" spans="1:23">
      <c r="A32">
        <v>22</v>
      </c>
      <c r="B32">
        <v>271</v>
      </c>
      <c r="C32">
        <f t="shared" si="0"/>
        <v>27.1</v>
      </c>
      <c r="D32">
        <v>1623</v>
      </c>
      <c r="E32">
        <f t="shared" si="0"/>
        <v>27.05</v>
      </c>
      <c r="T32" s="14">
        <f t="shared" si="1"/>
        <v>27.033551021470043</v>
      </c>
    </row>
    <row r="33" spans="1:20">
      <c r="A33">
        <v>23</v>
      </c>
      <c r="B33">
        <v>317</v>
      </c>
      <c r="C33">
        <f t="shared" si="0"/>
        <v>31.7</v>
      </c>
      <c r="D33">
        <v>1898</v>
      </c>
      <c r="E33">
        <f t="shared" si="0"/>
        <v>31.633333333333333</v>
      </c>
      <c r="T33">
        <f t="shared" si="1"/>
        <v>31.62925469511995</v>
      </c>
    </row>
    <row r="34" spans="1:20">
      <c r="A34">
        <v>24</v>
      </c>
      <c r="B34">
        <v>371</v>
      </c>
      <c r="C34">
        <f t="shared" si="0"/>
        <v>37.1</v>
      </c>
      <c r="D34">
        <v>2221</v>
      </c>
      <c r="E34">
        <f t="shared" si="0"/>
        <v>37.016666666666666</v>
      </c>
      <c r="T34">
        <f t="shared" si="1"/>
        <v>37.006227993290338</v>
      </c>
    </row>
    <row r="35" spans="1:20">
      <c r="A35">
        <v>25</v>
      </c>
      <c r="B35">
        <v>433</v>
      </c>
      <c r="C35">
        <f t="shared" si="0"/>
        <v>43.3</v>
      </c>
      <c r="D35">
        <v>2598</v>
      </c>
      <c r="E35">
        <f t="shared" si="0"/>
        <v>43.3</v>
      </c>
      <c r="T35">
        <f t="shared" si="1"/>
        <v>43.297286752149688</v>
      </c>
    </row>
    <row r="36" spans="1:20">
      <c r="A36">
        <v>26</v>
      </c>
      <c r="B36">
        <v>507</v>
      </c>
      <c r="C36">
        <f t="shared" si="0"/>
        <v>50.7</v>
      </c>
      <c r="D36">
        <v>3040</v>
      </c>
      <c r="E36">
        <f t="shared" si="0"/>
        <v>50.666666666666664</v>
      </c>
      <c r="T36">
        <f t="shared" si="1"/>
        <v>50.657825500015129</v>
      </c>
    </row>
    <row r="37" spans="1:20">
      <c r="A37">
        <v>27</v>
      </c>
      <c r="T37">
        <f t="shared" si="1"/>
        <v>59.269655835017709</v>
      </c>
    </row>
    <row r="38" spans="1:20">
      <c r="A38">
        <v>28</v>
      </c>
    </row>
    <row r="39" spans="1:20">
      <c r="A39">
        <v>29</v>
      </c>
    </row>
    <row r="40" spans="1:20">
      <c r="A40">
        <v>30</v>
      </c>
    </row>
    <row r="41" spans="1:20">
      <c r="A41">
        <v>31</v>
      </c>
    </row>
    <row r="42" spans="1:20">
      <c r="A42">
        <v>32</v>
      </c>
    </row>
    <row r="43" spans="1:20">
      <c r="A43">
        <v>33</v>
      </c>
    </row>
    <row r="44" spans="1:20">
      <c r="A44">
        <v>34</v>
      </c>
    </row>
    <row r="45" spans="1:20">
      <c r="A45">
        <v>35</v>
      </c>
    </row>
    <row r="46" spans="1:20">
      <c r="A46">
        <v>36</v>
      </c>
    </row>
    <row r="47" spans="1:20">
      <c r="A47">
        <v>37</v>
      </c>
    </row>
    <row r="48" spans="1:20">
      <c r="A48">
        <v>38</v>
      </c>
    </row>
    <row r="49" spans="1:1">
      <c r="A49">
        <v>39</v>
      </c>
    </row>
    <row r="50" spans="1:1">
      <c r="A50">
        <v>40</v>
      </c>
    </row>
    <row r="51" spans="1:1">
      <c r="A51">
        <v>41</v>
      </c>
    </row>
    <row r="52" spans="1:1">
      <c r="A52">
        <v>42</v>
      </c>
    </row>
    <row r="53" spans="1:1">
      <c r="A53">
        <v>43</v>
      </c>
    </row>
    <row r="54" spans="1:1">
      <c r="A54">
        <v>44</v>
      </c>
    </row>
    <row r="55" spans="1:1">
      <c r="A55">
        <v>45</v>
      </c>
    </row>
    <row r="56" spans="1:1">
      <c r="A56">
        <v>46</v>
      </c>
    </row>
    <row r="57" spans="1:1">
      <c r="A57">
        <v>47</v>
      </c>
    </row>
    <row r="58" spans="1:1">
      <c r="A58">
        <v>48</v>
      </c>
    </row>
    <row r="59" spans="1:1">
      <c r="A59">
        <v>49</v>
      </c>
    </row>
    <row r="60" spans="1:1">
      <c r="A60">
        <v>50</v>
      </c>
    </row>
    <row r="61" spans="1:1">
      <c r="A61">
        <v>51</v>
      </c>
    </row>
    <row r="62" spans="1:1">
      <c r="A62">
        <v>52</v>
      </c>
    </row>
    <row r="63" spans="1:1">
      <c r="A63">
        <v>53</v>
      </c>
    </row>
    <row r="64" spans="1:1">
      <c r="A64">
        <v>54</v>
      </c>
    </row>
    <row r="65" spans="1:1">
      <c r="A65">
        <v>55</v>
      </c>
    </row>
    <row r="66" spans="1:1">
      <c r="A66">
        <v>56</v>
      </c>
    </row>
    <row r="67" spans="1:1">
      <c r="A67">
        <v>57</v>
      </c>
    </row>
    <row r="68" spans="1:1">
      <c r="A68">
        <v>58</v>
      </c>
    </row>
    <row r="69" spans="1:1">
      <c r="A69">
        <v>59</v>
      </c>
    </row>
    <row r="70" spans="1:1">
      <c r="A70">
        <v>60</v>
      </c>
    </row>
    <row r="71" spans="1:1">
      <c r="A71">
        <v>61</v>
      </c>
    </row>
    <row r="72" spans="1:1">
      <c r="A72">
        <v>62</v>
      </c>
    </row>
    <row r="73" spans="1:1">
      <c r="A73">
        <v>63</v>
      </c>
    </row>
    <row r="74" spans="1:1">
      <c r="A74">
        <v>64</v>
      </c>
    </row>
    <row r="75" spans="1:1">
      <c r="A75">
        <v>65</v>
      </c>
    </row>
    <row r="76" spans="1:1">
      <c r="A76">
        <v>66</v>
      </c>
    </row>
    <row r="77" spans="1:1">
      <c r="A77">
        <v>67</v>
      </c>
    </row>
    <row r="78" spans="1:1">
      <c r="A78">
        <v>68</v>
      </c>
    </row>
    <row r="79" spans="1:1">
      <c r="A79">
        <v>69</v>
      </c>
    </row>
    <row r="80" spans="1:1">
      <c r="A80">
        <v>70</v>
      </c>
    </row>
    <row r="81" spans="1:1">
      <c r="A81">
        <v>71</v>
      </c>
    </row>
    <row r="82" spans="1:1">
      <c r="A82">
        <v>72</v>
      </c>
    </row>
    <row r="83" spans="1:1">
      <c r="A83">
        <v>73</v>
      </c>
    </row>
    <row r="84" spans="1:1">
      <c r="A84">
        <v>74</v>
      </c>
    </row>
    <row r="85" spans="1:1">
      <c r="A85">
        <v>75</v>
      </c>
    </row>
    <row r="86" spans="1:1">
      <c r="A86">
        <v>76</v>
      </c>
    </row>
    <row r="87" spans="1:1">
      <c r="A87">
        <v>77</v>
      </c>
    </row>
    <row r="88" spans="1:1">
      <c r="A88">
        <v>78</v>
      </c>
    </row>
    <row r="89" spans="1:1">
      <c r="A89">
        <v>79</v>
      </c>
    </row>
    <row r="90" spans="1:1">
      <c r="A90">
        <v>80</v>
      </c>
    </row>
    <row r="91" spans="1:1">
      <c r="A91">
        <v>81</v>
      </c>
    </row>
    <row r="92" spans="1:1">
      <c r="A92">
        <v>82</v>
      </c>
    </row>
    <row r="93" spans="1:1">
      <c r="A93">
        <v>83</v>
      </c>
    </row>
    <row r="94" spans="1:1">
      <c r="A94">
        <v>84</v>
      </c>
    </row>
    <row r="95" spans="1:1">
      <c r="A95">
        <v>85</v>
      </c>
    </row>
    <row r="96" spans="1:1">
      <c r="A96">
        <v>86</v>
      </c>
    </row>
    <row r="97" spans="1:1">
      <c r="A97">
        <v>87</v>
      </c>
    </row>
    <row r="98" spans="1:1">
      <c r="A98">
        <v>88</v>
      </c>
    </row>
    <row r="99" spans="1:1">
      <c r="A99">
        <v>89</v>
      </c>
    </row>
    <row r="100" spans="1:1">
      <c r="A100">
        <v>90</v>
      </c>
    </row>
    <row r="101" spans="1:1">
      <c r="A101">
        <v>91</v>
      </c>
    </row>
    <row r="102" spans="1:1">
      <c r="A102">
        <v>92</v>
      </c>
    </row>
    <row r="103" spans="1:1">
      <c r="A103">
        <v>93</v>
      </c>
    </row>
    <row r="104" spans="1:1">
      <c r="A104">
        <v>94</v>
      </c>
    </row>
    <row r="105" spans="1:1">
      <c r="A105">
        <v>95</v>
      </c>
    </row>
    <row r="106" spans="1:1">
      <c r="A106">
        <v>96</v>
      </c>
    </row>
    <row r="107" spans="1:1">
      <c r="A107">
        <v>97</v>
      </c>
    </row>
    <row r="108" spans="1:1">
      <c r="A108">
        <v>98</v>
      </c>
    </row>
    <row r="109" spans="1:1">
      <c r="A109">
        <v>99</v>
      </c>
    </row>
    <row r="110" spans="1:1">
      <c r="A110">
        <v>100</v>
      </c>
    </row>
    <row r="111" spans="1:1">
      <c r="A111">
        <v>101</v>
      </c>
    </row>
    <row r="112" spans="1:1">
      <c r="A112">
        <v>102</v>
      </c>
    </row>
    <row r="113" spans="1:1">
      <c r="A113">
        <v>103</v>
      </c>
    </row>
    <row r="114" spans="1:1">
      <c r="A114">
        <v>104</v>
      </c>
    </row>
    <row r="115" spans="1:1">
      <c r="A115">
        <v>105</v>
      </c>
    </row>
    <row r="116" spans="1:1">
      <c r="A116">
        <v>106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U14"/>
  <sheetViews>
    <sheetView topLeftCell="E1" zoomScale="115" zoomScaleNormal="115" workbookViewId="0">
      <selection activeCell="H6" sqref="H6"/>
    </sheetView>
  </sheetViews>
  <sheetFormatPr defaultRowHeight="16.5"/>
  <cols>
    <col min="2" max="2" width="21.375" customWidth="1"/>
    <col min="4" max="4" width="9" customWidth="1"/>
    <col min="5" max="5" width="13.875" customWidth="1"/>
    <col min="7" max="7" width="16.875" customWidth="1"/>
    <col min="8" max="8" width="18.125" customWidth="1"/>
    <col min="9" max="63" width="4.625" customWidth="1"/>
  </cols>
  <sheetData>
    <row r="1" spans="1:73">
      <c r="A1" t="s">
        <v>0</v>
      </c>
      <c r="B1" t="s">
        <v>1</v>
      </c>
      <c r="C1" s="1" t="s">
        <v>13</v>
      </c>
      <c r="D1" s="1" t="s">
        <v>16</v>
      </c>
      <c r="E1" t="s">
        <v>2</v>
      </c>
      <c r="F1" t="s">
        <v>3</v>
      </c>
      <c r="G1" s="1" t="s">
        <v>15</v>
      </c>
      <c r="H1" s="1" t="s">
        <v>14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  <c r="BF1">
        <v>50</v>
      </c>
      <c r="BG1">
        <v>51</v>
      </c>
      <c r="BH1">
        <v>52</v>
      </c>
      <c r="BI1">
        <v>53</v>
      </c>
      <c r="BJ1">
        <v>54</v>
      </c>
      <c r="BK1">
        <v>55</v>
      </c>
      <c r="BL1">
        <v>56</v>
      </c>
      <c r="BM1">
        <v>57</v>
      </c>
      <c r="BN1">
        <v>58</v>
      </c>
      <c r="BO1">
        <v>59</v>
      </c>
      <c r="BP1">
        <v>60</v>
      </c>
      <c r="BQ1">
        <v>61</v>
      </c>
      <c r="BR1">
        <v>62</v>
      </c>
      <c r="BS1">
        <v>63</v>
      </c>
      <c r="BT1">
        <v>64</v>
      </c>
      <c r="BU1">
        <v>65</v>
      </c>
    </row>
    <row r="2" spans="1:73">
      <c r="A2">
        <v>1</v>
      </c>
      <c r="B2" t="s">
        <v>4</v>
      </c>
      <c r="C2">
        <v>10</v>
      </c>
      <c r="D2">
        <v>0.1</v>
      </c>
      <c r="E2">
        <v>2</v>
      </c>
      <c r="I2">
        <v>10</v>
      </c>
      <c r="J2">
        <v>12</v>
      </c>
      <c r="K2">
        <v>14</v>
      </c>
      <c r="L2">
        <v>17</v>
      </c>
      <c r="M2">
        <v>19</v>
      </c>
      <c r="N2">
        <v>22</v>
      </c>
      <c r="O2">
        <v>26</v>
      </c>
      <c r="P2">
        <v>31</v>
      </c>
      <c r="Q2">
        <v>36</v>
      </c>
      <c r="R2">
        <v>42</v>
      </c>
      <c r="S2">
        <v>49</v>
      </c>
      <c r="T2">
        <v>57</v>
      </c>
      <c r="U2">
        <v>66</v>
      </c>
      <c r="V2">
        <v>77</v>
      </c>
      <c r="W2">
        <v>91</v>
      </c>
      <c r="X2">
        <v>106</v>
      </c>
      <c r="Y2">
        <v>124</v>
      </c>
      <c r="Z2">
        <v>145</v>
      </c>
      <c r="AA2">
        <v>169</v>
      </c>
      <c r="AB2">
        <v>198</v>
      </c>
    </row>
    <row r="3" spans="1:73">
      <c r="A3">
        <v>2</v>
      </c>
      <c r="B3" t="s">
        <v>5</v>
      </c>
      <c r="E3">
        <v>3</v>
      </c>
    </row>
    <row r="4" spans="1:73">
      <c r="A4">
        <v>3</v>
      </c>
      <c r="B4" t="s">
        <v>6</v>
      </c>
      <c r="E4">
        <v>5</v>
      </c>
    </row>
    <row r="5" spans="1:73">
      <c r="A5">
        <v>4</v>
      </c>
      <c r="B5" t="s">
        <v>7</v>
      </c>
      <c r="E5">
        <v>7</v>
      </c>
    </row>
    <row r="6" spans="1:73">
      <c r="A6">
        <v>5</v>
      </c>
      <c r="B6" t="s">
        <v>8</v>
      </c>
      <c r="E6">
        <v>11</v>
      </c>
    </row>
    <row r="7" spans="1:73">
      <c r="A7">
        <v>6</v>
      </c>
      <c r="B7" t="s">
        <v>9</v>
      </c>
      <c r="E7">
        <v>13</v>
      </c>
    </row>
    <row r="8" spans="1:73">
      <c r="A8">
        <v>7</v>
      </c>
      <c r="B8" t="s">
        <v>10</v>
      </c>
      <c r="E8">
        <v>17</v>
      </c>
    </row>
    <row r="9" spans="1:73">
      <c r="A9">
        <v>8</v>
      </c>
      <c r="B9" t="s">
        <v>11</v>
      </c>
      <c r="E9">
        <v>19</v>
      </c>
    </row>
    <row r="10" spans="1:73">
      <c r="A10">
        <v>9</v>
      </c>
      <c r="B10" t="s">
        <v>12</v>
      </c>
      <c r="E10">
        <v>23</v>
      </c>
    </row>
    <row r="14" spans="1:73">
      <c r="A14"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V36"/>
  <sheetViews>
    <sheetView topLeftCell="A36" workbookViewId="0">
      <selection activeCell="F55" sqref="F55"/>
    </sheetView>
  </sheetViews>
  <sheetFormatPr defaultRowHeight="16.5"/>
  <cols>
    <col min="5" max="5" width="22.25" customWidth="1"/>
    <col min="6" max="6" width="18.75" customWidth="1"/>
    <col min="7" max="7" width="14.25" customWidth="1"/>
    <col min="8" max="8" width="17" customWidth="1"/>
    <col min="9" max="9" width="25.625" customWidth="1"/>
    <col min="11" max="12" width="11.125" customWidth="1"/>
  </cols>
  <sheetData>
    <row r="2" spans="1:19">
      <c r="J2" t="s">
        <v>36</v>
      </c>
    </row>
    <row r="3" spans="1:19">
      <c r="E3" t="s">
        <v>41</v>
      </c>
      <c r="J3" t="s">
        <v>35</v>
      </c>
    </row>
    <row r="4" spans="1:19">
      <c r="B4" s="11" t="s">
        <v>25</v>
      </c>
      <c r="D4" t="s">
        <v>17</v>
      </c>
      <c r="E4" s="11" t="s">
        <v>39</v>
      </c>
      <c r="F4" s="13" t="s">
        <v>20</v>
      </c>
      <c r="G4" t="s">
        <v>29</v>
      </c>
      <c r="H4" t="s">
        <v>30</v>
      </c>
      <c r="I4" t="s">
        <v>31</v>
      </c>
      <c r="J4" s="11" t="s">
        <v>40</v>
      </c>
      <c r="K4" s="13" t="s">
        <v>34</v>
      </c>
      <c r="L4" s="13"/>
    </row>
    <row r="5" spans="1:19">
      <c r="A5" t="s">
        <v>42</v>
      </c>
      <c r="B5">
        <v>1.17</v>
      </c>
      <c r="C5" t="s">
        <v>17</v>
      </c>
      <c r="D5">
        <v>1</v>
      </c>
      <c r="E5" s="9">
        <v>10</v>
      </c>
      <c r="F5" s="9">
        <f>10*G5</f>
        <v>10</v>
      </c>
      <c r="G5" s="3">
        <v>1</v>
      </c>
      <c r="J5" s="3">
        <v>100</v>
      </c>
      <c r="K5" s="10">
        <f t="shared" ref="K5:K13" si="0">F5/J5</f>
        <v>0.1</v>
      </c>
      <c r="L5" s="10">
        <v>0.1</v>
      </c>
      <c r="M5" s="15">
        <f t="shared" ref="M5:M13" si="1">F5/L5</f>
        <v>100</v>
      </c>
      <c r="N5">
        <f t="shared" ref="N5:N13" si="2">J5</f>
        <v>100</v>
      </c>
      <c r="O5" t="s">
        <v>37</v>
      </c>
      <c r="R5">
        <v>10</v>
      </c>
      <c r="S5">
        <v>100</v>
      </c>
    </row>
    <row r="6" spans="1:19">
      <c r="A6" t="s">
        <v>43</v>
      </c>
      <c r="D6">
        <v>2</v>
      </c>
      <c r="E6" s="9">
        <v>50</v>
      </c>
      <c r="F6" s="9">
        <f t="shared" ref="F6:F14" si="3">10*G6</f>
        <v>55.5</v>
      </c>
      <c r="G6">
        <f>G5*H6</f>
        <v>5.55</v>
      </c>
      <c r="H6" s="3">
        <v>5.55</v>
      </c>
      <c r="J6" s="3">
        <v>120</v>
      </c>
      <c r="K6" s="10">
        <f t="shared" si="0"/>
        <v>0.46250000000000002</v>
      </c>
      <c r="L6" s="10">
        <v>0.5</v>
      </c>
      <c r="M6" s="15">
        <f t="shared" si="1"/>
        <v>111</v>
      </c>
      <c r="N6">
        <f t="shared" si="2"/>
        <v>120</v>
      </c>
      <c r="O6" t="s">
        <v>37</v>
      </c>
      <c r="R6">
        <v>50</v>
      </c>
      <c r="S6">
        <v>120</v>
      </c>
    </row>
    <row r="7" spans="1:19">
      <c r="A7" t="s">
        <v>44</v>
      </c>
      <c r="D7">
        <v>3</v>
      </c>
      <c r="E7" s="9">
        <v>400</v>
      </c>
      <c r="F7" s="9">
        <f t="shared" si="3"/>
        <v>400.4325</v>
      </c>
      <c r="G7">
        <f t="shared" ref="G7:G14" si="4">G6*H7</f>
        <v>40.04325</v>
      </c>
      <c r="H7">
        <f t="shared" ref="H7:H15" si="5">H6*I7</f>
        <v>7.2149999999999999</v>
      </c>
      <c r="I7" s="3">
        <v>1.3</v>
      </c>
      <c r="J7" s="3">
        <v>168</v>
      </c>
      <c r="K7" s="10">
        <f t="shared" si="0"/>
        <v>2.3835267857142859</v>
      </c>
      <c r="L7" s="10">
        <v>2.5</v>
      </c>
      <c r="M7" s="15">
        <f t="shared" si="1"/>
        <v>160.173</v>
      </c>
      <c r="N7">
        <f t="shared" si="2"/>
        <v>168</v>
      </c>
      <c r="O7" t="s">
        <v>37</v>
      </c>
      <c r="R7">
        <v>400</v>
      </c>
      <c r="S7">
        <v>168</v>
      </c>
    </row>
    <row r="8" spans="1:19">
      <c r="A8" t="s">
        <v>45</v>
      </c>
      <c r="D8">
        <v>4</v>
      </c>
      <c r="E8" s="9">
        <v>3750</v>
      </c>
      <c r="F8" s="9">
        <f t="shared" si="3"/>
        <v>3755.8566337500001</v>
      </c>
      <c r="G8">
        <f t="shared" si="4"/>
        <v>375.58566337500002</v>
      </c>
      <c r="H8">
        <f t="shared" si="5"/>
        <v>9.3795000000000002</v>
      </c>
      <c r="I8">
        <f t="shared" ref="I8:I14" si="6">I7</f>
        <v>1.3</v>
      </c>
      <c r="J8" s="3">
        <v>237</v>
      </c>
      <c r="K8" s="10">
        <f t="shared" si="0"/>
        <v>15.84749634493671</v>
      </c>
      <c r="L8" s="10">
        <v>15</v>
      </c>
      <c r="M8" s="15">
        <f t="shared" si="1"/>
        <v>250.39044225000001</v>
      </c>
      <c r="N8">
        <f t="shared" si="2"/>
        <v>237</v>
      </c>
      <c r="O8" t="s">
        <v>37</v>
      </c>
      <c r="R8">
        <v>3750</v>
      </c>
      <c r="S8">
        <v>237</v>
      </c>
    </row>
    <row r="9" spans="1:19">
      <c r="A9" t="s">
        <v>46</v>
      </c>
      <c r="D9">
        <v>5</v>
      </c>
      <c r="E9" s="9">
        <v>45000</v>
      </c>
      <c r="F9" s="9">
        <f t="shared" si="3"/>
        <v>45796.474485135564</v>
      </c>
      <c r="G9">
        <f t="shared" si="4"/>
        <v>4579.6474485135568</v>
      </c>
      <c r="H9">
        <f t="shared" si="5"/>
        <v>12.193350000000001</v>
      </c>
      <c r="I9">
        <f t="shared" si="6"/>
        <v>1.3</v>
      </c>
      <c r="J9" s="3">
        <v>400</v>
      </c>
      <c r="K9" s="10">
        <f t="shared" si="0"/>
        <v>114.49118621283891</v>
      </c>
      <c r="L9" s="10">
        <v>115</v>
      </c>
      <c r="M9" s="15">
        <f t="shared" si="1"/>
        <v>398.23021291422231</v>
      </c>
      <c r="N9">
        <f t="shared" si="2"/>
        <v>400</v>
      </c>
      <c r="O9" t="s">
        <v>37</v>
      </c>
      <c r="R9">
        <v>45000</v>
      </c>
      <c r="S9">
        <v>400</v>
      </c>
    </row>
    <row r="10" spans="1:19">
      <c r="A10" t="s">
        <v>47</v>
      </c>
      <c r="D10">
        <v>5</v>
      </c>
      <c r="E10" s="9">
        <v>725000</v>
      </c>
      <c r="F10" s="9">
        <f t="shared" si="3"/>
        <v>725936.17481232621</v>
      </c>
      <c r="G10">
        <f t="shared" si="4"/>
        <v>72593.617481232621</v>
      </c>
      <c r="H10">
        <f t="shared" si="5"/>
        <v>15.851355000000002</v>
      </c>
      <c r="I10">
        <f t="shared" si="6"/>
        <v>1.3</v>
      </c>
      <c r="J10" s="3">
        <v>720</v>
      </c>
      <c r="K10" s="10">
        <f t="shared" si="0"/>
        <v>1008.2446872393419</v>
      </c>
      <c r="L10" s="10">
        <v>1000</v>
      </c>
      <c r="M10" s="15">
        <f t="shared" si="1"/>
        <v>725.93617481232616</v>
      </c>
      <c r="N10">
        <f t="shared" si="2"/>
        <v>720</v>
      </c>
      <c r="O10" t="s">
        <v>37</v>
      </c>
      <c r="R10">
        <v>725000</v>
      </c>
      <c r="S10">
        <v>720</v>
      </c>
    </row>
    <row r="11" spans="1:19">
      <c r="A11" t="s">
        <v>48</v>
      </c>
      <c r="D11">
        <v>6</v>
      </c>
      <c r="E11" s="9">
        <v>15000000</v>
      </c>
      <c r="F11" s="9">
        <f t="shared" si="3"/>
        <v>14959193.618579915</v>
      </c>
      <c r="G11">
        <f t="shared" si="4"/>
        <v>1495919.3618579914</v>
      </c>
      <c r="H11">
        <f t="shared" si="5"/>
        <v>20.606761500000001</v>
      </c>
      <c r="I11">
        <f t="shared" si="6"/>
        <v>1.3</v>
      </c>
      <c r="J11" s="3">
        <v>1450</v>
      </c>
      <c r="K11" s="10">
        <f t="shared" si="0"/>
        <v>10316.685254193044</v>
      </c>
      <c r="L11" s="10">
        <v>10000</v>
      </c>
      <c r="M11" s="15">
        <f t="shared" si="1"/>
        <v>1495.9193618579916</v>
      </c>
      <c r="N11">
        <f t="shared" si="2"/>
        <v>1450</v>
      </c>
      <c r="R11">
        <v>15000000</v>
      </c>
      <c r="S11">
        <v>1450</v>
      </c>
    </row>
    <row r="12" spans="1:19">
      <c r="A12" t="s">
        <v>49</v>
      </c>
      <c r="D12">
        <v>7</v>
      </c>
      <c r="E12" s="9">
        <v>400000000</v>
      </c>
      <c r="F12" s="9">
        <f t="shared" si="3"/>
        <v>400738695.66951776</v>
      </c>
      <c r="G12">
        <f t="shared" si="4"/>
        <v>40073869.566951774</v>
      </c>
      <c r="H12">
        <f t="shared" si="5"/>
        <v>26.788789950000002</v>
      </c>
      <c r="I12">
        <f t="shared" si="6"/>
        <v>1.3</v>
      </c>
      <c r="J12" s="3">
        <v>2785</v>
      </c>
      <c r="K12" s="10">
        <f t="shared" si="0"/>
        <v>143891.81173052703</v>
      </c>
      <c r="L12" s="10">
        <v>150000</v>
      </c>
      <c r="M12" s="15">
        <f t="shared" si="1"/>
        <v>2671.5913044634517</v>
      </c>
      <c r="N12">
        <f t="shared" si="2"/>
        <v>2785</v>
      </c>
      <c r="R12">
        <v>400000000</v>
      </c>
      <c r="S12">
        <v>2785</v>
      </c>
    </row>
    <row r="13" spans="1:19">
      <c r="A13" t="s">
        <v>50</v>
      </c>
      <c r="D13">
        <v>8</v>
      </c>
      <c r="E13" s="9">
        <v>14000000000</v>
      </c>
      <c r="F13" s="9">
        <f t="shared" si="3"/>
        <v>13955896166.065994</v>
      </c>
      <c r="G13">
        <f t="shared" si="4"/>
        <v>1395589616.6065993</v>
      </c>
      <c r="H13">
        <f t="shared" si="5"/>
        <v>34.825426935000003</v>
      </c>
      <c r="I13">
        <f t="shared" si="6"/>
        <v>1.3</v>
      </c>
      <c r="J13" s="3">
        <v>5100</v>
      </c>
      <c r="K13" s="10">
        <f t="shared" si="0"/>
        <v>2736450.228640391</v>
      </c>
      <c r="L13" s="10">
        <v>2750000</v>
      </c>
      <c r="M13" s="15">
        <f t="shared" si="1"/>
        <v>5074.8713331149074</v>
      </c>
      <c r="N13">
        <f t="shared" si="2"/>
        <v>5100</v>
      </c>
      <c r="R13">
        <v>14000000000</v>
      </c>
    </row>
    <row r="14" spans="1:19">
      <c r="D14">
        <v>9</v>
      </c>
      <c r="E14" s="9">
        <v>630000000000</v>
      </c>
      <c r="F14" s="9">
        <f t="shared" si="3"/>
        <v>631826054916.91138</v>
      </c>
      <c r="G14">
        <f t="shared" si="4"/>
        <v>63182605491.691132</v>
      </c>
      <c r="H14">
        <f t="shared" si="5"/>
        <v>45.273055015500006</v>
      </c>
      <c r="I14">
        <f t="shared" si="6"/>
        <v>1.3</v>
      </c>
      <c r="K14" s="10"/>
      <c r="L14" s="10"/>
      <c r="R14">
        <v>630000000000</v>
      </c>
    </row>
    <row r="15" spans="1:19">
      <c r="H15">
        <f t="shared" si="5"/>
        <v>0</v>
      </c>
      <c r="K15" s="10" t="s">
        <v>51</v>
      </c>
      <c r="L15" s="10" t="s">
        <v>52</v>
      </c>
    </row>
    <row r="17" spans="5:22">
      <c r="F17" t="s">
        <v>38</v>
      </c>
      <c r="K17">
        <v>3</v>
      </c>
    </row>
    <row r="18" spans="5:22">
      <c r="F18" t="s">
        <v>20</v>
      </c>
    </row>
    <row r="19" spans="5:22">
      <c r="F19" t="s">
        <v>25</v>
      </c>
    </row>
    <row r="20" spans="5:22">
      <c r="F20" t="s">
        <v>34</v>
      </c>
    </row>
    <row r="21" spans="5:22">
      <c r="P21" t="s">
        <v>33</v>
      </c>
    </row>
    <row r="24" spans="5:22">
      <c r="P24" t="s">
        <v>17</v>
      </c>
    </row>
    <row r="25" spans="5:22">
      <c r="P25">
        <v>1</v>
      </c>
      <c r="Q25">
        <v>2</v>
      </c>
      <c r="R25">
        <v>3</v>
      </c>
      <c r="S25">
        <v>4</v>
      </c>
      <c r="T25">
        <v>5</v>
      </c>
      <c r="U25">
        <v>6</v>
      </c>
      <c r="V25">
        <v>7</v>
      </c>
    </row>
    <row r="26" spans="5:22">
      <c r="P26" t="s">
        <v>32</v>
      </c>
    </row>
    <row r="27" spans="5:22">
      <c r="P27">
        <f t="shared" ref="P27:U27" si="7">P28/100</f>
        <v>1</v>
      </c>
      <c r="Q27">
        <f t="shared" si="7"/>
        <v>1.2</v>
      </c>
      <c r="R27">
        <f t="shared" si="7"/>
        <v>1.68</v>
      </c>
      <c r="S27">
        <f t="shared" si="7"/>
        <v>2.375</v>
      </c>
      <c r="T27">
        <f t="shared" si="7"/>
        <v>4.0178571428571423</v>
      </c>
      <c r="U27">
        <f t="shared" si="7"/>
        <v>7.2164948453608249</v>
      </c>
    </row>
    <row r="28" spans="5:22">
      <c r="E28" t="s">
        <v>53</v>
      </c>
      <c r="P28">
        <v>100</v>
      </c>
      <c r="Q28">
        <v>120</v>
      </c>
      <c r="R28">
        <v>168</v>
      </c>
      <c r="S28">
        <v>237.5</v>
      </c>
      <c r="T28">
        <v>401.78571428571428</v>
      </c>
      <c r="U28">
        <v>721.64948453608247</v>
      </c>
    </row>
    <row r="29" spans="5:22">
      <c r="E29" t="s">
        <v>54</v>
      </c>
      <c r="P29">
        <f>SQRT(10)</f>
        <v>3.1622776601683795</v>
      </c>
      <c r="Q29">
        <f>SQRT(Q28)</f>
        <v>10.954451150103322</v>
      </c>
      <c r="R29">
        <f>SQRT(R28)</f>
        <v>12.961481396815721</v>
      </c>
      <c r="S29">
        <f>SQRT(S28)</f>
        <v>15.411035007422441</v>
      </c>
      <c r="T29">
        <f>SQRT(T28)</f>
        <v>20.044593143431829</v>
      </c>
      <c r="U29">
        <f>SQRT(U28)</f>
        <v>26.863534475866768</v>
      </c>
    </row>
    <row r="30" spans="5:22">
      <c r="E30" t="s">
        <v>55</v>
      </c>
      <c r="P30">
        <f>P27^(1/2)</f>
        <v>1</v>
      </c>
      <c r="Q30">
        <f>Q27^(1/2)</f>
        <v>1.0954451150103321</v>
      </c>
      <c r="R30">
        <f>R27^(1/3)</f>
        <v>1.1887843905526259</v>
      </c>
      <c r="S30">
        <f>S27^(1/4)</f>
        <v>1.2414118980991942</v>
      </c>
      <c r="T30">
        <f>T27^(1/5)</f>
        <v>1.3206839446464762</v>
      </c>
      <c r="U30">
        <f>U27^(1/6)</f>
        <v>1.3901266981774609</v>
      </c>
    </row>
    <row r="31" spans="5:22">
      <c r="E31" t="s">
        <v>56</v>
      </c>
    </row>
    <row r="32" spans="5:22">
      <c r="E32" t="s">
        <v>57</v>
      </c>
    </row>
    <row r="33" spans="5:5">
      <c r="E33" t="s">
        <v>58</v>
      </c>
    </row>
    <row r="34" spans="5:5">
      <c r="E34" t="s">
        <v>59</v>
      </c>
    </row>
    <row r="35" spans="5:5">
      <c r="E35" t="s">
        <v>60</v>
      </c>
    </row>
    <row r="36" spans="5:5">
      <c r="E36" t="s">
        <v>61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가격</vt:lpstr>
      <vt:lpstr>정보</vt:lpstr>
      <vt:lpstr>티어설계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Lee_Gram15</dc:creator>
  <cp:lastModifiedBy>LEEJAEHAN</cp:lastModifiedBy>
  <dcterms:created xsi:type="dcterms:W3CDTF">2017-01-06T05:56:34Z</dcterms:created>
  <dcterms:modified xsi:type="dcterms:W3CDTF">2017-02-02T13:45:18Z</dcterms:modified>
</cp:coreProperties>
</file>