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300" yWindow="45" windowWidth="12300" windowHeight="13020" activeTab="1"/>
  </bookViews>
  <sheets>
    <sheet name="Consumable" sheetId="7" r:id="rId1"/>
    <sheet name="Research" sheetId="5" r:id="rId2"/>
    <sheet name="Elemental" sheetId="3" r:id="rId3"/>
    <sheet name="Talent" sheetId="6" r:id="rId4"/>
    <sheet name="장비아이템" sheetId="8" r:id="rId5"/>
    <sheet name="장비스킬" sheetId="9" r:id="rId6"/>
  </sheets>
  <calcPr calcId="125725"/>
</workbook>
</file>

<file path=xl/calcChain.xml><?xml version="1.0" encoding="utf-8"?>
<calcChain xmlns="http://schemas.openxmlformats.org/spreadsheetml/2006/main">
  <c r="V2" i="9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S2" l="1"/>
  <c r="U2" s="1"/>
  <c r="N2" i="8"/>
  <c r="O2" s="1"/>
  <c r="S4" i="9"/>
  <c r="T4"/>
  <c r="U4"/>
  <c r="S5"/>
  <c r="T5" s="1"/>
  <c r="U5"/>
  <c r="S6"/>
  <c r="U6" s="1"/>
  <c r="S7"/>
  <c r="U7" s="1"/>
  <c r="S8"/>
  <c r="T8"/>
  <c r="U8"/>
  <c r="S9"/>
  <c r="T9" s="1"/>
  <c r="U9"/>
  <c r="S10"/>
  <c r="U10" s="1"/>
  <c r="S11"/>
  <c r="U11" s="1"/>
  <c r="S12"/>
  <c r="T12" s="1"/>
  <c r="U12"/>
  <c r="S13"/>
  <c r="T13" s="1"/>
  <c r="U13"/>
  <c r="S14"/>
  <c r="U14" s="1"/>
  <c r="S15"/>
  <c r="U15" s="1"/>
  <c r="S16"/>
  <c r="T16"/>
  <c r="U16"/>
  <c r="S17"/>
  <c r="T17" s="1"/>
  <c r="S18"/>
  <c r="U18" s="1"/>
  <c r="S19"/>
  <c r="U19" s="1"/>
  <c r="S20"/>
  <c r="T20"/>
  <c r="U20"/>
  <c r="S21"/>
  <c r="T21" s="1"/>
  <c r="U21"/>
  <c r="S22"/>
  <c r="U22" s="1"/>
  <c r="S23"/>
  <c r="U23" s="1"/>
  <c r="S24"/>
  <c r="T24"/>
  <c r="U24"/>
  <c r="S25"/>
  <c r="T25" s="1"/>
  <c r="U25"/>
  <c r="S26"/>
  <c r="U26" s="1"/>
  <c r="S27"/>
  <c r="U27" s="1"/>
  <c r="S28"/>
  <c r="T28"/>
  <c r="U28"/>
  <c r="S29"/>
  <c r="T29" s="1"/>
  <c r="S30"/>
  <c r="U30" s="1"/>
  <c r="S31"/>
  <c r="U31" s="1"/>
  <c r="S32"/>
  <c r="T32" s="1"/>
  <c r="S33"/>
  <c r="T33" s="1"/>
  <c r="U33"/>
  <c r="S34"/>
  <c r="U34" s="1"/>
  <c r="S35"/>
  <c r="U35" s="1"/>
  <c r="S36"/>
  <c r="T36"/>
  <c r="U36"/>
  <c r="S37"/>
  <c r="T37" s="1"/>
  <c r="U37"/>
  <c r="S38"/>
  <c r="U38" s="1"/>
  <c r="S39"/>
  <c r="U39" s="1"/>
  <c r="S40"/>
  <c r="T40"/>
  <c r="U40"/>
  <c r="S41"/>
  <c r="T41" s="1"/>
  <c r="U41"/>
  <c r="S42"/>
  <c r="U42" s="1"/>
  <c r="S43"/>
  <c r="U43" s="1"/>
  <c r="S44"/>
  <c r="U44" s="1"/>
  <c r="S45"/>
  <c r="T45" s="1"/>
  <c r="U45"/>
  <c r="S46"/>
  <c r="U46" s="1"/>
  <c r="S47"/>
  <c r="U47" s="1"/>
  <c r="N6" i="8"/>
  <c r="O6" s="1"/>
  <c r="N4"/>
  <c r="O4" s="1"/>
  <c r="N7"/>
  <c r="O7" s="1"/>
  <c r="N5"/>
  <c r="O5" s="1"/>
  <c r="N8"/>
  <c r="O8" s="1"/>
  <c r="N9"/>
  <c r="O9" s="1"/>
  <c r="N10"/>
  <c r="O10" s="1"/>
  <c r="N15"/>
  <c r="O15" s="1"/>
  <c r="N16"/>
  <c r="O16" s="1"/>
  <c r="N11"/>
  <c r="O11" s="1"/>
  <c r="N12"/>
  <c r="O12" s="1"/>
  <c r="N17"/>
  <c r="O17" s="1"/>
  <c r="N18"/>
  <c r="O18" s="1"/>
  <c r="N13"/>
  <c r="O13" s="1"/>
  <c r="N14"/>
  <c r="O14" s="1"/>
  <c r="N19"/>
  <c r="O19" s="1"/>
  <c r="N20"/>
  <c r="O20" s="1"/>
  <c r="N21"/>
  <c r="O21" s="1"/>
  <c r="N22"/>
  <c r="O22" s="1"/>
  <c r="N27"/>
  <c r="O27" s="1"/>
  <c r="N28"/>
  <c r="O28" s="1"/>
  <c r="N23"/>
  <c r="O23" s="1"/>
  <c r="N24"/>
  <c r="O24" s="1"/>
  <c r="N29"/>
  <c r="O29" s="1"/>
  <c r="N30"/>
  <c r="O30" s="1"/>
  <c r="N25"/>
  <c r="O25" s="1"/>
  <c r="N26"/>
  <c r="O26" s="1"/>
  <c r="N31"/>
  <c r="O31" s="1"/>
  <c r="N32"/>
  <c r="O32" s="1"/>
  <c r="S3" i="9"/>
  <c r="N3" i="8"/>
  <c r="O3" s="1"/>
  <c r="T2" i="9" l="1"/>
  <c r="T44"/>
  <c r="U32"/>
  <c r="U29"/>
  <c r="U17"/>
  <c r="T43"/>
  <c r="T35"/>
  <c r="T27"/>
  <c r="T19"/>
  <c r="T11"/>
  <c r="T46"/>
  <c r="T38"/>
  <c r="T30"/>
  <c r="T22"/>
  <c r="T14"/>
  <c r="T6"/>
  <c r="T47"/>
  <c r="T39"/>
  <c r="T31"/>
  <c r="T23"/>
  <c r="T15"/>
  <c r="T7"/>
  <c r="T42"/>
  <c r="T34"/>
  <c r="T26"/>
  <c r="T18"/>
  <c r="T10"/>
  <c r="U3"/>
  <c r="T3" l="1"/>
  <c r="H38" i="5"/>
  <c r="E38"/>
  <c r="H34"/>
  <c r="E34"/>
  <c r="H29"/>
  <c r="E29"/>
  <c r="H22"/>
  <c r="H21"/>
  <c r="E22"/>
  <c r="E21"/>
  <c r="E44" l="1"/>
  <c r="E43"/>
  <c r="E42"/>
  <c r="E41" l="1"/>
  <c r="E40"/>
  <c r="E39"/>
  <c r="E37"/>
  <c r="E36"/>
  <c r="E35"/>
  <c r="E33"/>
  <c r="E32"/>
  <c r="E31"/>
  <c r="E30"/>
  <c r="E28"/>
  <c r="E27"/>
  <c r="E26"/>
  <c r="E25"/>
  <c r="E24"/>
  <c r="E23"/>
  <c r="E20"/>
  <c r="E19"/>
  <c r="E18"/>
  <c r="E17"/>
  <c r="E16"/>
  <c r="N12" i="3"/>
  <c r="M12"/>
  <c r="N11" s="1"/>
  <c r="M11"/>
  <c r="N10" s="1"/>
  <c r="M10"/>
  <c r="N9" s="1"/>
  <c r="M9"/>
  <c r="N8" s="1"/>
  <c r="M8"/>
  <c r="N7" s="1"/>
  <c r="M7"/>
  <c r="N6" s="1"/>
  <c r="M6"/>
  <c r="N5" s="1"/>
  <c r="M5"/>
  <c r="N4" s="1"/>
  <c r="M4"/>
  <c r="N3" s="1"/>
  <c r="M2"/>
  <c r="M3"/>
  <c r="N2" s="1"/>
  <c r="E12"/>
  <c r="E11"/>
  <c r="E10"/>
  <c r="E9"/>
  <c r="E8"/>
  <c r="E7"/>
  <c r="E6"/>
  <c r="E5"/>
  <c r="E4"/>
  <c r="E3"/>
  <c r="E2"/>
  <c r="H33" i="5"/>
  <c r="H32"/>
  <c r="H31"/>
  <c r="H30"/>
  <c r="H41"/>
  <c r="H28"/>
  <c r="P6" i="3" l="1"/>
  <c r="O6" s="1"/>
  <c r="P8"/>
  <c r="O8" s="1"/>
  <c r="P9"/>
  <c r="O9" s="1"/>
  <c r="P10"/>
  <c r="O10" s="1"/>
  <c r="P3"/>
  <c r="O3" s="1"/>
  <c r="P12"/>
  <c r="O12" s="1"/>
  <c r="P5"/>
  <c r="O5" s="1"/>
  <c r="P7"/>
  <c r="O7" s="1"/>
  <c r="P2"/>
  <c r="O2" s="1"/>
  <c r="P11"/>
  <c r="O11" s="1"/>
  <c r="P4"/>
  <c r="O4" s="1"/>
  <c r="I3"/>
  <c r="I4"/>
  <c r="I5"/>
  <c r="I6"/>
  <c r="I7"/>
  <c r="I8"/>
  <c r="I9"/>
  <c r="I10"/>
  <c r="I2"/>
  <c r="H5"/>
  <c r="H6"/>
  <c r="H7"/>
  <c r="H8"/>
  <c r="H9"/>
  <c r="H10"/>
  <c r="H3"/>
  <c r="H4"/>
  <c r="H2"/>
  <c r="H40" i="5"/>
  <c r="H39"/>
  <c r="H37"/>
  <c r="H36"/>
  <c r="H35"/>
  <c r="H27"/>
  <c r="H26"/>
  <c r="H25"/>
  <c r="H24"/>
  <c r="H23"/>
  <c r="H17"/>
  <c r="H18"/>
  <c r="H19"/>
  <c r="H20"/>
  <c r="H16"/>
</calcChain>
</file>

<file path=xl/connections.xml><?xml version="1.0" encoding="utf-8"?>
<connections xmlns="http://schemas.openxmlformats.org/spreadsheetml/2006/main">
  <connection id="1" name="bonus" type="4" refreshedVersion="0" background="1">
    <webPr xml="1" sourceData="1" url="D:\GitHub\SexyBack\Doc\XmlDataSet\bonus.xml" htmlTables="1" htmlFormat="all"/>
  </connection>
  <connection id="2" name="bonus1" type="4" refreshedVersion="0" background="1">
    <webPr xml="1" sourceData="1" url="D:\GitHub\SexyBack\Doc\XmlDataSet\bonus.xml" htmlTables="1" htmlFormat="all"/>
  </connection>
  <connection id="3" name="element" type="4" refreshedVersion="0" background="1">
    <webPr xml="1" sourceData="1" url="D:\GitHub\SexyBack\Doc\XmlDataSet\element.xml" htmlTables="1" htmlFormat="all"/>
  </connection>
  <connection id="4" name="element1" type="4" refreshedVersion="0" background="1">
    <webPr xml="1" sourceData="1" url="D:\GitHub\SexyBack\Doc\XmlDataSet\element.xml" htmlTables="1" htmlFormat="all"/>
  </connection>
  <connection id="5" name="element2" type="4" refreshedVersion="0" background="1">
    <webPr xml="1" sourceData="1" url="D:\GitHub\SexyBack\Doc\XmlDataSet\element.xml" htmlTables="1" htmlFormat="all"/>
  </connection>
  <connection id="6" name="element3" type="4" refreshedVersion="0" background="1">
    <webPr xml="1" sourceData="1" url="D:\GitHub\SexyBack\Doc\XmlDataSet\element.xml" htmlTables="1" htmlFormat="all"/>
  </connection>
  <connection id="7" name="element4" type="4" refreshedVersion="0" background="1">
    <webPr xml="1" sourceData="1" url="D:\GitHub\SexyBack\Doc\XmlDataSet\element.xml" htmlTables="1" htmlFormat="all"/>
  </connection>
  <connection id="8" name="element5" type="4" refreshedVersion="0" background="1">
    <webPr xml="1" sourceData="1" url="D:\GitHub\SexyBack\Doc\XmlDataSet\element.xml" htmlTables="1" htmlFormat="all"/>
  </connection>
  <connection id="9" name="element6" type="4" refreshedVersion="0" background="1">
    <webPr xml="1" sourceData="1" url="D:\GitHub\SexyBack\Doc\XmlDataSet\element.xml" htmlTables="1" htmlFormat="all"/>
  </connection>
  <connection id="10" name="element7" type="4" refreshedVersion="0" background="1">
    <webPr xml="1" sourceData="1" url="D:\GitHub\SexyBack\Doc\XmlDataSet\element.xml" htmlTables="1" htmlFormat="all"/>
  </connection>
  <connection id="11" name="element8" type="4" refreshedVersion="0" background="1">
    <webPr xml="1" sourceData="1" url="D:\GitHub\SexyBack\Doc\XmlDataSet\element.xml" htmlTables="1" htmlFormat="all"/>
  </connection>
  <connection id="12" name="equipmentbase" type="4" refreshedVersion="0" background="1">
    <webPr xml="1" sourceData="1" url="D:\GitHub\SexyBack\Doc\XmlDataSet\equipmentbase.xml" htmlTables="1" htmlFormat="all"/>
  </connection>
  <connection id="13" name="equipmentbase1" type="4" refreshedVersion="0" background="1">
    <webPr xml="1" sourceData="1" url="D:\GitHub\SexyBack\Doc\XmlDataSet\equipmentbase.xml" htmlTables="1" htmlFormat="all"/>
  </connection>
  <connection id="14" name="equipmentbase2" type="4" refreshedVersion="0" background="1">
    <webPr xml="1" sourceData="1" url="D:\GitHub\SexyBack\Doc\XmlDataSet\equipmentbase.xml" htmlTables="1" htmlFormat="all"/>
  </connection>
  <connection id="15" name="equipmentskill" type="4" refreshedVersion="0" background="1">
    <webPr xml="1" sourceData="1" url="D:\GitHub\SexyBack\Doc\XmlDataSet\equipmentskill.xml" htmlTables="1" htmlFormat="all"/>
  </connection>
  <connection id="16" name="equipmentskill1" type="4" refreshedVersion="0" background="1">
    <webPr xml="1" sourceData="1" url="D:\GitHub\SexyBack\Doc\XmlDataSet\equipmentskill.xml" htmlTables="1" htmlFormat="all"/>
  </connection>
  <connection id="17" name="equipmentskill2" type="4" refreshedVersion="0" background="1">
    <webPr xml="1" sourceData="1" url="D:\GitHub\SexyBack\Doc\XmlDataSet\equipmentskill.xml" htmlTables="1" htmlFormat="all"/>
  </connection>
  <connection id="18" name="equipmentskill3" type="4" refreshedVersion="0" background="1">
    <webPr xml="1" sourceData="1" url="D:\GitHub\SexyBack\Doc\XmlDataSet\equipmentskill.xml" htmlTables="1" htmlFormat="all"/>
  </connection>
  <connection id="19" name="equipmentskill4" type="4" refreshedVersion="0" background="1">
    <webPr xml="1" sourceData="1" url="D:\GitHub\SexyBack\Doc\XmlDataSet\equipmentskill.xml" htmlTables="1" htmlFormat="all"/>
  </connection>
  <connection id="20" name="price" type="4" refreshedVersion="0" background="1">
    <webPr xml="1" sourceData="1" url="D:\GitHub\SexyBack\Doc\XmlDataSet\price.xml" htmlTables="1" htmlFormat="all"/>
  </connection>
  <connection id="21" name="price1" type="4" refreshedVersion="0" background="1">
    <webPr xml="1" sourceData="1" url="D:\GitHub\SexyBack\Doc\XmlDataSet\price.xml" htmlTables="1" htmlFormat="all"/>
  </connection>
  <connection id="22" name="research" type="4" refreshedVersion="0" background="1">
    <webPr xml="1" sourceData="1" url="D:\GitHub\SexyBack\Doc\XmlDataSet\research.xml" htmlTables="1" htmlFormat="all"/>
  </connection>
  <connection id="23" name="research1" type="4" refreshedVersion="0" background="1">
    <webPr xml="1" sourceData="1" url="D:\GitHub\SexyBack\Doc\XmlDataSet\research.xml" htmlTables="1" htmlFormat="all"/>
  </connection>
  <connection id="24" name="research2" type="4" refreshedVersion="0" background="1">
    <webPr xml="1" sourceData="1" url="D:\GitHub\SexyBack\Doc\XmlDataSet\research.xml" htmlTables="1" htmlFormat="all"/>
  </connection>
  <connection id="25" name="research3" type="4" refreshedVersion="0" background="1">
    <webPr xml="1" sourceData="1" url="D:\GitHub\SexyBack\Doc\XmlDataSet\research.xml" htmlTables="1" htmlFormat="all"/>
  </connection>
  <connection id="26" name="research4" type="4" refreshedVersion="0" background="1">
    <webPr xml="1" sourceData="1" url="D:\GitHub\SexyBack\Doc\XmlDataSet\research.xml" htmlTables="1" htmlFormat="all"/>
  </connection>
  <connection id="27" name="research5" type="4" refreshedVersion="0" background="1">
    <webPr xml="1" sourceData="1" url="D:\GitHub\SexyBack\Doc\XmlDataSet\research.xml" htmlTables="1" htmlFormat="all"/>
  </connection>
  <connection id="28" name="research6" type="4" refreshedVersion="0" background="1">
    <webPr xml="1" sourceData="1" url="D:\GitHub\SexyBack\Doc\XmlDataSet\research.xml" htmlTables="1" htmlFormat="all"/>
  </connection>
  <connection id="29" name="research7" type="4" refreshedVersion="0" background="1">
    <webPr xml="1" sourceData="1" url="D:\GitHub\SexyBack\Doc\XmlDataSet\research.xml" htmlTables="1" htmlFormat="all"/>
  </connection>
  <connection id="30" name="research8" type="4" refreshedVersion="0" background="1">
    <webPr xml="1" sourceData="1" url="D:\GitHub\SexyBack\Doc\XmlDataSet\research.xml" htmlTables="1" htmlFormat="all"/>
  </connection>
  <connection id="31" name="talent" type="4" refreshedVersion="0" background="1">
    <webPr xml="1" sourceData="1" url="D:\GitHub\SexyBack\Doc\XmlDataSet\talent.xml" htmlTables="1" htmlFormat="all"/>
  </connection>
  <connection id="32" name="talent1" type="4" refreshedVersion="0" background="1">
    <webPr xml="1" sourceData="1" url="D:\GitHub\SexyBack\Doc\XmlDataSet\talent.xml" htmlTables="1" htmlFormat="all"/>
  </connection>
</connections>
</file>

<file path=xl/sharedStrings.xml><?xml version="1.0" encoding="utf-8"?>
<sst xmlns="http://schemas.openxmlformats.org/spreadsheetml/2006/main" count="1344" uniqueCount="635">
  <si>
    <t>hero</t>
  </si>
  <si>
    <t>requirelevel</t>
    <phoneticPr fontId="1" type="noConversion"/>
  </si>
  <si>
    <t>R02</t>
  </si>
  <si>
    <t>R03</t>
  </si>
  <si>
    <t>R04</t>
  </si>
  <si>
    <t>R05</t>
  </si>
  <si>
    <t>name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</si>
  <si>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</si>
  <si>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</si>
  <si>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</si>
  <si>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hero</t>
    <phoneticPr fontId="1" type="noConversion"/>
  </si>
  <si>
    <t>fireball</t>
  </si>
  <si>
    <t>fireball</t>
    <phoneticPr fontId="1" type="noConversion"/>
  </si>
  <si>
    <t>waterball</t>
  </si>
  <si>
    <t>waterball</t>
    <phoneticPr fontId="1" type="noConversion"/>
  </si>
  <si>
    <t>rock</t>
  </si>
  <si>
    <t>rock</t>
    <phoneticPr fontId="1" type="noConversion"/>
  </si>
  <si>
    <t>electricball</t>
  </si>
  <si>
    <t>electricball</t>
    <phoneticPr fontId="1" type="noConversion"/>
  </si>
  <si>
    <t>snowball</t>
    <phoneticPr fontId="1" type="noConversion"/>
  </si>
  <si>
    <t>id</t>
    <phoneticPr fontId="1" type="noConversion"/>
  </si>
  <si>
    <t>DpsX</t>
    <phoneticPr fontId="1" type="noConversion"/>
  </si>
  <si>
    <t>POTPercent</t>
    <phoneticPr fontId="1" type="noConversion"/>
  </si>
  <si>
    <t>hero</t>
    <phoneticPr fontId="1" type="noConversion"/>
  </si>
  <si>
    <t>DpcX</t>
    <phoneticPr fontId="1" type="noConversion"/>
  </si>
  <si>
    <t>fireball</t>
    <phoneticPr fontId="1" type="noConversion"/>
  </si>
  <si>
    <t>rock</t>
    <phoneticPr fontId="1" type="noConversion"/>
  </si>
  <si>
    <t>magmaball</t>
  </si>
  <si>
    <t>earthball</t>
  </si>
  <si>
    <t>airball</t>
  </si>
  <si>
    <t>iceblock</t>
  </si>
  <si>
    <t>ResearchTimeX</t>
  </si>
  <si>
    <t>R01</t>
    <phoneticPr fontId="1" type="noConversion"/>
  </si>
  <si>
    <t>hero</t>
    <phoneticPr fontId="1" type="noConversion"/>
  </si>
  <si>
    <t>fireball</t>
    <phoneticPr fontId="1" type="noConversion"/>
  </si>
  <si>
    <t>Icon_01</t>
  </si>
  <si>
    <t>Icon_04</t>
  </si>
  <si>
    <t>Icon_07</t>
  </si>
  <si>
    <t>Icon_19</t>
  </si>
  <si>
    <t>Icon_11</t>
  </si>
  <si>
    <t>비법 : 화염구1</t>
    <phoneticPr fontId="1" type="noConversion"/>
  </si>
  <si>
    <t>비법 : 화염구2</t>
    <phoneticPr fontId="1" type="noConversion"/>
  </si>
  <si>
    <t>비법 : 화염구3</t>
    <phoneticPr fontId="1" type="noConversion"/>
  </si>
  <si>
    <t>비법 : 화염구4</t>
    <phoneticPr fontId="1" type="noConversion"/>
  </si>
  <si>
    <t>비법 : 화염구5</t>
    <phoneticPr fontId="1" type="noConversion"/>
  </si>
  <si>
    <t>비법 : 짱돌1</t>
    <phoneticPr fontId="1" type="noConversion"/>
  </si>
  <si>
    <t>비법 : 짱돌2</t>
    <phoneticPr fontId="1" type="noConversion"/>
  </si>
  <si>
    <t>비법 : 짱돌3</t>
    <phoneticPr fontId="1" type="noConversion"/>
  </si>
  <si>
    <t>비법 : 지지직1</t>
    <phoneticPr fontId="1" type="noConversion"/>
  </si>
  <si>
    <t>비법 : 지지직2</t>
    <phoneticPr fontId="1" type="noConversion"/>
  </si>
  <si>
    <t>시간왜곡1</t>
    <phoneticPr fontId="1" type="noConversion"/>
  </si>
  <si>
    <t>시간왜곡2</t>
    <phoneticPr fontId="1" type="noConversion"/>
  </si>
  <si>
    <t>시간왜곡3</t>
    <phoneticPr fontId="1" type="noConversion"/>
  </si>
  <si>
    <t>subicon</t>
    <phoneticPr fontId="1" type="noConversion"/>
  </si>
  <si>
    <t>T02</t>
  </si>
  <si>
    <t>T03</t>
  </si>
  <si>
    <t>T04</t>
  </si>
  <si>
    <t>T05</t>
  </si>
  <si>
    <t>T07</t>
  </si>
  <si>
    <t>T08</t>
  </si>
  <si>
    <t>T09</t>
  </si>
  <si>
    <t>T10</t>
  </si>
  <si>
    <t>T11</t>
  </si>
  <si>
    <t>T12</t>
  </si>
  <si>
    <t>T13</t>
  </si>
  <si>
    <t>AttackSpeedXH</t>
  </si>
  <si>
    <t>CriticalRateXH</t>
  </si>
  <si>
    <t>CriticalDamageXH</t>
  </si>
  <si>
    <t>CastSpeedXH</t>
  </si>
  <si>
    <t>d</t>
    <phoneticPr fontId="1" type="noConversion"/>
  </si>
  <si>
    <t>점감</t>
    <phoneticPr fontId="1" type="noConversion"/>
  </si>
  <si>
    <t>점증</t>
    <phoneticPr fontId="1" type="noConversion"/>
  </si>
  <si>
    <t>잡은몹의10% = 409.6</t>
    <phoneticPr fontId="1" type="noConversion"/>
  </si>
  <si>
    <t>가장sortorder낮은것</t>
    <phoneticPr fontId="1" type="noConversion"/>
  </si>
  <si>
    <t>ExpPerFloor</t>
  </si>
  <si>
    <t>Icon_18</t>
  </si>
  <si>
    <t>maxlevelper10</t>
  </si>
  <si>
    <t>rate</t>
  </si>
  <si>
    <t>absrate</t>
  </si>
  <si>
    <t>id</t>
    <phoneticPr fontId="1" type="noConversion"/>
  </si>
  <si>
    <t>requireid</t>
    <phoneticPr fontId="1" type="noConversion"/>
  </si>
  <si>
    <t>type</t>
    <phoneticPr fontId="1" type="noConversion"/>
  </si>
  <si>
    <t>icon</t>
    <phoneticPr fontId="1" type="noConversion"/>
  </si>
  <si>
    <t>subicon</t>
    <phoneticPr fontId="1" type="noConversion"/>
  </si>
  <si>
    <t>name</t>
    <phoneticPr fontId="1" type="noConversion"/>
  </si>
  <si>
    <t>descrption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</si>
  <si>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</si>
  <si>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</si>
  <si>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</si>
  <si>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stringvalue</t>
    <phoneticPr fontId="1" type="noConversion"/>
  </si>
  <si>
    <t>T01</t>
    <phoneticPr fontId="1" type="noConversion"/>
  </si>
  <si>
    <t>hero</t>
    <phoneticPr fontId="1" type="noConversion"/>
  </si>
  <si>
    <t>Attack</t>
    <phoneticPr fontId="1" type="noConversion"/>
  </si>
  <si>
    <t>Icon_10</t>
    <phoneticPr fontId="1" type="noConversion"/>
  </si>
  <si>
    <t>A.S</t>
    <phoneticPr fontId="1" type="noConversion"/>
  </si>
  <si>
    <t>빠른검술</t>
    <phoneticPr fontId="1" type="noConversion"/>
  </si>
  <si>
    <t>C.R</t>
    <phoneticPr fontId="1" type="noConversion"/>
  </si>
  <si>
    <t>약점포착</t>
    <phoneticPr fontId="1" type="noConversion"/>
  </si>
  <si>
    <t>C.D</t>
    <phoneticPr fontId="1" type="noConversion"/>
  </si>
  <si>
    <t>예리한검술</t>
    <phoneticPr fontId="1" type="noConversion"/>
  </si>
  <si>
    <t>Icon_14</t>
    <phoneticPr fontId="1" type="noConversion"/>
  </si>
  <si>
    <t>광전사의물약</t>
    <phoneticPr fontId="1" type="noConversion"/>
  </si>
  <si>
    <t>다음 스테이지동안 광전사가 되어 강력한 공격이 가능합니다.</t>
    <phoneticPr fontId="1" type="noConversion"/>
  </si>
  <si>
    <t>Fever</t>
    <phoneticPr fontId="1" type="noConversion"/>
  </si>
  <si>
    <t>Elemental</t>
    <phoneticPr fontId="1" type="noConversion"/>
  </si>
  <si>
    <t>Icon_01</t>
    <phoneticPr fontId="1" type="noConversion"/>
  </si>
  <si>
    <t>C.S</t>
    <phoneticPr fontId="1" type="noConversion"/>
  </si>
  <si>
    <t>속성강화</t>
    <phoneticPr fontId="1" type="noConversion"/>
  </si>
  <si>
    <t>Icon_09</t>
    <phoneticPr fontId="1" type="noConversion"/>
  </si>
  <si>
    <t>Icon_07</t>
    <phoneticPr fontId="1" type="noConversion"/>
  </si>
  <si>
    <t>Icon_04</t>
    <phoneticPr fontId="1" type="noConversion"/>
  </si>
  <si>
    <t>Icon_15</t>
    <phoneticPr fontId="1" type="noConversion"/>
  </si>
  <si>
    <t>집중의물약</t>
    <phoneticPr fontId="1" type="noConversion"/>
  </si>
  <si>
    <t>다음 스테이지동안 마력집중 상태가 되어 매우 강력한 마법을 시전합니다.</t>
    <phoneticPr fontId="1" type="noConversion"/>
  </si>
  <si>
    <t>elementals</t>
    <phoneticPr fontId="1" type="noConversion"/>
  </si>
  <si>
    <t>Util</t>
    <phoneticPr fontId="1" type="noConversion"/>
  </si>
  <si>
    <t>Icon_18</t>
    <phoneticPr fontId="1" type="noConversion"/>
  </si>
  <si>
    <t>-L</t>
    <phoneticPr fontId="1" type="noConversion"/>
  </si>
  <si>
    <t>근면함</t>
    <phoneticPr fontId="1" type="noConversion"/>
  </si>
  <si>
    <t>-R</t>
    <phoneticPr fontId="1" type="noConversion"/>
  </si>
  <si>
    <t>학자</t>
    <phoneticPr fontId="1" type="noConversion"/>
  </si>
  <si>
    <t>Icon_19</t>
    <phoneticPr fontId="1" type="noConversion"/>
  </si>
  <si>
    <t>발명</t>
    <phoneticPr fontId="1" type="noConversion"/>
  </si>
  <si>
    <t>현재 진행중인 연구 중 가장 낮은 연구가 즉시 완료됩니다.</t>
    <phoneticPr fontId="1" type="noConversion"/>
  </si>
  <si>
    <t>FinishResearch</t>
    <phoneticPr fontId="1" type="noConversion"/>
  </si>
  <si>
    <t>경험치획득</t>
    <phoneticPr fontId="1" type="noConversion"/>
  </si>
  <si>
    <t>다이아몬드</t>
    <phoneticPr fontId="1" type="noConversion"/>
  </si>
  <si>
    <t>Diamond</t>
    <phoneticPr fontId="1" type="noConversion"/>
  </si>
  <si>
    <t>T14</t>
  </si>
  <si>
    <t>T15</t>
  </si>
  <si>
    <t>물폭탄을 배웁니다.</t>
    <phoneticPr fontId="1" type="noConversion"/>
  </si>
  <si>
    <t>짱돌을 배웁니다.</t>
    <phoneticPr fontId="1" type="noConversion"/>
  </si>
  <si>
    <t>지지직을 배웁니다.</t>
    <phoneticPr fontId="1" type="noConversion"/>
  </si>
  <si>
    <t>공격속도가 $1$% 증가합니다.</t>
    <phoneticPr fontId="1" type="noConversion"/>
  </si>
  <si>
    <t>크리티컬 확률이 $1$% 증가합니다.</t>
    <phoneticPr fontId="1" type="noConversion"/>
  </si>
  <si>
    <t>크리티컬 공격의 피해량이 $1$% 증가합니다.</t>
    <phoneticPr fontId="1" type="noConversion"/>
  </si>
  <si>
    <t>레벨업 경험치 요구량이 $1$% 줄어듭니다.</t>
    <phoneticPr fontId="1" type="noConversion"/>
  </si>
  <si>
    <t>연구의 경험치 요구량이 $1$% 줄어듭니다.</t>
    <phoneticPr fontId="1" type="noConversion"/>
  </si>
  <si>
    <t>$1$의 경험치를 획득합니다.</t>
    <phoneticPr fontId="1" type="noConversion"/>
  </si>
  <si>
    <t>$1$ 다이아를 획득합니다.</t>
    <phoneticPr fontId="1" type="noConversion"/>
  </si>
  <si>
    <t>화염구</t>
    <phoneticPr fontId="1" type="noConversion"/>
  </si>
  <si>
    <t>물폭탄</t>
    <phoneticPr fontId="1" type="noConversion"/>
  </si>
  <si>
    <t>짱돌</t>
    <phoneticPr fontId="1" type="noConversion"/>
  </si>
  <si>
    <t>흙덩이</t>
    <phoneticPr fontId="1" type="noConversion"/>
  </si>
  <si>
    <t>바람바람</t>
    <phoneticPr fontId="1" type="noConversion"/>
  </si>
  <si>
    <t>각얼음</t>
    <phoneticPr fontId="1" type="noConversion"/>
  </si>
  <si>
    <t>화염구 습득</t>
    <phoneticPr fontId="1" type="noConversion"/>
  </si>
  <si>
    <t>화염구를 배웁니다.</t>
    <phoneticPr fontId="1" type="noConversion"/>
  </si>
  <si>
    <t>검술연마1</t>
    <phoneticPr fontId="1" type="noConversion"/>
  </si>
  <si>
    <t>검술연마2</t>
    <phoneticPr fontId="1" type="noConversion"/>
  </si>
  <si>
    <t>검술연마3</t>
    <phoneticPr fontId="1" type="noConversion"/>
  </si>
  <si>
    <t>검술연마4</t>
    <phoneticPr fontId="1" type="noConversion"/>
  </si>
  <si>
    <t>검술연마5</t>
    <phoneticPr fontId="1" type="noConversion"/>
  </si>
  <si>
    <t>물폭탄 습득</t>
    <phoneticPr fontId="1" type="noConversion"/>
  </si>
  <si>
    <t>짱돌 습득</t>
    <phoneticPr fontId="1" type="noConversion"/>
  </si>
  <si>
    <t>지지직 습득</t>
    <phoneticPr fontId="1" type="noConversion"/>
  </si>
  <si>
    <t>지지직</t>
    <phoneticPr fontId="1" type="noConversion"/>
  </si>
  <si>
    <t>연구시간이 절반으로 줄어듭니다. 단 시간당 연구비용은 2배로 증가합니다.</t>
    <phoneticPr fontId="1" type="noConversion"/>
  </si>
  <si>
    <t>Icon_08</t>
    <phoneticPr fontId="1" type="noConversion"/>
  </si>
  <si>
    <t>총15</t>
    <phoneticPr fontId="1" type="noConversion"/>
  </si>
  <si>
    <t>총150</t>
    <phoneticPr fontId="1" type="noConversion"/>
  </si>
  <si>
    <t>총30</t>
    <phoneticPr fontId="1" type="noConversion"/>
  </si>
  <si>
    <t>T06</t>
    <phoneticPr fontId="1" type="noConversion"/>
  </si>
  <si>
    <t>T16</t>
  </si>
  <si>
    <t>모든 마법의 시전속도가 $1$% 증가합니다.</t>
    <phoneticPr fontId="1" type="noConversion"/>
  </si>
  <si>
    <t>elementals</t>
    <phoneticPr fontId="1" type="noConversion"/>
  </si>
  <si>
    <t>화염구의 피해량이 $1$% 증가합니다.</t>
    <phoneticPr fontId="1" type="noConversion"/>
  </si>
  <si>
    <t>DpsIncreaseXH</t>
  </si>
  <si>
    <t>물폭탄의 피해량이 $1$% 증가합니다.</t>
    <phoneticPr fontId="1" type="noConversion"/>
  </si>
  <si>
    <t>짱돌의 피해량이 $1$% 증가합니다.</t>
    <phoneticPr fontId="1" type="noConversion"/>
  </si>
  <si>
    <t>지지직의 피해량이 $1$% 증가합니다.</t>
    <phoneticPr fontId="1" type="noConversion"/>
  </si>
  <si>
    <t>눈덩이의 피해량이 $1$% 증가합니다.</t>
    <phoneticPr fontId="1" type="noConversion"/>
  </si>
  <si>
    <t>Icon_13</t>
    <phoneticPr fontId="1" type="noConversion"/>
  </si>
  <si>
    <t>시전속도</t>
    <phoneticPr fontId="1" type="noConversion"/>
  </si>
  <si>
    <t>Dmg</t>
    <phoneticPr fontId="1" type="noConversion"/>
  </si>
  <si>
    <t>T00</t>
    <phoneticPr fontId="1" type="noConversion"/>
  </si>
  <si>
    <t>증가된힘</t>
    <phoneticPr fontId="1" type="noConversion"/>
  </si>
  <si>
    <t>피해량이 $1$% 증가합니다.</t>
    <phoneticPr fontId="1" type="noConversion"/>
  </si>
  <si>
    <t>DpcIncreaseXH</t>
    <phoneticPr fontId="1" type="noConversion"/>
  </si>
  <si>
    <t>skillprefab</t>
    <phoneticPr fontId="1" type="noConversion"/>
  </si>
  <si>
    <t>prefab</t>
    <phoneticPr fontId="1" type="noConversion"/>
  </si>
  <si>
    <t>snowball</t>
    <phoneticPr fontId="1" type="noConversion"/>
  </si>
  <si>
    <t>눈덩이</t>
    <phoneticPr fontId="1" type="noConversion"/>
  </si>
  <si>
    <t>basecastintervalxk</t>
  </si>
  <si>
    <t>baseskilldamagexh</t>
  </si>
  <si>
    <t>baseskillratexk</t>
  </si>
  <si>
    <t>비법 : 화염구6</t>
    <phoneticPr fontId="1" type="noConversion"/>
  </si>
  <si>
    <t>waterball</t>
    <phoneticPr fontId="1" type="noConversion"/>
  </si>
  <si>
    <t>Icon_09</t>
    <phoneticPr fontId="1" type="noConversion"/>
  </si>
  <si>
    <t>비법 : 물폭탄1</t>
    <phoneticPr fontId="1" type="noConversion"/>
  </si>
  <si>
    <t>각얼음 습득</t>
    <phoneticPr fontId="1" type="noConversion"/>
  </si>
  <si>
    <t>각얼음을 배웁니다.</t>
    <phoneticPr fontId="1" type="noConversion"/>
  </si>
  <si>
    <t>iceblock</t>
    <phoneticPr fontId="1" type="noConversion"/>
  </si>
  <si>
    <t>waterball</t>
    <phoneticPr fontId="1" type="noConversion"/>
  </si>
  <si>
    <t>Icon_05</t>
    <phoneticPr fontId="1" type="noConversion"/>
  </si>
  <si>
    <t>비법 : 각얼음1</t>
    <phoneticPr fontId="1" type="noConversion"/>
  </si>
  <si>
    <t>비법 : 각얼음2</t>
    <phoneticPr fontId="1" type="noConversion"/>
  </si>
  <si>
    <t>비법 : 각얼음3</t>
    <phoneticPr fontId="1" type="noConversion"/>
  </si>
  <si>
    <t>비법 : 각얼음4</t>
    <phoneticPr fontId="1" type="noConversion"/>
  </si>
  <si>
    <t>iceblock</t>
    <phoneticPr fontId="1" type="noConversion"/>
  </si>
  <si>
    <t>C00</t>
    <phoneticPr fontId="1" type="noConversion"/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</si>
  <si>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</si>
  <si>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</si>
  <si>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</si>
  <si>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</si>
  <si>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</si>
  <si>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</si>
  <si>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</si>
  <si>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</si>
  <si>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</si>
  <si>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</si>
  <si>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</si>
  <si>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</si>
  <si>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</si>
  <si>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</si>
  <si>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</si>
  <si>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</si>
  <si>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stack</t>
    <phoneticPr fontId="1" type="noConversion"/>
  </si>
  <si>
    <t>icontext</t>
    <phoneticPr fontId="1" type="noConversion"/>
  </si>
  <si>
    <t>공격카운트리필</t>
  </si>
  <si>
    <t>연구즉시완료</t>
  </si>
  <si>
    <t>다이아획득</t>
  </si>
  <si>
    <t>마법횟수지급</t>
  </si>
  <si>
    <r>
      <t>exp</t>
    </r>
    <r>
      <rPr>
        <sz val="11"/>
        <color theme="1"/>
        <rFont val="맑은 고딕"/>
        <family val="3"/>
        <charset val="129"/>
        <scheme val="minor"/>
      </rPr>
      <t>획득</t>
    </r>
  </si>
  <si>
    <r>
      <t>특정</t>
    </r>
    <r>
      <rPr>
        <sz val="11"/>
        <color theme="1"/>
        <rFont val="함초롬바탕"/>
        <family val="1"/>
        <charset val="129"/>
      </rPr>
      <t xml:space="preserve">e </t>
    </r>
    <r>
      <rPr>
        <sz val="11"/>
        <color theme="1"/>
        <rFont val="맑은 고딕"/>
        <family val="2"/>
        <charset val="129"/>
        <scheme val="minor"/>
      </rPr>
      <t>공속</t>
    </r>
    <r>
      <rPr>
        <sz val="11"/>
        <color theme="1"/>
        <rFont val="함초롬바탕"/>
        <family val="1"/>
        <charset val="129"/>
      </rPr>
      <t>2</t>
    </r>
    <r>
      <rPr>
        <sz val="11"/>
        <color theme="1"/>
        <rFont val="맑은 고딕"/>
        <family val="2"/>
        <charset val="129"/>
        <scheme val="minor"/>
      </rPr>
      <t>배</t>
    </r>
  </si>
  <si>
    <r>
      <t>모든연구</t>
    </r>
    <r>
      <rPr>
        <sz val="11"/>
        <color theme="1"/>
        <rFont val="함초롬바탕"/>
        <family val="1"/>
        <charset val="129"/>
      </rPr>
      <t>-10</t>
    </r>
    <r>
      <rPr>
        <sz val="11"/>
        <color theme="1"/>
        <rFont val="맑은 고딕"/>
        <family val="2"/>
        <charset val="129"/>
        <scheme val="minor"/>
      </rPr>
      <t>초</t>
    </r>
  </si>
  <si>
    <r>
      <t>레벨업</t>
    </r>
    <r>
      <rPr>
        <sz val="11"/>
        <color theme="1"/>
        <rFont val="함초롬바탕"/>
        <family val="1"/>
        <charset val="129"/>
      </rPr>
      <t xml:space="preserve">+1 </t>
    </r>
  </si>
  <si>
    <t>별아이콘</t>
    <phoneticPr fontId="1" type="noConversion"/>
  </si>
  <si>
    <t>YellowFever</t>
    <phoneticPr fontId="1" type="noConversion"/>
  </si>
  <si>
    <t>RedFever</t>
    <phoneticPr fontId="1" type="noConversion"/>
  </si>
  <si>
    <t>BlueFever</t>
    <phoneticPr fontId="1" type="noConversion"/>
  </si>
  <si>
    <r>
      <t>exp</t>
    </r>
    <r>
      <rPr>
        <sz val="11"/>
        <color theme="1"/>
        <rFont val="맑은 고딕"/>
        <family val="2"/>
        <charset val="129"/>
        <scheme val="minor"/>
      </rPr>
      <t>획득량</t>
    </r>
    <r>
      <rPr>
        <sz val="11"/>
        <color theme="1"/>
        <rFont val="맑은 고딕"/>
        <family val="2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배</t>
    </r>
  </si>
  <si>
    <t>hero</t>
    <phoneticPr fontId="1" type="noConversion"/>
  </si>
  <si>
    <t>노랑포션</t>
    <phoneticPr fontId="1" type="noConversion"/>
  </si>
  <si>
    <t>빨강포션</t>
    <phoneticPr fontId="1" type="noConversion"/>
  </si>
  <si>
    <t>파랑포션</t>
    <phoneticPr fontId="1" type="noConversion"/>
  </si>
  <si>
    <t>다이아</t>
    <phoneticPr fontId="1" type="noConversion"/>
  </si>
  <si>
    <t>각마법icon</t>
    <phoneticPr fontId="1" type="noConversion"/>
  </si>
  <si>
    <t>모래시계</t>
    <phoneticPr fontId="1" type="noConversion"/>
  </si>
  <si>
    <t>10sec</t>
    <phoneticPr fontId="1" type="noConversion"/>
  </si>
  <si>
    <t>각icon</t>
    <phoneticPr fontId="1" type="noConversion"/>
  </si>
  <si>
    <t>별아이콘</t>
    <phoneticPr fontId="1" type="noConversion"/>
  </si>
  <si>
    <t>↓</t>
    <phoneticPr fontId="1" type="noConversion"/>
  </si>
  <si>
    <t>YellowFever</t>
    <phoneticPr fontId="1" type="noConversion"/>
  </si>
  <si>
    <t>BlueFever</t>
    <phoneticPr fontId="1" type="noConversion"/>
  </si>
  <si>
    <t>Diamond</t>
    <phoneticPr fontId="1" type="noConversion"/>
  </si>
  <si>
    <t>GreenFever</t>
    <phoneticPr fontId="1" type="noConversion"/>
  </si>
  <si>
    <t>ForcedSkillCount</t>
    <phoneticPr fontId="1" type="noConversion"/>
  </si>
  <si>
    <t>ShiftResearch</t>
    <phoneticPr fontId="1" type="noConversion"/>
  </si>
  <si>
    <t>snowball</t>
    <phoneticPr fontId="1" type="noConversion"/>
  </si>
  <si>
    <t>칼</t>
    <phoneticPr fontId="1" type="noConversion"/>
  </si>
  <si>
    <t>Level</t>
    <phoneticPr fontId="1" type="noConversion"/>
  </si>
  <si>
    <t>Dmg</t>
    <phoneticPr fontId="1" type="noConversion"/>
  </si>
  <si>
    <t>↑</t>
    <phoneticPr fontId="1" type="noConversion"/>
  </si>
  <si>
    <t>AttackCount</t>
    <phoneticPr fontId="1" type="noConversion"/>
  </si>
  <si>
    <t>$1$의 경험치를 즉시 획득합니다.</t>
    <phoneticPr fontId="1" type="noConversion"/>
  </si>
  <si>
    <t>$1$의 다이아를 즉시 획득합니다.</t>
    <phoneticPr fontId="1" type="noConversion"/>
  </si>
  <si>
    <t>다음 화염구 공격시 불덩이작렬을 시전합니다.</t>
    <phoneticPr fontId="1" type="noConversion"/>
  </si>
  <si>
    <t>마그마</t>
    <phoneticPr fontId="1" type="noConversion"/>
  </si>
  <si>
    <t>경험치 획득량이 30초동안 2배 증가합니다.</t>
  </si>
  <si>
    <t>불덩이 작렬의 발동률과 피해량이 30초동안 2배 증가합니다.</t>
  </si>
  <si>
    <t>산사태의 발동률과 피해량이 30초동안 2배 증가합니다.</t>
  </si>
  <si>
    <t>공허구체의 발동률과 피해량이 30초동안 2배 증가합니다.</t>
  </si>
  <si>
    <t>독극물의 발동률과 피해량이 30초동안 2배 증가합니다.</t>
  </si>
  <si>
    <t>운석충돌의 발동률과 피해량이 30초동안 2배 증가합니다.</t>
  </si>
  <si>
    <t>기공포의 발동률과 피해량이 30초동안 2배 증가합니다.</t>
  </si>
  <si>
    <t>폭설의 발동률과 피해량이 30초동안 2배 증가합니다.</t>
  </si>
  <si>
    <t>혜성충돌의 발동률과 피해량이 30초동안 2배 증가합니다.</t>
  </si>
  <si>
    <t>기본공격의 공격속도와 피해량이 30초동안 2배 증가합니다.</t>
  </si>
  <si>
    <t>화염구의 공격속도와 피해량이 30초동안 2배 증가합니다.</t>
  </si>
  <si>
    <t>각얼음의 공격속도와 피해량이 30초동안 2배 증가합니다.</t>
  </si>
  <si>
    <t>짱돌의 공격속도와 피해량이 30초동안 2배 증가합니다.</t>
  </si>
  <si>
    <t>지지직의 공격속도와 피해량이 30초동안 2배 증가합니다.</t>
  </si>
  <si>
    <t>물폭탄의 공격속도와 피해량이 30초동안 2배 증가합니다.</t>
  </si>
  <si>
    <t>흙덩이의 공격속도와 피해량이 30초동안 2배 증가합니다.</t>
  </si>
  <si>
    <t>바람바람의 공격속도와 피해량이 30초동안 2배 증가합니다.</t>
  </si>
  <si>
    <t>눈덩이의 공격속도와 피해량이 30초동안 2배 증가합니다.</t>
  </si>
  <si>
    <t>메테오의 공격속도와 피해량이 30초동안 2배 증가합니다.</t>
  </si>
  <si>
    <t>20</t>
    <phoneticPr fontId="1" type="noConversion"/>
  </si>
  <si>
    <t>18회가적정%</t>
    <phoneticPr fontId="1" type="noConversion"/>
  </si>
  <si>
    <t>기본공격의 레벨이 1 증가합니다.</t>
  </si>
  <si>
    <t>화염구의 레벨이 1 증가합니다.</t>
  </si>
  <si>
    <t>각얼음의 레벨이 1 증가합니다.</t>
  </si>
  <si>
    <t>짱돌의 레벨이 1 증가합니다.</t>
  </si>
  <si>
    <t>지지직의 레벨이 1 증가합니다.</t>
  </si>
  <si>
    <t>물폭탄의 레벨이 1 증가합니다.</t>
  </si>
  <si>
    <t>흙덩이의 레벨이 1 증가합니다.</t>
  </si>
  <si>
    <t>바람바람의 레벨이 1 증가합니다.</t>
  </si>
  <si>
    <t>눈덩이의 레벨이 1 증가합니다.</t>
  </si>
  <si>
    <t>메테오의 레벨이 1 증가합니다.</t>
  </si>
  <si>
    <t>진행중인 모든 연구의 시간이 10초 감소합니다.</t>
    <phoneticPr fontId="1" type="noConversion"/>
  </si>
  <si>
    <t>hero</t>
    <phoneticPr fontId="1" type="noConversion"/>
  </si>
  <si>
    <t>모래시계</t>
    <phoneticPr fontId="1" type="noConversion"/>
  </si>
  <si>
    <t>현재 진행중인 연구 중 가장 낮은 연구가 즉시 완료됩니다.</t>
    <phoneticPr fontId="1" type="noConversion"/>
  </si>
  <si>
    <t>FinishResearch</t>
    <phoneticPr fontId="1" type="noConversion"/>
  </si>
  <si>
    <t>20sec</t>
    <phoneticPr fontId="1" type="noConversion"/>
  </si>
  <si>
    <t>30sec</t>
    <phoneticPr fontId="1" type="noConversion"/>
  </si>
  <si>
    <t>30</t>
    <phoneticPr fontId="1" type="noConversion"/>
  </si>
  <si>
    <r>
      <t>특정</t>
    </r>
    <r>
      <rPr>
        <sz val="11"/>
        <color theme="1"/>
        <rFont val="함초롬바탕"/>
        <family val="1"/>
        <charset val="129"/>
      </rPr>
      <t xml:space="preserve">e </t>
    </r>
    <r>
      <rPr>
        <sz val="11"/>
        <color theme="1"/>
        <rFont val="맑은 고딕"/>
        <family val="2"/>
        <charset val="129"/>
        <scheme val="minor"/>
      </rPr>
      <t>스킬발동확률</t>
    </r>
    <r>
      <rPr>
        <sz val="11"/>
        <color theme="1"/>
        <rFont val="맑은 고딕"/>
        <family val="2"/>
        <charset val="129"/>
        <scheme val="minor"/>
      </rPr>
      <t>2배</t>
    </r>
    <phoneticPr fontId="1" type="noConversion"/>
  </si>
  <si>
    <t>20stack</t>
    <phoneticPr fontId="1" type="noConversion"/>
  </si>
  <si>
    <t>크리티컬 확률과 피해량이 30초동안 2배 증가합니다.</t>
    <phoneticPr fontId="1" type="noConversion"/>
  </si>
  <si>
    <t>기본공격을 20회 충전합니다.</t>
    <phoneticPr fontId="1" type="noConversion"/>
  </si>
  <si>
    <t>다음 짱돌 공격시 산사태를 시전합니다.</t>
    <phoneticPr fontId="1" type="noConversion"/>
  </si>
  <si>
    <t>다음 지지직 공격시 공허구체를 시전합니다.</t>
    <phoneticPr fontId="1" type="noConversion"/>
  </si>
  <si>
    <t>다음 물폭탄 공격시 독극물을 시전합니다.</t>
    <phoneticPr fontId="1" type="noConversion"/>
  </si>
  <si>
    <t>다음 흙덩이 공격시 운석충돌을 시전합니다.</t>
    <phoneticPr fontId="1" type="noConversion"/>
  </si>
  <si>
    <t>다음 바람바람 공격시 기공포를 시전합니다.</t>
    <phoneticPr fontId="1" type="noConversion"/>
  </si>
  <si>
    <t>다음 눈덩이 공격시 폭설을 시전합니다.</t>
    <phoneticPr fontId="1" type="noConversion"/>
  </si>
  <si>
    <t>다음 마그마 공격시 혜성충돌을 시전합니다.</t>
    <phoneticPr fontId="1" type="noConversion"/>
  </si>
  <si>
    <t>30</t>
    <phoneticPr fontId="1" type="noConversion"/>
  </si>
  <si>
    <t>20</t>
    <phoneticPr fontId="1" type="noConversion"/>
  </si>
  <si>
    <t>이건 인스턴스획득이므로</t>
    <phoneticPr fontId="1" type="noConversion"/>
  </si>
  <si>
    <t>stack조정이아니라</t>
    <phoneticPr fontId="1" type="noConversion"/>
  </si>
  <si>
    <t>진행중인 모든 연구의 시간이 20초 감소합니다.</t>
    <phoneticPr fontId="1" type="noConversion"/>
  </si>
  <si>
    <t>진행중인 모든 연구의 시간이 30초 감소합니다.</t>
    <phoneticPr fontId="1" type="noConversion"/>
  </si>
  <si>
    <t>300</t>
    <phoneticPr fontId="1" type="noConversion"/>
  </si>
  <si>
    <t>200</t>
    <phoneticPr fontId="1" type="noConversion"/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</si>
  <si>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</si>
  <si>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</si>
  <si>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</si>
  <si>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</si>
  <si>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</si>
  <si>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</si>
  <si>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</si>
  <si>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</si>
  <si>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</si>
  <si>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</si>
  <si>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</si>
  <si>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</si>
  <si>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</si>
  <si>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</si>
  <si>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</si>
  <si>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</si>
  <si>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</si>
  <si>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</si>
  <si>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</si>
  <si>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</si>
  <si>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</si>
  <si>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</si>
  <si>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</si>
  <si>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</si>
  <si>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</si>
  <si>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</si>
  <si>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</si>
  <si>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</si>
  <si>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</si>
  <si>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</si>
  <si>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</si>
  <si>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</si>
  <si>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원래는 -10으로 몇스택지급을해야하는데....그냥하자 ㅠ</t>
    <phoneticPr fontId="1" type="noConversion"/>
  </si>
  <si>
    <t>100</t>
    <phoneticPr fontId="1" type="noConversion"/>
  </si>
  <si>
    <t>id로구분해도된다.</t>
    <phoneticPr fontId="1" type="noConversion"/>
  </si>
  <si>
    <t>group</t>
    <phoneticPr fontId="1" type="noConversion"/>
  </si>
  <si>
    <t>Exp</t>
    <phoneticPr fontId="1" type="noConversion"/>
  </si>
  <si>
    <t>AttackStack</t>
    <phoneticPr fontId="1" type="noConversion"/>
  </si>
  <si>
    <t>LevelUp</t>
    <phoneticPr fontId="1" type="noConversion"/>
  </si>
  <si>
    <t>Research</t>
    <phoneticPr fontId="1" type="noConversion"/>
  </si>
  <si>
    <t>baselevel</t>
    <phoneticPr fontId="1" type="noConversion"/>
  </si>
  <si>
    <t>totalbase</t>
    <phoneticPr fontId="1" type="noConversion"/>
  </si>
  <si>
    <t>baseprice</t>
    <phoneticPr fontId="1" type="noConversion"/>
  </si>
  <si>
    <t>fromlevel</t>
    <phoneticPr fontId="1" type="noConversion"/>
  </si>
  <si>
    <t>tolevel</t>
    <phoneticPr fontId="1" type="noConversion"/>
  </si>
  <si>
    <t>basedensity</t>
  </si>
  <si>
    <t>level</t>
    <phoneticPr fontId="1" type="noConversion"/>
  </si>
  <si>
    <t>baseTime</t>
    <phoneticPr fontId="1" type="noConversion"/>
  </si>
  <si>
    <t>icontext</t>
    <phoneticPr fontId="1" type="noConversion"/>
  </si>
  <si>
    <t>IconSmall_01</t>
  </si>
  <si>
    <t>IconSmall_01</t>
    <phoneticPr fontId="1" type="noConversion"/>
  </si>
  <si>
    <t>IconSmall_02</t>
    <phoneticPr fontId="1" type="noConversion"/>
  </si>
  <si>
    <t>불덩이작렬 습득</t>
    <phoneticPr fontId="1" type="noConversion"/>
  </si>
  <si>
    <t>얼음폭격 습득</t>
    <phoneticPr fontId="1" type="noConversion"/>
  </si>
  <si>
    <t>얼음폭격의 발동률과 피해량이 30초동안 2배 증가합니다.</t>
    <phoneticPr fontId="1" type="noConversion"/>
  </si>
  <si>
    <t>다음 각얼음 공격시 얼음폭격을 시전합니다.</t>
    <phoneticPr fontId="1" type="noConversion"/>
  </si>
  <si>
    <t>각얼음이 일정확률로 얼음폭격으로 대체됩니다.</t>
    <phoneticPr fontId="1" type="noConversion"/>
  </si>
  <si>
    <t>화염구가 일정확률로 불덩이작렬으로 대체됩니다.</t>
    <phoneticPr fontId="1" type="noConversion"/>
  </si>
  <si>
    <t>산사태 습득</t>
    <phoneticPr fontId="1" type="noConversion"/>
  </si>
  <si>
    <t>짱돌이 일정확률로 산사태로 대체됩니다.</t>
    <phoneticPr fontId="1" type="noConversion"/>
  </si>
  <si>
    <t>공허구체 습득</t>
    <phoneticPr fontId="1" type="noConversion"/>
  </si>
  <si>
    <t>지지직이 일정확률로 공허구체로 대체됩니다.</t>
    <phoneticPr fontId="1" type="noConversion"/>
  </si>
  <si>
    <t>독극물 습득</t>
    <phoneticPr fontId="1" type="noConversion"/>
  </si>
  <si>
    <t>물폭탄이 일정확률로 독극물로 대체됩니다.</t>
    <phoneticPr fontId="1" type="noConversion"/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</si>
  <si>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</si>
  <si>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</si>
  <si>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</si>
  <si>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</si>
  <si>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</si>
  <si>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</si>
  <si>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</si>
  <si>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</si>
  <si>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</si>
  <si>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</si>
  <si>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</si>
  <si>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</si>
  <si>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</si>
  <si>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</si>
  <si>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</si>
  <si>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</si>
  <si>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</si>
  <si>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</si>
  <si>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</si>
  <si>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</si>
  <si>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</si>
  <si>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</si>
  <si>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</si>
  <si>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</si>
  <si>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</si>
  <si>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</si>
  <si>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</si>
  <si>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</si>
  <si>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</si>
  <si>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ActiveSkill</t>
    <phoneticPr fontId="1" type="noConversion"/>
  </si>
  <si>
    <t>stringvalue</t>
    <phoneticPr fontId="1" type="noConversion"/>
  </si>
  <si>
    <t>Icon_20</t>
  </si>
  <si>
    <t>Icon_21</t>
    <phoneticPr fontId="1" type="noConversion"/>
  </si>
  <si>
    <t>Icon_22</t>
    <phoneticPr fontId="1" type="noConversion"/>
  </si>
  <si>
    <t>Icon_23</t>
    <phoneticPr fontId="1" type="noConversion"/>
  </si>
  <si>
    <t>Icon_24</t>
    <phoneticPr fontId="1" type="noConversion"/>
  </si>
  <si>
    <t>Icon_11</t>
    <phoneticPr fontId="1" type="noConversion"/>
  </si>
  <si>
    <t>인첸트1</t>
    <phoneticPr fontId="1" type="noConversion"/>
  </si>
  <si>
    <t>인첸트2</t>
    <phoneticPr fontId="1" type="noConversion"/>
  </si>
  <si>
    <t>인첸트3</t>
    <phoneticPr fontId="1" type="noConversion"/>
  </si>
  <si>
    <t>인첸트4</t>
    <phoneticPr fontId="1" type="noConversion"/>
  </si>
  <si>
    <t>R06</t>
  </si>
  <si>
    <t>R36</t>
  </si>
  <si>
    <t>R37</t>
  </si>
  <si>
    <t>R38</t>
  </si>
  <si>
    <t>Enchant</t>
    <phoneticPr fontId="1" type="noConversion"/>
  </si>
  <si>
    <t>원소를 부여해 검술을 강화합니다. \n기본공격력 1 &gt; 2.08</t>
    <phoneticPr fontId="1" type="noConversion"/>
  </si>
  <si>
    <t>Active</t>
    <phoneticPr fontId="1" type="noConversion"/>
  </si>
  <si>
    <t>LPriceReduceXH</t>
  </si>
  <si>
    <t>RPriceReduceXH</t>
    <phoneticPr fontId="1" type="noConversion"/>
  </si>
  <si>
    <t>Icon_09</t>
    <phoneticPr fontId="1" type="noConversion"/>
  </si>
  <si>
    <t>Icon_05</t>
    <phoneticPr fontId="1" type="noConversion"/>
  </si>
  <si>
    <t>Weapon</t>
    <phoneticPr fontId="1" type="noConversion"/>
  </si>
  <si>
    <t>DpcIncreaseXH</t>
  </si>
  <si>
    <t>E04</t>
  </si>
  <si>
    <t>E05</t>
  </si>
  <si>
    <t>E08</t>
  </si>
  <si>
    <t>E09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</si>
  <si>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</si>
  <si>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</si>
  <si>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</si>
  <si>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</si>
  <si>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</si>
  <si>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</si>
  <si>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</si>
  <si>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</si>
  <si>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</si>
  <si>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</si>
  <si>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검술연마6</t>
    <phoneticPr fontId="1" type="noConversion"/>
  </si>
  <si>
    <t>검술연마7</t>
    <phoneticPr fontId="1" type="noConversion"/>
  </si>
  <si>
    <t>비법 : 화염구7</t>
    <phoneticPr fontId="1" type="noConversion"/>
  </si>
  <si>
    <t>비법 : 각얼음5</t>
    <phoneticPr fontId="1" type="noConversion"/>
  </si>
  <si>
    <t>R39</t>
  </si>
  <si>
    <t>R40</t>
  </si>
  <si>
    <t>R41</t>
  </si>
  <si>
    <t>R42</t>
  </si>
  <si>
    <t>R43</t>
  </si>
  <si>
    <t>원소를 부여해 검술을 강화합니다. \n기본공격력 2.08 &gt; 3.25</t>
    <phoneticPr fontId="1" type="noConversion"/>
  </si>
  <si>
    <t>원소를 부여해 검술을 강화합니다. \n기본공격력 3.25 &gt; 4.55</t>
    <phoneticPr fontId="1" type="noConversion"/>
  </si>
  <si>
    <t>원소를 부여해 검술을 강화합니다. \n기본공격력 4.55 &gt; 6</t>
    <phoneticPr fontId="1" type="noConversion"/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</si>
  <si>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</si>
  <si>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</si>
  <si>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</si>
  <si>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</si>
  <si>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</si>
  <si>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</si>
  <si>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</si>
  <si>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</si>
  <si>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</si>
  <si>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</si>
  <si>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</si>
  <si>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</si>
  <si>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ES14</t>
  </si>
  <si>
    <t>ES15</t>
  </si>
  <si>
    <t>ES16</t>
  </si>
  <si>
    <t>ES17</t>
  </si>
  <si>
    <t>ES18</t>
  </si>
  <si>
    <t>ES19</t>
  </si>
  <si>
    <t>ES20</t>
  </si>
  <si>
    <t>ES21</t>
  </si>
  <si>
    <t>ES22</t>
  </si>
  <si>
    <t>ES23</t>
  </si>
  <si>
    <t>E22</t>
  </si>
  <si>
    <t>E23</t>
  </si>
  <si>
    <t>E24</t>
  </si>
  <si>
    <t>ES24</t>
  </si>
  <si>
    <t>순번</t>
    <phoneticPr fontId="1" type="noConversion"/>
  </si>
  <si>
    <t>E01</t>
    <phoneticPr fontId="1" type="noConversion"/>
  </si>
  <si>
    <t>Icon_11</t>
    <phoneticPr fontId="1" type="noConversion"/>
  </si>
  <si>
    <t>Weapon</t>
    <phoneticPr fontId="1" type="noConversion"/>
  </si>
  <si>
    <t>Staff</t>
    <phoneticPr fontId="1" type="noConversion"/>
  </si>
  <si>
    <t>Ring</t>
    <phoneticPr fontId="1" type="noConversion"/>
  </si>
  <si>
    <t>ES01</t>
    <phoneticPr fontId="1" type="noConversion"/>
  </si>
  <si>
    <t>스텟(절반능력)</t>
    <phoneticPr fontId="1" type="noConversion"/>
  </si>
  <si>
    <t>전체능력</t>
    <phoneticPr fontId="1" type="noConversion"/>
  </si>
  <si>
    <t>부분능력</t>
    <phoneticPr fontId="1" type="noConversion"/>
  </si>
  <si>
    <t>당시e갯수</t>
    <phoneticPr fontId="1" type="noConversion"/>
  </si>
  <si>
    <t>스킬이름</t>
    <phoneticPr fontId="1" type="noConversion"/>
  </si>
  <si>
    <t>아이디</t>
    <phoneticPr fontId="1" type="noConversion"/>
  </si>
  <si>
    <t>드랍맵</t>
    <phoneticPr fontId="1" type="noConversion"/>
  </si>
  <si>
    <t>드랍레벨</t>
    <phoneticPr fontId="1" type="noConversion"/>
  </si>
  <si>
    <t>대상1</t>
    <phoneticPr fontId="1" type="noConversion"/>
  </si>
  <si>
    <t>속성1</t>
    <phoneticPr fontId="1" type="noConversion"/>
  </si>
  <si>
    <t>Value1</t>
    <phoneticPr fontId="1" type="noConversion"/>
  </si>
  <si>
    <t>대상2</t>
    <phoneticPr fontId="1" type="noConversion"/>
  </si>
  <si>
    <t>속성2</t>
    <phoneticPr fontId="1" type="noConversion"/>
  </si>
  <si>
    <t>Value2</t>
    <phoneticPr fontId="1" type="noConversion"/>
  </si>
  <si>
    <t>대상3</t>
    <phoneticPr fontId="1" type="noConversion"/>
  </si>
  <si>
    <t>속성3</t>
    <phoneticPr fontId="1" type="noConversion"/>
  </si>
  <si>
    <t>Value3</t>
    <phoneticPr fontId="1" type="noConversion"/>
  </si>
  <si>
    <t>대상4</t>
    <phoneticPr fontId="1" type="noConversion"/>
  </si>
  <si>
    <t>속성4</t>
    <phoneticPr fontId="1" type="noConversion"/>
  </si>
  <si>
    <t>Value4</t>
    <phoneticPr fontId="1" type="noConversion"/>
  </si>
  <si>
    <t>장비아이디</t>
    <phoneticPr fontId="1" type="noConversion"/>
  </si>
  <si>
    <t>아이콘</t>
    <phoneticPr fontId="1" type="noConversion"/>
  </si>
  <si>
    <t>아이템이름</t>
    <phoneticPr fontId="1" type="noConversion"/>
  </si>
  <si>
    <t>기본등급</t>
    <phoneticPr fontId="1" type="noConversion"/>
  </si>
  <si>
    <t>부위</t>
    <phoneticPr fontId="1" type="noConversion"/>
  </si>
  <si>
    <t>힘</t>
    <phoneticPr fontId="1" type="noConversion"/>
  </si>
  <si>
    <t>속도</t>
    <phoneticPr fontId="1" type="noConversion"/>
  </si>
  <si>
    <t>skillname</t>
    <phoneticPr fontId="1" type="noConversion"/>
  </si>
  <si>
    <t>불덩이작렬</t>
    <phoneticPr fontId="1" type="noConversion"/>
  </si>
  <si>
    <t>얼음폭격</t>
    <phoneticPr fontId="1" type="noConversion"/>
  </si>
  <si>
    <t>산사태</t>
    <phoneticPr fontId="1" type="noConversion"/>
  </si>
  <si>
    <t>공허구체</t>
    <phoneticPr fontId="1" type="noConversion"/>
  </si>
  <si>
    <t>독극물</t>
    <phoneticPr fontId="1" type="noConversion"/>
  </si>
  <si>
    <t>메테오</t>
    <phoneticPr fontId="1" type="noConversion"/>
  </si>
  <si>
    <t>운석충돌</t>
    <phoneticPr fontId="1" type="noConversion"/>
  </si>
  <si>
    <t>기공포</t>
    <phoneticPr fontId="1" type="noConversion"/>
  </si>
  <si>
    <t>폭설</t>
    <phoneticPr fontId="1" type="noConversion"/>
  </si>
  <si>
    <t>util</t>
    <phoneticPr fontId="1" type="noConversion"/>
  </si>
  <si>
    <t>파워계수</t>
    <phoneticPr fontId="1" type="noConversion"/>
  </si>
  <si>
    <t>그라디우스</t>
    <phoneticPr fontId="1" type="noConversion"/>
  </si>
  <si>
    <t>완드</t>
    <phoneticPr fontId="1" type="noConversion"/>
  </si>
  <si>
    <t>스컬완드</t>
    <phoneticPr fontId="1" type="noConversion"/>
  </si>
  <si>
    <t>롱스태프</t>
    <phoneticPr fontId="1" type="noConversion"/>
  </si>
  <si>
    <t>위자드리</t>
    <phoneticPr fontId="1" type="noConversion"/>
  </si>
  <si>
    <t>다크스톤</t>
    <phoneticPr fontId="1" type="noConversion"/>
  </si>
  <si>
    <t>고정스킬</t>
    <phoneticPr fontId="1" type="noConversion"/>
  </si>
  <si>
    <t>귀속여부</t>
    <phoneticPr fontId="1" type="noConversion"/>
  </si>
  <si>
    <t>파워계수</t>
    <phoneticPr fontId="1" type="noConversion"/>
  </si>
  <si>
    <t>추천능력치</t>
    <phoneticPr fontId="1" type="noConversion"/>
  </si>
  <si>
    <t>순번</t>
    <phoneticPr fontId="1" type="noConversion"/>
  </si>
  <si>
    <t>숏소드</t>
    <phoneticPr fontId="1" type="noConversion"/>
  </si>
  <si>
    <t>슬레이어</t>
    <phoneticPr fontId="1" type="noConversion"/>
  </si>
  <si>
    <t>로드</t>
    <phoneticPr fontId="1" type="noConversion"/>
  </si>
  <si>
    <t>크리스탈로드</t>
    <phoneticPr fontId="1" type="noConversion"/>
  </si>
  <si>
    <t>골드링</t>
    <phoneticPr fontId="1" type="noConversion"/>
  </si>
  <si>
    <t>아이언링</t>
    <phoneticPr fontId="1" type="noConversion"/>
  </si>
  <si>
    <t>다크링</t>
    <phoneticPr fontId="1" type="noConversion"/>
  </si>
  <si>
    <t>클로버링</t>
    <phoneticPr fontId="1" type="noConversion"/>
  </si>
  <si>
    <t>쿠퍼링</t>
    <phoneticPr fontId="1" type="noConversion"/>
  </si>
  <si>
    <t>롱소드</t>
    <phoneticPr fontId="1" type="noConversion"/>
  </si>
  <si>
    <t>디스트로이어</t>
    <phoneticPr fontId="1" type="noConversion"/>
  </si>
  <si>
    <t>E02</t>
    <phoneticPr fontId="1" type="noConversion"/>
  </si>
  <si>
    <t>E03</t>
  </si>
  <si>
    <t>E06</t>
  </si>
  <si>
    <t>E07</t>
  </si>
  <si>
    <t>E10</t>
  </si>
  <si>
    <t>E11</t>
  </si>
  <si>
    <t>E25</t>
  </si>
  <si>
    <t>E26</t>
  </si>
  <si>
    <t>E27</t>
  </si>
  <si>
    <t>E28</t>
  </si>
  <si>
    <t>E29</t>
  </si>
  <si>
    <t>E30</t>
  </si>
  <si>
    <t>시미터</t>
    <phoneticPr fontId="1" type="noConversion"/>
  </si>
  <si>
    <t>샤프소드</t>
    <phoneticPr fontId="1" type="noConversion"/>
  </si>
  <si>
    <t>샙터</t>
    <phoneticPr fontId="1" type="noConversion"/>
  </si>
  <si>
    <t>샐래맨더</t>
    <phoneticPr fontId="1" type="noConversion"/>
  </si>
  <si>
    <t>격차</t>
    <phoneticPr fontId="1" type="noConversion"/>
  </si>
  <si>
    <t>제이드링</t>
    <phoneticPr fontId="1" type="noConversion"/>
  </si>
  <si>
    <t>뼈이빨</t>
    <phoneticPr fontId="1" type="noConversion"/>
  </si>
  <si>
    <t>브로드소드</t>
    <phoneticPr fontId="1" type="noConversion"/>
  </si>
  <si>
    <t>크리스탈소드</t>
    <phoneticPr fontId="1" type="noConversion"/>
  </si>
  <si>
    <t>카오스소드</t>
    <phoneticPr fontId="1" type="noConversion"/>
  </si>
  <si>
    <t>아이언로드</t>
    <phoneticPr fontId="1" type="noConversion"/>
  </si>
  <si>
    <t>지능</t>
    <phoneticPr fontId="1" type="noConversion"/>
  </si>
  <si>
    <t>배틀스태프</t>
    <phoneticPr fontId="1" type="noConversion"/>
  </si>
  <si>
    <t>아머링</t>
    <phoneticPr fontId="1" type="noConversion"/>
  </si>
  <si>
    <t>엔젤링</t>
    <phoneticPr fontId="1" type="noConversion"/>
  </si>
  <si>
    <t>ES25</t>
  </si>
  <si>
    <t>ES26</t>
  </si>
  <si>
    <t>ES27</t>
  </si>
  <si>
    <t>ES28</t>
  </si>
  <si>
    <t>ES29</t>
  </si>
  <si>
    <t>ES30</t>
  </si>
  <si>
    <t>ES31</t>
  </si>
  <si>
    <t>ES32</t>
  </si>
  <si>
    <t>ES33</t>
  </si>
  <si>
    <t>ES34</t>
  </si>
  <si>
    <t>ES35</t>
  </si>
  <si>
    <t>ES36</t>
  </si>
  <si>
    <t>ES37</t>
  </si>
  <si>
    <t>ES38</t>
  </si>
  <si>
    <t>ES39</t>
  </si>
  <si>
    <t>ES40</t>
  </si>
  <si>
    <t>ES41</t>
  </si>
  <si>
    <t>ES42</t>
  </si>
  <si>
    <t>ES43</t>
  </si>
  <si>
    <t>ES44</t>
  </si>
  <si>
    <t>ES45</t>
  </si>
  <si>
    <t>true</t>
    <phoneticPr fontId="1" type="noConversion"/>
  </si>
  <si>
    <t>false</t>
    <phoneticPr fontId="1" type="noConversion"/>
  </si>
  <si>
    <t>운</t>
    <phoneticPr fontId="1" type="noConversion"/>
  </si>
  <si>
    <t>ES01</t>
    <phoneticPr fontId="1" type="noConversion"/>
  </si>
  <si>
    <t>IconSmall_04</t>
    <phoneticPr fontId="1" type="noConversion"/>
  </si>
  <si>
    <t>더미</t>
    <phoneticPr fontId="1" type="noConversion"/>
  </si>
  <si>
    <t>ES00</t>
    <phoneticPr fontId="1" type="noConversion"/>
  </si>
  <si>
    <t>더미</t>
    <phoneticPr fontId="1" type="noConversion"/>
  </si>
  <si>
    <t>E00</t>
    <phoneticPr fontId="1" type="noConversion"/>
  </si>
  <si>
    <t>화염구</t>
    <phoneticPr fontId="1" type="noConversion"/>
  </si>
  <si>
    <t>불덩이작렬</t>
    <phoneticPr fontId="1" type="noConversion"/>
  </si>
  <si>
    <t>각얼음</t>
    <phoneticPr fontId="1" type="noConversion"/>
  </si>
  <si>
    <t>얼음폭격</t>
    <phoneticPr fontId="1" type="noConversion"/>
  </si>
  <si>
    <t>짱돌</t>
    <phoneticPr fontId="1" type="noConversion"/>
  </si>
  <si>
    <t>산사태</t>
    <phoneticPr fontId="1" type="noConversion"/>
  </si>
  <si>
    <t>RPriceReduceXH</t>
  </si>
  <si>
    <t>절약</t>
    <phoneticPr fontId="1" type="noConversion"/>
  </si>
  <si>
    <t>분노</t>
    <phoneticPr fontId="1" type="noConversion"/>
  </si>
  <si>
    <t>util</t>
    <phoneticPr fontId="1" type="noConversion"/>
  </si>
  <si>
    <t>hero</t>
    <phoneticPr fontId="1" type="noConversion"/>
  </si>
  <si>
    <t>fireball</t>
    <phoneticPr fontId="1" type="noConversion"/>
  </si>
  <si>
    <t>iceblock</t>
    <phoneticPr fontId="1" type="noConversion"/>
  </si>
  <si>
    <t>rock</t>
    <phoneticPr fontId="1" type="noConversion"/>
  </si>
  <si>
    <t>신속함</t>
    <phoneticPr fontId="1" type="noConversion"/>
  </si>
  <si>
    <t>base</t>
    <phoneticPr fontId="1" type="noConversion"/>
  </si>
  <si>
    <t>Spd</t>
    <phoneticPr fontId="1" type="noConversion"/>
  </si>
  <si>
    <t>SkillRateIncreaseXH</t>
  </si>
  <si>
    <t>광전사</t>
    <phoneticPr fontId="1" type="noConversion"/>
  </si>
  <si>
    <t>작열</t>
    <phoneticPr fontId="1" type="noConversion"/>
  </si>
  <si>
    <t>냉기</t>
    <phoneticPr fontId="1" type="noConversion"/>
  </si>
  <si>
    <t>낙석</t>
    <phoneticPr fontId="1" type="noConversion"/>
  </si>
  <si>
    <t>부분크리능력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</si>
</sst>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%"/>
    <numFmt numFmtId="177" formatCode="0.0_ 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theme="1"/>
      <name val="함초롬바탕"/>
      <family val="1"/>
      <charset val="129"/>
    </font>
    <font>
      <sz val="11"/>
      <color rgb="FFFF0000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2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Border="1">
      <alignment vertical="center"/>
    </xf>
    <xf numFmtId="0" fontId="0" fillId="0" borderId="0" xfId="0" applyNumberFormat="1" applyBorder="1" applyAlignment="1">
      <alignment horizontal="right" vertical="center"/>
    </xf>
    <xf numFmtId="49" fontId="0" fillId="0" borderId="0" xfId="0" applyNumberFormat="1" applyBorder="1">
      <alignment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49" fontId="0" fillId="0" borderId="0" xfId="0" applyNumberFormat="1" applyFont="1">
      <alignment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right" vertical="center"/>
    </xf>
    <xf numFmtId="49" fontId="3" fillId="0" borderId="0" xfId="0" applyNumberFormat="1" applyFont="1" applyBorder="1">
      <alignment vertical="center"/>
    </xf>
    <xf numFmtId="49" fontId="3" fillId="0" borderId="0" xfId="0" applyNumberFormat="1" applyFont="1" applyBorder="1" applyAlignment="1">
      <alignment horizontal="right" vertical="center"/>
    </xf>
    <xf numFmtId="0" fontId="0" fillId="0" borderId="0" xfId="0" applyNumberFormat="1" applyFont="1">
      <alignment vertical="center"/>
    </xf>
    <xf numFmtId="0" fontId="3" fillId="0" borderId="0" xfId="0" applyNumberFormat="1" applyFont="1" applyAlignment="1">
      <alignment horizontal="right" vertical="center"/>
    </xf>
    <xf numFmtId="0" fontId="3" fillId="0" borderId="0" xfId="0" applyNumberFormat="1" applyFont="1" applyBorder="1" applyAlignment="1">
      <alignment horizontal="right" vertical="center"/>
    </xf>
    <xf numFmtId="0" fontId="3" fillId="0" borderId="0" xfId="0" applyNumberFormat="1" applyFont="1" applyBorder="1">
      <alignment vertical="center"/>
    </xf>
    <xf numFmtId="0" fontId="2" fillId="2" borderId="0" xfId="0" applyNumberFormat="1" applyFont="1" applyFill="1" applyAlignment="1">
      <alignment vertical="center"/>
    </xf>
    <xf numFmtId="0" fontId="0" fillId="0" borderId="0" xfId="0">
      <alignment vertical="center"/>
    </xf>
    <xf numFmtId="0" fontId="4" fillId="3" borderId="1" xfId="0" applyFont="1" applyFill="1" applyBorder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6" borderId="0" xfId="0" applyNumberFormat="1" applyFill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0" fillId="0" borderId="0" xfId="0" applyFill="1">
      <alignment vertical="center"/>
    </xf>
    <xf numFmtId="49" fontId="3" fillId="0" borderId="0" xfId="0" applyNumberFormat="1" applyFont="1">
      <alignment vertical="center"/>
    </xf>
    <xf numFmtId="0" fontId="0" fillId="0" borderId="0" xfId="0" applyFill="1" applyBorder="1">
      <alignment vertical="center"/>
    </xf>
    <xf numFmtId="0" fontId="2" fillId="2" borderId="0" xfId="0" applyNumberFormat="1" applyFont="1" applyFill="1" applyBorder="1" applyAlignment="1">
      <alignment vertical="center"/>
    </xf>
    <xf numFmtId="49" fontId="3" fillId="5" borderId="2" xfId="0" applyNumberFormat="1" applyFont="1" applyFill="1" applyBorder="1">
      <alignment vertical="center"/>
    </xf>
    <xf numFmtId="0" fontId="3" fillId="5" borderId="2" xfId="0" applyNumberFormat="1" applyFont="1" applyFill="1" applyBorder="1" applyAlignment="1">
      <alignment horizontal="right" vertical="center"/>
    </xf>
    <xf numFmtId="49" fontId="3" fillId="5" borderId="2" xfId="0" applyNumberFormat="1" applyFont="1" applyFill="1" applyBorder="1" applyAlignment="1">
      <alignment horizontal="right" vertical="center"/>
    </xf>
    <xf numFmtId="49" fontId="3" fillId="5" borderId="4" xfId="0" applyNumberFormat="1" applyFont="1" applyFill="1" applyBorder="1">
      <alignment vertical="center"/>
    </xf>
    <xf numFmtId="49" fontId="3" fillId="4" borderId="3" xfId="0" applyNumberFormat="1" applyFont="1" applyFill="1" applyBorder="1">
      <alignment vertical="center"/>
    </xf>
    <xf numFmtId="0" fontId="3" fillId="4" borderId="3" xfId="0" applyNumberFormat="1" applyFont="1" applyFill="1" applyBorder="1" applyAlignment="1">
      <alignment horizontal="right" vertical="center"/>
    </xf>
    <xf numFmtId="49" fontId="3" fillId="4" borderId="3" xfId="0" applyNumberFormat="1" applyFont="1" applyFill="1" applyBorder="1" applyAlignment="1">
      <alignment horizontal="right" vertical="center"/>
    </xf>
    <xf numFmtId="49" fontId="3" fillId="4" borderId="0" xfId="0" applyNumberFormat="1" applyFont="1" applyFill="1" applyBorder="1">
      <alignment vertical="center"/>
    </xf>
    <xf numFmtId="0" fontId="6" fillId="0" borderId="0" xfId="0" applyFont="1">
      <alignment vertical="center"/>
    </xf>
    <xf numFmtId="0" fontId="2" fillId="2" borderId="5" xfId="0" applyNumberFormat="1" applyFont="1" applyFill="1" applyBorder="1" applyAlignment="1">
      <alignment vertical="center"/>
    </xf>
    <xf numFmtId="49" fontId="0" fillId="4" borderId="4" xfId="0" applyNumberFormat="1" applyFont="1" applyFill="1" applyBorder="1">
      <alignment vertical="center"/>
    </xf>
    <xf numFmtId="49" fontId="0" fillId="5" borderId="4" xfId="0" applyNumberFormat="1" applyFont="1" applyFill="1" applyBorder="1">
      <alignment vertical="center"/>
    </xf>
    <xf numFmtId="49" fontId="0" fillId="5" borderId="0" xfId="0" applyNumberFormat="1" applyFont="1" applyFill="1" applyBorder="1">
      <alignment vertical="center"/>
    </xf>
    <xf numFmtId="0" fontId="4" fillId="7" borderId="6" xfId="0" applyNumberFormat="1" applyFont="1" applyFill="1" applyBorder="1">
      <alignment vertical="center"/>
    </xf>
    <xf numFmtId="0" fontId="3" fillId="5" borderId="4" xfId="0" applyNumberFormat="1" applyFont="1" applyFill="1" applyBorder="1">
      <alignment vertical="center"/>
    </xf>
    <xf numFmtId="0" fontId="7" fillId="8" borderId="7" xfId="0" applyNumberFormat="1" applyFont="1" applyFill="1" applyBorder="1">
      <alignment vertical="center"/>
    </xf>
    <xf numFmtId="0" fontId="7" fillId="0" borderId="0" xfId="0" applyNumberFormat="1" applyFont="1">
      <alignment vertical="center"/>
    </xf>
    <xf numFmtId="0" fontId="7" fillId="0" borderId="0" xfId="0" applyNumberFormat="1" applyFont="1" applyBorder="1">
      <alignment vertical="center"/>
    </xf>
    <xf numFmtId="177" fontId="7" fillId="0" borderId="0" xfId="0" applyNumberFormat="1" applyFont="1">
      <alignment vertical="center"/>
    </xf>
    <xf numFmtId="49" fontId="7" fillId="0" borderId="0" xfId="0" applyNumberFormat="1" applyFont="1">
      <alignment vertical="center"/>
    </xf>
    <xf numFmtId="0" fontId="8" fillId="8" borderId="8" xfId="0" applyNumberFormat="1" applyFont="1" applyFill="1" applyBorder="1">
      <alignment vertical="center"/>
    </xf>
    <xf numFmtId="0" fontId="8" fillId="9" borderId="8" xfId="0" applyNumberFormat="1" applyFont="1" applyFill="1" applyBorder="1">
      <alignment vertical="center"/>
    </xf>
    <xf numFmtId="0" fontId="8" fillId="8" borderId="9" xfId="0" applyNumberFormat="1" applyFont="1" applyFill="1" applyBorder="1">
      <alignment vertical="center"/>
    </xf>
    <xf numFmtId="0" fontId="8" fillId="8" borderId="10" xfId="0" applyNumberFormat="1" applyFont="1" applyFill="1" applyBorder="1">
      <alignment vertical="center"/>
    </xf>
    <xf numFmtId="0" fontId="8" fillId="8" borderId="11" xfId="0" applyNumberFormat="1" applyFont="1" applyFill="1" applyBorder="1">
      <alignment vertical="center"/>
    </xf>
    <xf numFmtId="0" fontId="8" fillId="8" borderId="0" xfId="0" applyNumberFormat="1" applyFont="1" applyFill="1" applyBorder="1">
      <alignment vertical="center"/>
    </xf>
    <xf numFmtId="49" fontId="7" fillId="0" borderId="0" xfId="0" applyNumberFormat="1" applyFont="1" applyBorder="1">
      <alignment vertical="center"/>
    </xf>
    <xf numFmtId="0" fontId="8" fillId="6" borderId="0" xfId="0" applyNumberFormat="1" applyFont="1" applyFill="1" applyBorder="1">
      <alignment vertical="center"/>
    </xf>
    <xf numFmtId="0" fontId="8" fillId="6" borderId="13" xfId="0" applyNumberFormat="1" applyFont="1" applyFill="1" applyBorder="1">
      <alignment vertical="center"/>
    </xf>
    <xf numFmtId="0" fontId="9" fillId="6" borderId="8" xfId="0" applyNumberFormat="1" applyFont="1" applyFill="1" applyBorder="1">
      <alignment vertical="center"/>
    </xf>
    <xf numFmtId="0" fontId="8" fillId="6" borderId="12" xfId="0" applyNumberFormat="1" applyFont="1" applyFill="1" applyBorder="1">
      <alignment vertical="center"/>
    </xf>
    <xf numFmtId="0" fontId="8" fillId="6" borderId="14" xfId="0" applyNumberFormat="1" applyFont="1" applyFill="1" applyBorder="1">
      <alignment vertical="center"/>
    </xf>
    <xf numFmtId="0" fontId="8" fillId="9" borderId="12" xfId="0" applyNumberFormat="1" applyFont="1" applyFill="1" applyBorder="1">
      <alignment vertical="center"/>
    </xf>
    <xf numFmtId="0" fontId="8" fillId="9" borderId="0" xfId="0" applyNumberFormat="1" applyFont="1" applyFill="1" applyBorder="1">
      <alignment vertical="center"/>
    </xf>
    <xf numFmtId="0" fontId="8" fillId="0" borderId="8" xfId="0" applyNumberFormat="1" applyFont="1" applyFill="1" applyBorder="1">
      <alignment vertical="center"/>
    </xf>
    <xf numFmtId="0" fontId="7" fillId="8" borderId="0" xfId="0" applyNumberFormat="1" applyFont="1" applyFill="1" applyBorder="1">
      <alignment vertical="center"/>
    </xf>
    <xf numFmtId="0" fontId="7" fillId="9" borderId="0" xfId="0" applyNumberFormat="1" applyFont="1" applyFill="1" applyBorder="1">
      <alignment vertical="center"/>
    </xf>
    <xf numFmtId="0" fontId="7" fillId="6" borderId="0" xfId="0" applyNumberFormat="1" applyFont="1" applyFill="1" applyBorder="1">
      <alignment vertical="center"/>
    </xf>
    <xf numFmtId="177" fontId="7" fillId="6" borderId="0" xfId="0" applyNumberFormat="1" applyFont="1" applyFill="1" applyBorder="1">
      <alignment vertical="center"/>
    </xf>
    <xf numFmtId="49" fontId="10" fillId="4" borderId="5" xfId="0" applyNumberFormat="1" applyFont="1" applyFill="1" applyBorder="1">
      <alignment vertical="center"/>
    </xf>
    <xf numFmtId="49" fontId="7" fillId="4" borderId="15" xfId="0" applyNumberFormat="1" applyFont="1" applyFill="1" applyBorder="1">
      <alignment vertical="center"/>
    </xf>
    <xf numFmtId="49" fontId="7" fillId="5" borderId="16" xfId="0" applyNumberFormat="1" applyFont="1" applyFill="1" applyBorder="1">
      <alignment vertical="center"/>
    </xf>
    <xf numFmtId="49" fontId="7" fillId="5" borderId="2" xfId="0" applyNumberFormat="1" applyFont="1" applyFill="1" applyBorder="1">
      <alignment vertical="center"/>
    </xf>
    <xf numFmtId="49" fontId="7" fillId="4" borderId="16" xfId="0" applyNumberFormat="1" applyFont="1" applyFill="1" applyBorder="1">
      <alignment vertical="center"/>
    </xf>
    <xf numFmtId="49" fontId="7" fillId="4" borderId="2" xfId="0" applyNumberFormat="1" applyFont="1" applyFill="1" applyBorder="1">
      <alignment vertical="center"/>
    </xf>
  </cellXfs>
  <cellStyles count="1">
    <cellStyle name="표준" xfId="0" builtinId="0"/>
  </cellStyles>
  <dxfs count="8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177" formatCode="0.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177" formatCode="0.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177" formatCode="0.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177" formatCode="0.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맑은 고딕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맑은 고딕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</dxf>
    <dxf>
      <numFmt numFmtId="0" formatCode="General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8">
    <xsd:schema xmlns:xsd="http://www.w3.org/2001/XMLSchema" xmlns="">
      <xsd:element nillable="true" name="Talents">
        <xsd:complexType>
          <xsd:sequence minOccurs="0">
            <xsd:element minOccurs="0" maxOccurs="unbounded" nillable="true" name="Talent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Rate" form="unqualified">
                    <xsd:complexType>
                      <xsd:attribute name="rate" form="unqualified" type="xsd:integer"/>
                      <xsd:attribute name="absrate" form="unqualified" type="xsd:integer"/>
                    </xsd:complexType>
                  </xsd:element>
                  <xsd:element minOccurs="0" nillable="true" name="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type" form="unqualified" type="xsd:string"/>
                <xsd:attribute name="maxlevelper10" form="unqualified" type="xsd:integer"/>
              </xsd:complexType>
            </xsd:element>
          </xsd:sequence>
        </xsd:complexType>
      </xsd:element>
    </xsd:schema>
  </Schema>
  <Schema ID="Schema10">
    <xsd:schema xmlns:xsd="http://www.w3.org/2001/XMLSchema" xmlns="">
      <xsd:element nillable="true" name="Prices">
        <xsd:complexType>
          <xsd:sequence minOccurs="0">
            <xsd:element minOccurs="0" maxOccurs="unbounded" nillable="true" name="Price" form="unqualified">
              <xsd:complexType>
                <xsd:attribute name="fromlevel" form="unqualified" type="xsd:integer"/>
                <xsd:attribute name="tolevel" form="unqualified" type="xsd:integer"/>
                <xsd:attribute name="base" form="unqualified" type="xsd:double"/>
              </xsd:complexType>
            </xsd:element>
          </xsd:sequence>
        </xsd:complexType>
      </xsd:element>
    </xsd:schema>
  </Schema>
  <Schema ID="Schema12">
    <xsd:schema xmlns:xsd="http://www.w3.org/2001/XMLSchema" xmlns="">
      <xsd:element nillable="true" name="Researches">
        <xsd:complexType>
          <xsd:sequence minOccurs="0">
            <xsd:element minOccurs="0" maxOccurs="unbounded" nillable="true" name="Research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icontext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Price" form="unqualified">
                    <xsd:complexType>
                      <xsd:attribute name="level" form="unqualified" type="xsd:integer"/>
                      <xsd:attribute name="baselevel" form="unqualified" type="xsd:integer"/>
                      <xsd:attribute name="baseprice" form="unqualified" type="xsd:integer"/>
                    </xsd:complexType>
                  </xsd:element>
                  <xsd:element minOccurs="0" nillable="true" name="PriceOverTime" form="unqualified">
                    <xsd:complexType>
                      <xsd:attribute name="rate" form="unqualified" type="xsd:integer"/>
                      <xsd:attribute name="basetime" form="unqualified" type="xsd:integer"/>
                    </xsd:complexType>
                  </xsd:element>
                  <xsd:element minOccurs="0" nillable="true" name="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  <xsd:attribute name="stringvalue" form="unqualified" type="xsd:string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requirelevel" form="unqualified" type="xsd:integer"/>
              </xsd:complexType>
            </xsd:element>
          </xsd:sequence>
        </xsd:complexType>
      </xsd:element>
    </xsd:schema>
  </Schema>
  <Schema ID="Schema15">
    <xsd:schema xmlns:xsd="http://www.w3.org/2001/XMLSchema" xmlns="">
      <xsd:element nillable="true" name="Elementals">
        <xsd:complexType>
          <xsd:sequence minOccurs="0">
            <xsd:element minOccurs="0" maxOccurs="unbounded" nillable="true" name="Elemental" form="unqualified">
              <xsd:complexType>
                <xsd:attribute name="id" form="unqualified" type="xsd:string"/>
                <xsd:attribute name="name" form="unqualified" type="xsd:string"/>
                <xsd:attribute name="skillname" form="unqualified" type="xsd:string"/>
                <xsd:attribute name="basecastintervalxk" form="unqualified" type="xsd:integer"/>
                <xsd:attribute name="basedensity" form="unqualified" type="xsd:integer"/>
                <xsd:attribute name="baseprice" form="unqualified" type="xsd:integer"/>
                <xsd:attribute name="baselevel" form="unqualified" type="xsd:integer"/>
                <xsd:attribute name="prefab" form="unqualified" type="xsd:string"/>
                <xsd:attribute name="skillprefab" form="unqualified" type="xsd:string"/>
                <xsd:attribute name="baseskillratexk" form="unqualified" type="xsd:integer"/>
                <xsd:attribute name="baseskilldamagexh" form="unqualified" type="xsd:integer"/>
              </xsd:complexType>
            </xsd:element>
          </xsd:sequence>
        </xsd:complexType>
      </xsd:element>
    </xsd:schema>
  </Schema>
  <Schema ID="Schema9">
    <xsd:schema xmlns:xsd="http://www.w3.org/2001/XMLSchema" xmlns="">
      <xsd:element nillable="true" name="EquipmentSkills">
        <xsd:complexType>
          <xsd:sequence minOccurs="0">
            <xsd:element minOccurs="0" maxOccurs="unbounded" nillable="true" name="Skill" form="unqualified">
              <xsd:complexType>
                <xsd:sequence minOccurs="0">
                  <xsd:element minOccurs="0" nillable="true" name="Bonus1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  <xsd:element minOccurs="0" nillable="true" name="Bonus2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  <xsd:element minOccurs="0" nillable="true" name="Bonus3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  <xsd:element minOccurs="0" nillable="true" name="Bonus4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</xsd:sequence>
                <xsd:attribute name="id" form="unqualified" type="xsd:string"/>
                <xsd:attribute name="name" form="unqualified" type="xsd:string"/>
                <xsd:attribute name="belong" form="unqualified" type="xsd:boolean"/>
                <xsd:attribute name="droplevel" form="unqualified" type="xsd:integer"/>
              </xsd:complexType>
            </xsd:element>
          </xsd:sequence>
        </xsd:complexType>
      </xsd:element>
    </xsd:schema>
  </Schema>
  <Schema ID="Schema14">
    <xsd:schema xmlns:xsd="http://www.w3.org/2001/XMLSchema" xmlns="">
      <xsd:element nillable="true" name="Equipments">
        <xsd:complexType>
          <xsd:sequence minOccurs="0">
            <xsd:element minOccurs="0" maxOccurs="unbounded" nillable="true" name="Equipment" form="unqualified">
              <xsd:complexType>
                <xsd:attribute name="id" form="unqualified" type="xsd:string"/>
                <xsd:attribute name="icon" form="unqualified" type="xsd:string"/>
                <xsd:attribute name="name" form="unqualified" type="xsd:string"/>
                <xsd:attribute name="dropmap" form="unqualified" type="xsd:string"/>
                <xsd:attribute name="droplevel" form="unqualified" type="xsd:integer"/>
                <xsd:attribute name="grade" form="unqualified" type="xsd:integer"/>
                <xsd:attribute name="type" form="unqualified" type="xsd:string"/>
                <xsd:attribute name="skill" form="unqualified" type="xsd:string"/>
                <xsd:attribute name="str" form="unqualified" type="xsd:integer"/>
                <xsd:attribute name="int" form="unqualified" type="xsd:integer"/>
                <xsd:attribute name="spd" form="unqualified" type="xsd:integer"/>
                <xsd:attribute name="luck" form="unqualified" type="xsd:integer"/>
              </xsd:complexType>
            </xsd:element>
          </xsd:sequence>
        </xsd:complexType>
      </xsd:element>
    </xsd:schema>
  </Schema>
  <Map ID="42" Name="Elementals_맵" RootElement="Elementals" SchemaID="Schema15" ShowImportExportValidationErrors="false" AutoFit="true" Append="false" PreserveSortAFLayout="true" PreserveFormat="true">
    <DataBinding FileBinding="true" ConnectionID="11" DataBindingLoadMode="1"/>
  </Map>
  <Map ID="51" Name="Equipments_맵" RootElement="Equipments" SchemaID="Schema14" ShowImportExportValidationErrors="false" AutoFit="true" Append="false" PreserveSortAFLayout="true" PreserveFormat="true">
    <DataBinding FileBinding="true" ConnectionID="14" DataBindingLoadMode="1"/>
  </Map>
  <Map ID="49" Name="EquipmentSkills_맵" RootElement="EquipmentSkills" SchemaID="Schema9" ShowImportExportValidationErrors="false" AutoFit="true" Append="false" PreserveSortAFLayout="true" PreserveFormat="true">
    <DataBinding FileBinding="true" ConnectionID="19" DataBindingLoadMode="1"/>
  </Map>
  <Map ID="22" Name="Prices_맵" RootElement="Prices" SchemaID="Schema10" ShowImportExportValidationErrors="false" AutoFit="true" Append="false" PreserveSortAFLayout="true" PreserveFormat="true">
    <DataBinding FileBinding="true" ConnectionID="21" DataBindingLoadMode="1"/>
  </Map>
  <Map ID="29" Name="Researches_맵" RootElement="Researches" SchemaID="Schema12" ShowImportExportValidationErrors="false" AutoFit="true" Append="false" PreserveSortAFLayout="true" PreserveFormat="true">
    <DataBinding FileBinding="true" ConnectionID="30" DataBindingLoadMode="1"/>
  </Map>
  <Map ID="12" Name="Talents_맵" RootElement="Talents" SchemaID="Schema8" ShowImportExportValidationErrors="false" AutoFit="true" Append="false" PreserveSortAFLayout="true" PreserveFormat="true">
    <DataBinding FileBinding="true" ConnectionID="3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표28_245" displayName="표28_245" ref="A1:M50" tableType="xml" totalsRowShown="0" headerRowDxfId="79" dataDxfId="78" connectionId="32">
  <autoFilter ref="A1:M50">
    <filterColumn colId="1"/>
    <filterColumn colId="5"/>
    <filterColumn colId="12"/>
  </autoFilter>
  <tableColumns count="13">
    <tableColumn id="1" uniqueName="id" name="id" dataDxfId="77">
      <xmlColumnPr mapId="12" xpath="/Talents/Talent/@id" xmlDataType="string"/>
    </tableColumn>
    <tableColumn id="15" uniqueName="15" name="group" dataDxfId="76"/>
    <tableColumn id="5" uniqueName="name" name="name" dataCellStyle="표준">
      <calculatedColumnFormula>CONCATENATE("@S",표28_245[[#This Row],[id]],"N@")</calculatedColumnFormula>
      <xmlColumnPr mapId="12" xpath="/Talents/Talent/Info/@name" xmlDataType="string"/>
    </tableColumn>
    <tableColumn id="2" uniqueName="requireid" name="requireid" dataDxfId="75">
      <xmlColumnPr mapId="12" xpath="/Talents/Talent/@requireid" xmlDataType="string"/>
    </tableColumn>
    <tableColumn id="4" uniqueName="icon" name="icon" dataDxfId="74">
      <xmlColumnPr mapId="12" xpath="/Talents/Talent/Info/@icon" xmlDataType="string"/>
    </tableColumn>
    <tableColumn id="14" uniqueName="14" name="icontext" dataDxfId="73"/>
    <tableColumn id="13" uniqueName="subicon" name="subicon" dataDxfId="72">
      <xmlColumnPr mapId="12" xpath="/Talents/Talent/Info/@subicon" xmlDataType="string"/>
    </tableColumn>
    <tableColumn id="6" uniqueName="description" name="descrption" dataDxfId="71">
      <calculatedColumnFormula>CONCATENATE("@S",표28_245[[#This Row],[id]],"D@")</calculatedColumnFormula>
      <xmlColumnPr mapId="12" xpath="/Talents/Talent/Info/@description" xmlDataType="string"/>
    </tableColumn>
    <tableColumn id="7" uniqueName="type" name="stack" dataDxfId="70">
      <xmlColumnPr mapId="12" xpath="/Talents/Talent/@type" xmlDataType="string"/>
    </tableColumn>
    <tableColumn id="8" uniqueName="rate" name="rate" dataDxfId="69">
      <xmlColumnPr mapId="12" xpath="/Talents/Talent/Rate/@rate" xmlDataType="integer"/>
    </tableColumn>
    <tableColumn id="10" uniqueName="target" name="target" dataDxfId="68">
      <xmlColumnPr mapId="12" xpath="/Talents/Talent/Bonus/@target" xmlDataType="string"/>
    </tableColumn>
    <tableColumn id="11" uniqueName="attribute" name="attribute" dataDxfId="67">
      <xmlColumnPr mapId="12" xpath="/Talents/Talent/Bonus/@attribute" xmlDataType="string"/>
    </tableColumn>
    <tableColumn id="3" uniqueName="value" name="value" dataDxfId="66">
      <xmlColumnPr mapId="12" xpath="/Talents/Talent/Bonus/@value" xmlDataType="integer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표1" displayName="표1" ref="A1:Q44" tableType="xml" totalsRowShown="0" connectionId="30">
  <autoFilter ref="A1:Q44">
    <filterColumn colId="16"/>
  </autoFilter>
  <tableColumns count="17">
    <tableColumn id="1" uniqueName="id" name="id">
      <xmlColumnPr mapId="29" xpath="/Researches/Research/@id" xmlDataType="string"/>
    </tableColumn>
    <tableColumn id="2" uniqueName="requireid" name="requireid">
      <xmlColumnPr mapId="29" xpath="/Researches/Research/@requireid" xmlDataType="string"/>
    </tableColumn>
    <tableColumn id="3" uniqueName="requirelevel" name="requirelevel">
      <xmlColumnPr mapId="29" xpath="/Researches/Research/@requirelevel" xmlDataType="integer"/>
    </tableColumn>
    <tableColumn id="4" uniqueName="icon" name="icon">
      <xmlColumnPr mapId="29" xpath="/Researches/Research/Info/@icon" xmlDataType="string"/>
    </tableColumn>
    <tableColumn id="5" uniqueName="icontext" name="icontext">
      <xmlColumnPr mapId="29" xpath="/Researches/Research/Info/@icontext" xmlDataType="string"/>
    </tableColumn>
    <tableColumn id="6" uniqueName="subicon" name="subicon">
      <xmlColumnPr mapId="29" xpath="/Researches/Research/Info/@subicon" xmlDataType="string"/>
    </tableColumn>
    <tableColumn id="7" uniqueName="name" name="name">
      <xmlColumnPr mapId="29" xpath="/Researches/Research/Info/@name" xmlDataType="string"/>
    </tableColumn>
    <tableColumn id="8" uniqueName="description" name="descrption">
      <xmlColumnPr mapId="29" xpath="/Researches/Research/Info/@description" xmlDataType="string"/>
    </tableColumn>
    <tableColumn id="9" uniqueName="level" name="level">
      <xmlColumnPr mapId="29" xpath="/Researches/Research/Price/@level" xmlDataType="integer"/>
    </tableColumn>
    <tableColumn id="10" uniqueName="baselevel" name="baselevel">
      <xmlColumnPr mapId="29" xpath="/Researches/Research/Price/@baselevel" xmlDataType="integer"/>
    </tableColumn>
    <tableColumn id="11" uniqueName="baseprice" name="baseprice">
      <xmlColumnPr mapId="29" xpath="/Researches/Research/Price/@baseprice" xmlDataType="integer"/>
    </tableColumn>
    <tableColumn id="12" uniqueName="rate" name="POTPercent">
      <xmlColumnPr mapId="29" xpath="/Researches/Research/PriceOverTime/@rate" xmlDataType="integer"/>
    </tableColumn>
    <tableColumn id="13" uniqueName="basetime" name="baseTime">
      <xmlColumnPr mapId="29" xpath="/Researches/Research/PriceOverTime/@basetime" xmlDataType="integer"/>
    </tableColumn>
    <tableColumn id="14" uniqueName="target" name="target">
      <xmlColumnPr mapId="29" xpath="/Researches/Research/Bonus/@target" xmlDataType="string"/>
    </tableColumn>
    <tableColumn id="15" uniqueName="attribute" name="attribute">
      <xmlColumnPr mapId="29" xpath="/Researches/Research/Bonus/@attribute" xmlDataType="string"/>
    </tableColumn>
    <tableColumn id="16" uniqueName="value" name="value">
      <xmlColumnPr mapId="29" xpath="/Researches/Research/Bonus/@value" xmlDataType="integer"/>
    </tableColumn>
    <tableColumn id="17" uniqueName="stringvalue" name="stringvalue" dataDxfId="65">
      <xmlColumnPr mapId="29" xpath="/Researches/Research/Bonus/@stringvalue" xmlDataType="string"/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0" name="표30" displayName="표30" ref="A1:K10" tableType="xml" totalsRowShown="0" connectionId="11">
  <autoFilter ref="A1:K10">
    <filterColumn colId="2"/>
    <filterColumn colId="5"/>
    <filterColumn colId="7"/>
    <filterColumn colId="8"/>
    <filterColumn colId="9"/>
    <filterColumn colId="10"/>
  </autoFilter>
  <tableColumns count="11">
    <tableColumn id="1" uniqueName="id" name="id">
      <xmlColumnPr mapId="42" xpath="/Elementals/Elemental/@id" xmlDataType="string"/>
    </tableColumn>
    <tableColumn id="2" uniqueName="name" name="name">
      <calculatedColumnFormula>CONCATENATE("$",표30[[#This Row],[id]],"$")</calculatedColumnFormula>
      <xmlColumnPr mapId="42" xpath="/Elementals/Elemental/@name" xmlDataType="string"/>
    </tableColumn>
    <tableColumn id="11" uniqueName="skillname" name="skillname" dataDxfId="64">
      <xmlColumnPr mapId="42" xpath="/Elementals/Elemental/@skillname" xmlDataType="string"/>
    </tableColumn>
    <tableColumn id="3" uniqueName="basecastintervalxk" name="basecastintervalxk">
      <xmlColumnPr mapId="42" xpath="/Elementals/Elemental/@basecastintervalxk" xmlDataType="integer"/>
    </tableColumn>
    <tableColumn id="4" uniqueName="basedensity" name="basedensity" dataDxfId="63">
      <xmlColumnPr mapId="42" xpath="/Elementals/Elemental/@basedensity" xmlDataType="integer"/>
    </tableColumn>
    <tableColumn id="10" uniqueName="baseprice" name="baseprice" dataDxfId="62">
      <xmlColumnPr mapId="42" xpath="/Elementals/Elemental/@baseprice" xmlDataType="integer"/>
    </tableColumn>
    <tableColumn id="5" uniqueName="baselevel" name="baselevel" dataDxfId="61">
      <xmlColumnPr mapId="42" xpath="/Elementals/Elemental/@baselevel" xmlDataType="integer"/>
    </tableColumn>
    <tableColumn id="6" uniqueName="prefab" name="prefab">
      <xmlColumnPr mapId="42" xpath="/Elementals/Elemental/@prefab" xmlDataType="string"/>
    </tableColumn>
    <tableColumn id="7" uniqueName="skillprefab" name="skillprefab">
      <calculatedColumnFormula>CONCATENATE("prefabs/Projectile/",표30[[#This Row],[id]],"_skill")</calculatedColumnFormula>
      <xmlColumnPr mapId="42" xpath="/Elementals/Elemental/@skillprefab" xmlDataType="string"/>
    </tableColumn>
    <tableColumn id="8" uniqueName="baseskillratexk" name="baseskillratexk">
      <xmlColumnPr mapId="42" xpath="/Elementals/Elemental/@baseskillratexk" xmlDataType="integer"/>
    </tableColumn>
    <tableColumn id="9" uniqueName="baseskilldamagexh" name="baseskilldamagexh" dataDxfId="60">
      <xmlColumnPr mapId="42" xpath="/Elementals/Elemental/@baseskilldamagexh" xmlDataType="integer"/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표6" displayName="표6" ref="M1:O13" tableType="xml" totalsRowShown="0" headerRowDxfId="59" connectionId="21">
  <autoFilter ref="M1:O13">
    <filterColumn colId="1"/>
  </autoFilter>
  <tableColumns count="3">
    <tableColumn id="1" uniqueName="fromlevel" name="fromlevel">
      <xmlColumnPr mapId="22" xpath="/Prices/Price/@fromlevel" xmlDataType="integer"/>
    </tableColumn>
    <tableColumn id="3" uniqueName="tolevel" name="tolevel" dataDxfId="58">
      <calculatedColumnFormula>M3-1</calculatedColumnFormula>
      <xmlColumnPr mapId="22" xpath="/Prices/Price/@tolevel" xmlDataType="integer"/>
    </tableColumn>
    <tableColumn id="2" uniqueName="base" name="totalbase">
      <xmlColumnPr mapId="22" xpath="/Prices/Price/@base" xmlDataType="double"/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표28_24" displayName="표28_24" ref="A1:M18" tableType="xml" totalsRowShown="0" headerRowDxfId="57" dataDxfId="56" connectionId="32">
  <autoFilter ref="A1:M18">
    <filterColumn colId="12"/>
  </autoFilter>
  <tableColumns count="13">
    <tableColumn id="1" uniqueName="id" name="id" dataDxfId="55">
      <xmlColumnPr mapId="12" xpath="/Talents/Talent/@id" xmlDataType="string"/>
    </tableColumn>
    <tableColumn id="2" uniqueName="requireid" name="requireid" dataDxfId="54">
      <xmlColumnPr mapId="12" xpath="/Talents/Talent/@requireid" xmlDataType="string"/>
    </tableColumn>
    <tableColumn id="7" uniqueName="type" name="type" dataDxfId="53">
      <xmlColumnPr mapId="12" xpath="/Talents/Talent/@type" xmlDataType="string"/>
    </tableColumn>
    <tableColumn id="9" uniqueName="maxlevelper10" name="maxlevelper10" dataDxfId="52">
      <xmlColumnPr mapId="12" xpath="/Talents/Talent/@maxlevelper10" xmlDataType="integer"/>
    </tableColumn>
    <tableColumn id="4" uniqueName="icon" name="icon" dataDxfId="51">
      <xmlColumnPr mapId="12" xpath="/Talents/Talent/Info/@icon" xmlDataType="string"/>
    </tableColumn>
    <tableColumn id="13" uniqueName="subicon" name="subicon" dataDxfId="50">
      <xmlColumnPr mapId="12" xpath="/Talents/Talent/Info/@subicon" xmlDataType="string"/>
    </tableColumn>
    <tableColumn id="5" uniqueName="name" name="name" dataDxfId="49">
      <calculatedColumnFormula>CONCATENATE("@S",표28_24[[#This Row],[id]],"N@")</calculatedColumnFormula>
      <xmlColumnPr mapId="12" xpath="/Talents/Talent/Info/@name" xmlDataType="string"/>
    </tableColumn>
    <tableColumn id="6" uniqueName="description" name="descrption" dataDxfId="48">
      <calculatedColumnFormula>CONCATENATE("@S",표28_24[[#This Row],[id]],"D@")</calculatedColumnFormula>
      <xmlColumnPr mapId="12" xpath="/Talents/Talent/Info/@description" xmlDataType="string"/>
    </tableColumn>
    <tableColumn id="8" uniqueName="rate" name="rate" dataDxfId="47">
      <xmlColumnPr mapId="12" xpath="/Talents/Talent/Rate/@rate" xmlDataType="integer"/>
    </tableColumn>
    <tableColumn id="12" uniqueName="absrate" name="absrate" dataDxfId="46">
      <xmlColumnPr mapId="12" xpath="/Talents/Talent/Rate/@absrate" xmlDataType="integer"/>
    </tableColumn>
    <tableColumn id="10" uniqueName="target" name="target" dataDxfId="45">
      <xmlColumnPr mapId="12" xpath="/Talents/Talent/Bonus/@target" xmlDataType="string"/>
    </tableColumn>
    <tableColumn id="11" uniqueName="attribute" name="attribute" dataDxfId="44">
      <xmlColumnPr mapId="12" xpath="/Talents/Talent/Bonus/@attribute" xmlDataType="string"/>
    </tableColumn>
    <tableColumn id="3" uniqueName="value" name="value" dataDxfId="43">
      <xmlColumnPr mapId="12" xpath="/Talents/Talent/Bonus/@value" xmlDataType="integer"/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0" name="표10" displayName="표10" ref="A1:P32" tableType="xml" totalsRowShown="0" headerRowDxfId="42" dataDxfId="41" connectionId="14">
  <autoFilter ref="A1:P32">
    <filterColumn colId="7"/>
    <filterColumn colId="12"/>
    <filterColumn colId="13"/>
    <filterColumn colId="14"/>
    <filterColumn colId="15"/>
  </autoFilter>
  <sortState ref="A2:P32">
    <sortCondition ref="E1:E32"/>
  </sortState>
  <tableColumns count="16">
    <tableColumn id="1" uniqueName="id" name="장비아이디" dataDxfId="40">
      <xmlColumnPr mapId="51" xpath="/Equipments/Equipment/@id" xmlDataType="string"/>
    </tableColumn>
    <tableColumn id="2" uniqueName="icon" name="아이콘" dataDxfId="39">
      <xmlColumnPr mapId="51" xpath="/Equipments/Equipment/@icon" xmlDataType="string"/>
    </tableColumn>
    <tableColumn id="3" uniqueName="name" name="아이템이름" dataDxfId="38">
      <xmlColumnPr mapId="51" xpath="/Equipments/Equipment/@name" xmlDataType="string"/>
    </tableColumn>
    <tableColumn id="4" uniqueName="dropmap" name="드랍맵" dataDxfId="37">
      <xmlColumnPr mapId="51" xpath="/Equipments/Equipment/@dropmap" xmlDataType="string"/>
    </tableColumn>
    <tableColumn id="5" uniqueName="droplevel" name="드랍레벨" dataDxfId="36">
      <xmlColumnPr mapId="51" xpath="/Equipments/Equipment/@droplevel" xmlDataType="integer"/>
    </tableColumn>
    <tableColumn id="6" uniqueName="grade" name="기본등급" dataDxfId="35">
      <xmlColumnPr mapId="51" xpath="/Equipments/Equipment/@grade" xmlDataType="integer"/>
    </tableColumn>
    <tableColumn id="7" uniqueName="type" name="부위" dataDxfId="34">
      <xmlColumnPr mapId="51" xpath="/Equipments/Equipment/@type" xmlDataType="string"/>
    </tableColumn>
    <tableColumn id="17" uniqueName="skill" name="고정스킬" dataDxfId="33">
      <xmlColumnPr mapId="51" xpath="/Equipments/Equipment/@skill" xmlDataType="string"/>
    </tableColumn>
    <tableColumn id="8" uniqueName="str" name="힘" dataDxfId="32">
      <xmlColumnPr mapId="51" xpath="/Equipments/Equipment/@str" xmlDataType="integer"/>
    </tableColumn>
    <tableColumn id="9" uniqueName="int" name="지능" dataDxfId="31">
      <xmlColumnPr mapId="51" xpath="/Equipments/Equipment/@int" xmlDataType="integer"/>
    </tableColumn>
    <tableColumn id="10" uniqueName="spd" name="운" dataDxfId="30">
      <xmlColumnPr mapId="51" xpath="/Equipments/Equipment/@spd" xmlDataType="integer"/>
    </tableColumn>
    <tableColumn id="11" uniqueName="luck" name="속도" dataDxfId="29">
      <xmlColumnPr mapId="51" xpath="/Equipments/Equipment/@luck" xmlDataType="integer"/>
    </tableColumn>
    <tableColumn id="13" uniqueName="13" name="파워계수" dataDxfId="28"/>
    <tableColumn id="14" uniqueName="14" name="추천능력치" dataDxfId="27"/>
    <tableColumn id="16" uniqueName="16" name="격차" dataDxfId="26">
      <calculatedColumnFormula>표10[[#This Row],[추천능력치]]-SUM(표10[[#This Row],[힘]:[속도]])</calculatedColumnFormula>
    </tableColumn>
    <tableColumn id="15" uniqueName="15" name="순번" dataDxfId="25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8" name="표8" displayName="표8" ref="A1:W47" tableType="xml" totalsRowShown="0" headerRowDxfId="24" dataDxfId="23" connectionId="19">
  <autoFilter ref="A1:W47">
    <filterColumn colId="16"/>
    <filterColumn colId="17"/>
    <filterColumn colId="18"/>
    <filterColumn colId="19"/>
    <filterColumn colId="20"/>
    <filterColumn colId="21"/>
    <filterColumn colId="22"/>
  </autoFilter>
  <tableColumns count="23">
    <tableColumn id="1" uniqueName="id" name="아이디" dataDxfId="22">
      <xmlColumnPr mapId="49" xpath="/EquipmentSkills/Skill/@id" xmlDataType="string"/>
    </tableColumn>
    <tableColumn id="2" uniqueName="name" name="스킬이름" dataDxfId="21">
      <xmlColumnPr mapId="49" xpath="/EquipmentSkills/Skill/@name" xmlDataType="string"/>
    </tableColumn>
    <tableColumn id="4" uniqueName="belong" name="귀속여부" dataDxfId="20">
      <xmlColumnPr mapId="49" xpath="/EquipmentSkills/Skill/@belong" xmlDataType="boolean"/>
    </tableColumn>
    <tableColumn id="5" uniqueName="droplevel" name="드랍레벨" dataDxfId="19">
      <xmlColumnPr mapId="49" xpath="/EquipmentSkills/Skill/@droplevel" xmlDataType="integer"/>
    </tableColumn>
    <tableColumn id="6" uniqueName="target" name="대상1" dataDxfId="18">
      <xmlColumnPr mapId="49" xpath="/EquipmentSkills/Skill/Bonus1/@target" xmlDataType="string"/>
    </tableColumn>
    <tableColumn id="7" uniqueName="attribute" name="속성1" dataDxfId="17">
      <xmlColumnPr mapId="49" xpath="/EquipmentSkills/Skill/Bonus1/@attribute" xmlDataType="string"/>
    </tableColumn>
    <tableColumn id="8" uniqueName="value" name="Value1" dataDxfId="16">
      <xmlColumnPr mapId="49" xpath="/EquipmentSkills/Skill/Bonus1/@value" xmlDataType="integer"/>
    </tableColumn>
    <tableColumn id="9" uniqueName="target" name="대상2" dataDxfId="15">
      <xmlColumnPr mapId="49" xpath="/EquipmentSkills/Skill/Bonus2/@target" xmlDataType="string"/>
    </tableColumn>
    <tableColumn id="10" uniqueName="attribute" name="속성2" dataDxfId="14">
      <xmlColumnPr mapId="49" xpath="/EquipmentSkills/Skill/Bonus2/@attribute" xmlDataType="string"/>
    </tableColumn>
    <tableColumn id="11" uniqueName="value" name="Value2" dataDxfId="13">
      <xmlColumnPr mapId="49" xpath="/EquipmentSkills/Skill/Bonus2/@value" xmlDataType="integer"/>
    </tableColumn>
    <tableColumn id="12" uniqueName="target" name="대상3" dataDxfId="12">
      <xmlColumnPr mapId="49" xpath="/EquipmentSkills/Skill/Bonus3/@target" xmlDataType="string"/>
    </tableColumn>
    <tableColumn id="13" uniqueName="attribute" name="속성3" dataDxfId="11">
      <xmlColumnPr mapId="49" xpath="/EquipmentSkills/Skill/Bonus3/@attribute" xmlDataType="string"/>
    </tableColumn>
    <tableColumn id="14" uniqueName="value" name="Value3" dataDxfId="10">
      <xmlColumnPr mapId="49" xpath="/EquipmentSkills/Skill/Bonus3/@value" xmlDataType="integer"/>
    </tableColumn>
    <tableColumn id="15" uniqueName="target" name="대상4" dataDxfId="9">
      <xmlColumnPr mapId="49" xpath="/EquipmentSkills/Skill/Bonus4/@target" xmlDataType="string"/>
    </tableColumn>
    <tableColumn id="16" uniqueName="attribute" name="속성4" dataDxfId="8">
      <xmlColumnPr mapId="49" xpath="/EquipmentSkills/Skill/Bonus4/@attribute" xmlDataType="string"/>
    </tableColumn>
    <tableColumn id="17" uniqueName="value" name="Value4" dataDxfId="7">
      <xmlColumnPr mapId="49" xpath="/EquipmentSkills/Skill/Bonus4/@value" xmlDataType="integer"/>
    </tableColumn>
    <tableColumn id="3" uniqueName="value" name="순번" dataDxfId="6"/>
    <tableColumn id="18" uniqueName="18" name="파워계수" dataDxfId="5"/>
    <tableColumn id="19" uniqueName="19" name="스텟(절반능력)" dataDxfId="4">
      <calculatedColumnFormula>D2/9*0.3*R2</calculatedColumnFormula>
    </tableColumn>
    <tableColumn id="20" uniqueName="20" name="전체능력" dataDxfId="3">
      <calculatedColumnFormula>S2/2</calculatedColumnFormula>
    </tableColumn>
    <tableColumn id="21" uniqueName="21" name="부분능력" dataDxfId="2">
      <calculatedColumnFormula>S2*W2</calculatedColumnFormula>
    </tableColumn>
    <tableColumn id="23" uniqueName="23" name="부분크리능력" dataDxfId="1">
      <calculatedColumnFormula>표8[[#This Row],[부분능력]]*2</calculatedColumnFormula>
    </tableColumn>
    <tableColumn id="22" uniqueName="22" name="당시e갯수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0"/>
  <sheetViews>
    <sheetView workbookViewId="0">
      <selection activeCell="K7" sqref="K7"/>
    </sheetView>
  </sheetViews>
  <sheetFormatPr defaultRowHeight="16.5"/>
  <cols>
    <col min="1" max="1" width="5.375" style="22" bestFit="1" customWidth="1"/>
    <col min="2" max="2" width="9.25" style="22" customWidth="1"/>
    <col min="3" max="3" width="19.125" style="22" customWidth="1"/>
    <col min="4" max="4" width="11.625" style="22" bestFit="1" customWidth="1"/>
    <col min="7" max="7" width="9.125" style="22" customWidth="1"/>
    <col min="8" max="8" width="40.375" customWidth="1"/>
    <col min="9" max="9" width="18.125" customWidth="1"/>
    <col min="10" max="10" width="12.125" style="22" customWidth="1"/>
    <col min="12" max="12" width="9.875" style="22" bestFit="1" customWidth="1"/>
    <col min="13" max="13" width="17.5" style="22" customWidth="1"/>
    <col min="14" max="14" width="16.375" style="22" customWidth="1"/>
    <col min="15" max="15" width="17.75" style="22" customWidth="1"/>
    <col min="16" max="16" width="19.375" style="22" customWidth="1"/>
    <col min="17" max="17" width="9" style="22"/>
    <col min="18" max="18" width="15.75" style="22" customWidth="1"/>
    <col min="19" max="16384" width="9" style="22"/>
  </cols>
  <sheetData>
    <row r="1" spans="1:15">
      <c r="A1" s="12" t="s">
        <v>20</v>
      </c>
      <c r="B1" s="1" t="s">
        <v>352</v>
      </c>
      <c r="C1" s="22" t="s">
        <v>6</v>
      </c>
      <c r="D1" s="12" t="s">
        <v>80</v>
      </c>
      <c r="E1" s="12" t="s">
        <v>82</v>
      </c>
      <c r="F1" s="1" t="s">
        <v>218</v>
      </c>
      <c r="G1" s="12" t="s">
        <v>53</v>
      </c>
      <c r="H1" s="12" t="s">
        <v>85</v>
      </c>
      <c r="I1" s="13" t="s">
        <v>217</v>
      </c>
      <c r="J1" s="12" t="s">
        <v>77</v>
      </c>
      <c r="K1" s="12" t="s">
        <v>7</v>
      </c>
      <c r="L1" s="12" t="s">
        <v>8</v>
      </c>
      <c r="M1" s="12" t="s">
        <v>9</v>
      </c>
    </row>
    <row r="2" spans="1:15">
      <c r="A2" s="34" t="s">
        <v>200</v>
      </c>
      <c r="B2" s="34" t="s">
        <v>127</v>
      </c>
      <c r="C2" s="33" t="s">
        <v>221</v>
      </c>
      <c r="D2" s="12" t="s">
        <v>10</v>
      </c>
      <c r="E2" s="34" t="s">
        <v>236</v>
      </c>
      <c r="F2" s="34"/>
      <c r="G2" s="34"/>
      <c r="H2" s="1" t="s">
        <v>256</v>
      </c>
      <c r="I2" s="18">
        <v>0</v>
      </c>
      <c r="J2" s="14" t="s">
        <v>350</v>
      </c>
      <c r="K2" s="34" t="s">
        <v>531</v>
      </c>
      <c r="L2" s="15" t="s">
        <v>245</v>
      </c>
      <c r="M2" s="34">
        <v>1</v>
      </c>
    </row>
    <row r="3" spans="1:15">
      <c r="A3" s="34" t="s">
        <v>201</v>
      </c>
      <c r="B3" s="34" t="s">
        <v>353</v>
      </c>
      <c r="C3" s="22" t="s">
        <v>223</v>
      </c>
      <c r="D3" s="12" t="s">
        <v>10</v>
      </c>
      <c r="E3" s="1" t="s">
        <v>227</v>
      </c>
      <c r="F3" s="12"/>
      <c r="G3" s="12"/>
      <c r="H3" s="1" t="s">
        <v>255</v>
      </c>
      <c r="I3" s="17">
        <v>0</v>
      </c>
      <c r="J3" s="18">
        <v>300</v>
      </c>
      <c r="K3" s="34" t="s">
        <v>531</v>
      </c>
      <c r="L3" s="15" t="s">
        <v>74</v>
      </c>
      <c r="M3" s="17">
        <v>1000</v>
      </c>
      <c r="N3" s="22" t="s">
        <v>311</v>
      </c>
    </row>
    <row r="4" spans="1:15">
      <c r="A4" s="34" t="s">
        <v>202</v>
      </c>
      <c r="B4" s="34" t="s">
        <v>353</v>
      </c>
      <c r="C4" s="22" t="s">
        <v>223</v>
      </c>
      <c r="D4" s="12" t="s">
        <v>10</v>
      </c>
      <c r="E4" s="1" t="s">
        <v>227</v>
      </c>
      <c r="F4" s="12"/>
      <c r="G4" s="12"/>
      <c r="H4" s="1" t="s">
        <v>255</v>
      </c>
      <c r="I4" s="17">
        <v>0</v>
      </c>
      <c r="J4" s="18">
        <v>200</v>
      </c>
      <c r="K4" s="34" t="s">
        <v>531</v>
      </c>
      <c r="L4" s="15" t="s">
        <v>74</v>
      </c>
      <c r="M4" s="17">
        <v>2000</v>
      </c>
      <c r="N4" s="22" t="s">
        <v>312</v>
      </c>
    </row>
    <row r="5" spans="1:15">
      <c r="A5" s="34" t="s">
        <v>203</v>
      </c>
      <c r="B5" s="34" t="s">
        <v>353</v>
      </c>
      <c r="C5" s="22" t="s">
        <v>223</v>
      </c>
      <c r="D5" s="12" t="s">
        <v>10</v>
      </c>
      <c r="E5" s="1" t="s">
        <v>227</v>
      </c>
      <c r="F5" s="12"/>
      <c r="G5" s="12"/>
      <c r="H5" s="1" t="s">
        <v>255</v>
      </c>
      <c r="I5" s="17">
        <v>0</v>
      </c>
      <c r="J5" s="18">
        <v>100</v>
      </c>
      <c r="K5" s="34" t="s">
        <v>531</v>
      </c>
      <c r="L5" s="15" t="s">
        <v>74</v>
      </c>
      <c r="M5" s="17">
        <v>3000</v>
      </c>
      <c r="N5" s="22" t="s">
        <v>351</v>
      </c>
    </row>
    <row r="6" spans="1:15">
      <c r="A6" s="34" t="s">
        <v>204</v>
      </c>
      <c r="B6" s="34" t="s">
        <v>228</v>
      </c>
      <c r="C6" s="33" t="s">
        <v>231</v>
      </c>
      <c r="D6" s="15" t="s">
        <v>232</v>
      </c>
      <c r="E6" s="34" t="s">
        <v>233</v>
      </c>
      <c r="F6" s="34"/>
      <c r="G6" s="34" t="s">
        <v>241</v>
      </c>
      <c r="H6" s="34" t="s">
        <v>259</v>
      </c>
      <c r="I6" s="18">
        <v>1</v>
      </c>
      <c r="J6" s="16">
        <v>100</v>
      </c>
      <c r="K6" s="34" t="s">
        <v>531</v>
      </c>
      <c r="L6" s="15" t="s">
        <v>246</v>
      </c>
      <c r="M6" s="34" t="s">
        <v>309</v>
      </c>
    </row>
    <row r="7" spans="1:15">
      <c r="A7" s="34" t="s">
        <v>205</v>
      </c>
      <c r="B7" s="34" t="s">
        <v>229</v>
      </c>
      <c r="C7" s="33" t="s">
        <v>224</v>
      </c>
      <c r="D7" s="34" t="s">
        <v>232</v>
      </c>
      <c r="E7" s="34" t="s">
        <v>234</v>
      </c>
      <c r="F7" s="34"/>
      <c r="G7" s="34" t="s">
        <v>240</v>
      </c>
      <c r="H7" s="34" t="s">
        <v>268</v>
      </c>
      <c r="I7" s="18">
        <v>1</v>
      </c>
      <c r="J7" s="14">
        <v>100</v>
      </c>
      <c r="K7" s="34" t="s">
        <v>232</v>
      </c>
      <c r="L7" s="34" t="s">
        <v>243</v>
      </c>
      <c r="M7" s="34" t="s">
        <v>309</v>
      </c>
    </row>
    <row r="8" spans="1:15">
      <c r="A8" s="34" t="s">
        <v>206</v>
      </c>
      <c r="B8" s="34" t="s">
        <v>229</v>
      </c>
      <c r="C8" s="33" t="s">
        <v>224</v>
      </c>
      <c r="D8" s="34" t="s">
        <v>11</v>
      </c>
      <c r="E8" s="34" t="s">
        <v>234</v>
      </c>
      <c r="F8" s="34"/>
      <c r="G8" s="34" t="s">
        <v>240</v>
      </c>
      <c r="H8" s="34" t="s">
        <v>269</v>
      </c>
      <c r="I8" s="18">
        <v>1</v>
      </c>
      <c r="J8" s="14">
        <v>100</v>
      </c>
      <c r="K8" s="34" t="s">
        <v>11</v>
      </c>
      <c r="L8" s="34" t="s">
        <v>243</v>
      </c>
      <c r="M8" s="34" t="s">
        <v>309</v>
      </c>
    </row>
    <row r="9" spans="1:15">
      <c r="A9" s="34" t="s">
        <v>207</v>
      </c>
      <c r="B9" s="34" t="s">
        <v>229</v>
      </c>
      <c r="C9" s="33" t="s">
        <v>224</v>
      </c>
      <c r="D9" s="34" t="s">
        <v>30</v>
      </c>
      <c r="E9" s="34" t="s">
        <v>234</v>
      </c>
      <c r="F9" s="34"/>
      <c r="G9" s="34" t="s">
        <v>240</v>
      </c>
      <c r="H9" s="34" t="s">
        <v>270</v>
      </c>
      <c r="I9" s="18">
        <v>1</v>
      </c>
      <c r="J9" s="14">
        <v>100</v>
      </c>
      <c r="K9" s="34" t="s">
        <v>30</v>
      </c>
      <c r="L9" s="34" t="s">
        <v>243</v>
      </c>
      <c r="M9" s="34" t="s">
        <v>309</v>
      </c>
    </row>
    <row r="10" spans="1:15">
      <c r="A10" s="34" t="s">
        <v>208</v>
      </c>
      <c r="B10" s="34" t="s">
        <v>229</v>
      </c>
      <c r="C10" s="33" t="s">
        <v>224</v>
      </c>
      <c r="D10" s="34" t="s">
        <v>15</v>
      </c>
      <c r="E10" s="34" t="s">
        <v>234</v>
      </c>
      <c r="F10" s="34"/>
      <c r="G10" s="34" t="s">
        <v>240</v>
      </c>
      <c r="H10" s="34" t="s">
        <v>271</v>
      </c>
      <c r="I10" s="18">
        <v>1</v>
      </c>
      <c r="J10" s="14">
        <v>100</v>
      </c>
      <c r="K10" s="34" t="s">
        <v>15</v>
      </c>
      <c r="L10" s="34" t="s">
        <v>243</v>
      </c>
      <c r="M10" s="34" t="s">
        <v>309</v>
      </c>
    </row>
    <row r="11" spans="1:15">
      <c r="A11" s="34" t="s">
        <v>209</v>
      </c>
      <c r="B11" s="34" t="s">
        <v>229</v>
      </c>
      <c r="C11" s="33" t="s">
        <v>224</v>
      </c>
      <c r="D11" s="34" t="s">
        <v>17</v>
      </c>
      <c r="E11" s="34" t="s">
        <v>234</v>
      </c>
      <c r="F11" s="34"/>
      <c r="G11" s="34" t="s">
        <v>240</v>
      </c>
      <c r="H11" s="34" t="s">
        <v>272</v>
      </c>
      <c r="I11" s="18">
        <v>1</v>
      </c>
      <c r="J11" s="14">
        <v>100</v>
      </c>
      <c r="K11" s="34" t="s">
        <v>17</v>
      </c>
      <c r="L11" s="34" t="s">
        <v>243</v>
      </c>
      <c r="M11" s="34" t="s">
        <v>309</v>
      </c>
    </row>
    <row r="12" spans="1:15">
      <c r="A12" s="34" t="s">
        <v>210</v>
      </c>
      <c r="B12" s="34" t="s">
        <v>229</v>
      </c>
      <c r="C12" s="33" t="s">
        <v>224</v>
      </c>
      <c r="D12" s="34" t="s">
        <v>13</v>
      </c>
      <c r="E12" s="34" t="s">
        <v>234</v>
      </c>
      <c r="F12" s="34"/>
      <c r="G12" s="34" t="s">
        <v>240</v>
      </c>
      <c r="H12" s="34" t="s">
        <v>273</v>
      </c>
      <c r="I12" s="18">
        <v>1</v>
      </c>
      <c r="J12" s="14">
        <v>100</v>
      </c>
      <c r="K12" s="34" t="s">
        <v>13</v>
      </c>
      <c r="L12" s="34" t="s">
        <v>243</v>
      </c>
      <c r="M12" s="34" t="s">
        <v>309</v>
      </c>
    </row>
    <row r="13" spans="1:15">
      <c r="A13" s="34" t="s">
        <v>211</v>
      </c>
      <c r="B13" s="34" t="s">
        <v>229</v>
      </c>
      <c r="C13" s="33" t="s">
        <v>224</v>
      </c>
      <c r="D13" s="34" t="s">
        <v>28</v>
      </c>
      <c r="E13" s="34" t="s">
        <v>234</v>
      </c>
      <c r="F13" s="34"/>
      <c r="G13" s="34" t="s">
        <v>240</v>
      </c>
      <c r="H13" s="34" t="s">
        <v>274</v>
      </c>
      <c r="I13" s="18">
        <v>1</v>
      </c>
      <c r="J13" s="14">
        <v>100</v>
      </c>
      <c r="K13" s="34" t="s">
        <v>28</v>
      </c>
      <c r="L13" s="34" t="s">
        <v>243</v>
      </c>
      <c r="M13" s="34" t="s">
        <v>309</v>
      </c>
    </row>
    <row r="14" spans="1:15">
      <c r="A14" s="34" t="s">
        <v>212</v>
      </c>
      <c r="B14" s="34" t="s">
        <v>229</v>
      </c>
      <c r="C14" s="33" t="s">
        <v>224</v>
      </c>
      <c r="D14" s="34" t="s">
        <v>29</v>
      </c>
      <c r="E14" s="34" t="s">
        <v>234</v>
      </c>
      <c r="F14" s="34"/>
      <c r="G14" s="34" t="s">
        <v>240</v>
      </c>
      <c r="H14" s="34" t="s">
        <v>275</v>
      </c>
      <c r="I14" s="18">
        <v>1</v>
      </c>
      <c r="J14" s="14">
        <v>100</v>
      </c>
      <c r="K14" s="34" t="s">
        <v>29</v>
      </c>
      <c r="L14" s="34" t="s">
        <v>243</v>
      </c>
      <c r="M14" s="34" t="s">
        <v>309</v>
      </c>
      <c r="N14" s="5"/>
      <c r="O14" s="2"/>
    </row>
    <row r="15" spans="1:15">
      <c r="A15" s="34" t="s">
        <v>213</v>
      </c>
      <c r="B15" s="34" t="s">
        <v>229</v>
      </c>
      <c r="C15" s="33" t="s">
        <v>224</v>
      </c>
      <c r="D15" s="34" t="s">
        <v>249</v>
      </c>
      <c r="E15" s="34" t="s">
        <v>234</v>
      </c>
      <c r="F15" s="34"/>
      <c r="G15" s="34" t="s">
        <v>240</v>
      </c>
      <c r="H15" s="34" t="s">
        <v>276</v>
      </c>
      <c r="I15" s="18">
        <v>1</v>
      </c>
      <c r="J15" s="14">
        <v>100</v>
      </c>
      <c r="K15" s="34" t="s">
        <v>249</v>
      </c>
      <c r="L15" s="34" t="s">
        <v>243</v>
      </c>
      <c r="M15" s="34" t="s">
        <v>309</v>
      </c>
      <c r="N15" s="5"/>
      <c r="O15" s="2"/>
    </row>
    <row r="16" spans="1:15">
      <c r="A16" s="34" t="s">
        <v>214</v>
      </c>
      <c r="B16" s="34" t="s">
        <v>229</v>
      </c>
      <c r="C16" s="33" t="s">
        <v>224</v>
      </c>
      <c r="D16" s="34" t="s">
        <v>27</v>
      </c>
      <c r="E16" s="34" t="s">
        <v>234</v>
      </c>
      <c r="F16" s="34"/>
      <c r="G16" s="34" t="s">
        <v>240</v>
      </c>
      <c r="H16" s="34" t="s">
        <v>277</v>
      </c>
      <c r="I16" s="18">
        <v>1</v>
      </c>
      <c r="J16" s="14">
        <v>100</v>
      </c>
      <c r="K16" s="34" t="s">
        <v>27</v>
      </c>
      <c r="L16" s="34" t="s">
        <v>243</v>
      </c>
      <c r="M16" s="34" t="s">
        <v>309</v>
      </c>
      <c r="N16" s="5"/>
      <c r="O16" s="2"/>
    </row>
    <row r="17" spans="1:15">
      <c r="A17" s="34" t="s">
        <v>215</v>
      </c>
      <c r="B17" s="34" t="s">
        <v>230</v>
      </c>
      <c r="C17" s="33" t="s">
        <v>298</v>
      </c>
      <c r="D17" s="34" t="s">
        <v>232</v>
      </c>
      <c r="E17" s="34" t="s">
        <v>235</v>
      </c>
      <c r="F17" s="34"/>
      <c r="G17" s="34" t="s">
        <v>240</v>
      </c>
      <c r="H17" s="34" t="s">
        <v>300</v>
      </c>
      <c r="I17" s="18">
        <v>1</v>
      </c>
      <c r="J17" s="14">
        <v>100</v>
      </c>
      <c r="K17" s="34" t="s">
        <v>232</v>
      </c>
      <c r="L17" s="15" t="s">
        <v>244</v>
      </c>
      <c r="M17" s="34" t="s">
        <v>309</v>
      </c>
      <c r="N17" s="5"/>
      <c r="O17" s="2"/>
    </row>
    <row r="18" spans="1:15">
      <c r="A18" s="34" t="s">
        <v>216</v>
      </c>
      <c r="B18" s="34" t="s">
        <v>230</v>
      </c>
      <c r="C18" s="33" t="s">
        <v>298</v>
      </c>
      <c r="D18" s="34" t="s">
        <v>11</v>
      </c>
      <c r="E18" s="34" t="s">
        <v>235</v>
      </c>
      <c r="F18" s="34"/>
      <c r="G18" s="34" t="s">
        <v>240</v>
      </c>
      <c r="H18" s="34" t="s">
        <v>260</v>
      </c>
      <c r="I18" s="18">
        <v>1</v>
      </c>
      <c r="J18" s="14">
        <v>100</v>
      </c>
      <c r="K18" s="34" t="s">
        <v>11</v>
      </c>
      <c r="L18" s="15" t="s">
        <v>244</v>
      </c>
      <c r="M18" s="34" t="s">
        <v>309</v>
      </c>
      <c r="N18" s="5"/>
      <c r="O18" s="2"/>
    </row>
    <row r="19" spans="1:15">
      <c r="A19" s="34" t="s">
        <v>317</v>
      </c>
      <c r="B19" s="34" t="s">
        <v>230</v>
      </c>
      <c r="C19" s="33" t="s">
        <v>298</v>
      </c>
      <c r="D19" s="34" t="s">
        <v>30</v>
      </c>
      <c r="E19" s="34" t="s">
        <v>235</v>
      </c>
      <c r="F19" s="34"/>
      <c r="G19" s="34" t="s">
        <v>240</v>
      </c>
      <c r="H19" s="34" t="s">
        <v>371</v>
      </c>
      <c r="I19" s="18">
        <v>1</v>
      </c>
      <c r="J19" s="14">
        <v>100</v>
      </c>
      <c r="K19" s="34" t="s">
        <v>30</v>
      </c>
      <c r="L19" s="15" t="s">
        <v>244</v>
      </c>
      <c r="M19" s="34" t="s">
        <v>309</v>
      </c>
      <c r="N19" s="5"/>
      <c r="O19" s="2"/>
    </row>
    <row r="20" spans="1:15">
      <c r="A20" s="34" t="s">
        <v>318</v>
      </c>
      <c r="B20" s="34" t="s">
        <v>230</v>
      </c>
      <c r="C20" s="33" t="s">
        <v>298</v>
      </c>
      <c r="D20" s="34" t="s">
        <v>15</v>
      </c>
      <c r="E20" s="34" t="s">
        <v>235</v>
      </c>
      <c r="F20" s="34"/>
      <c r="G20" s="34" t="s">
        <v>240</v>
      </c>
      <c r="H20" s="34" t="s">
        <v>261</v>
      </c>
      <c r="I20" s="18">
        <v>1</v>
      </c>
      <c r="J20" s="14">
        <v>100</v>
      </c>
      <c r="K20" s="34" t="s">
        <v>15</v>
      </c>
      <c r="L20" s="15" t="s">
        <v>244</v>
      </c>
      <c r="M20" s="34" t="s">
        <v>309</v>
      </c>
    </row>
    <row r="21" spans="1:15">
      <c r="A21" s="34" t="s">
        <v>319</v>
      </c>
      <c r="B21" s="34" t="s">
        <v>230</v>
      </c>
      <c r="C21" s="33" t="s">
        <v>298</v>
      </c>
      <c r="D21" s="34" t="s">
        <v>17</v>
      </c>
      <c r="E21" s="34" t="s">
        <v>235</v>
      </c>
      <c r="F21" s="34"/>
      <c r="G21" s="34" t="s">
        <v>240</v>
      </c>
      <c r="H21" s="34" t="s">
        <v>262</v>
      </c>
      <c r="I21" s="18">
        <v>1</v>
      </c>
      <c r="J21" s="14">
        <v>100</v>
      </c>
      <c r="K21" s="34" t="s">
        <v>17</v>
      </c>
      <c r="L21" s="15" t="s">
        <v>244</v>
      </c>
      <c r="M21" s="34" t="s">
        <v>309</v>
      </c>
    </row>
    <row r="22" spans="1:15">
      <c r="A22" s="34" t="s">
        <v>320</v>
      </c>
      <c r="B22" s="34" t="s">
        <v>230</v>
      </c>
      <c r="C22" s="33" t="s">
        <v>298</v>
      </c>
      <c r="D22" s="34" t="s">
        <v>13</v>
      </c>
      <c r="E22" s="34" t="s">
        <v>235</v>
      </c>
      <c r="F22" s="34"/>
      <c r="G22" s="34" t="s">
        <v>240</v>
      </c>
      <c r="H22" s="34" t="s">
        <v>263</v>
      </c>
      <c r="I22" s="18">
        <v>1</v>
      </c>
      <c r="J22" s="14">
        <v>100</v>
      </c>
      <c r="K22" s="34" t="s">
        <v>13</v>
      </c>
      <c r="L22" s="15" t="s">
        <v>244</v>
      </c>
      <c r="M22" s="34" t="s">
        <v>309</v>
      </c>
    </row>
    <row r="23" spans="1:15">
      <c r="A23" s="34" t="s">
        <v>321</v>
      </c>
      <c r="B23" s="34" t="s">
        <v>230</v>
      </c>
      <c r="C23" s="33" t="s">
        <v>298</v>
      </c>
      <c r="D23" s="34" t="s">
        <v>28</v>
      </c>
      <c r="E23" s="34" t="s">
        <v>235</v>
      </c>
      <c r="F23" s="34"/>
      <c r="G23" s="34" t="s">
        <v>240</v>
      </c>
      <c r="H23" s="34" t="s">
        <v>264</v>
      </c>
      <c r="I23" s="18">
        <v>1</v>
      </c>
      <c r="J23" s="14">
        <v>100</v>
      </c>
      <c r="K23" s="34" t="s">
        <v>28</v>
      </c>
      <c r="L23" s="15" t="s">
        <v>244</v>
      </c>
      <c r="M23" s="34" t="s">
        <v>309</v>
      </c>
    </row>
    <row r="24" spans="1:15">
      <c r="A24" s="34" t="s">
        <v>322</v>
      </c>
      <c r="B24" s="34" t="s">
        <v>230</v>
      </c>
      <c r="C24" s="33" t="s">
        <v>298</v>
      </c>
      <c r="D24" s="34" t="s">
        <v>29</v>
      </c>
      <c r="E24" s="34" t="s">
        <v>235</v>
      </c>
      <c r="F24" s="34"/>
      <c r="G24" s="34" t="s">
        <v>240</v>
      </c>
      <c r="H24" s="34" t="s">
        <v>265</v>
      </c>
      <c r="I24" s="18">
        <v>1</v>
      </c>
      <c r="J24" s="14">
        <v>100</v>
      </c>
      <c r="K24" s="34" t="s">
        <v>29</v>
      </c>
      <c r="L24" s="15" t="s">
        <v>244</v>
      </c>
      <c r="M24" s="34" t="s">
        <v>309</v>
      </c>
      <c r="N24" s="24" t="s">
        <v>279</v>
      </c>
      <c r="O24" s="25"/>
    </row>
    <row r="25" spans="1:15">
      <c r="A25" s="34" t="s">
        <v>323</v>
      </c>
      <c r="B25" s="34" t="s">
        <v>230</v>
      </c>
      <c r="C25" s="33" t="s">
        <v>298</v>
      </c>
      <c r="D25" s="34" t="s">
        <v>249</v>
      </c>
      <c r="E25" s="34" t="s">
        <v>235</v>
      </c>
      <c r="F25" s="34"/>
      <c r="G25" s="34" t="s">
        <v>240</v>
      </c>
      <c r="H25" s="34" t="s">
        <v>266</v>
      </c>
      <c r="I25" s="18">
        <v>1</v>
      </c>
      <c r="J25" s="14">
        <v>100</v>
      </c>
      <c r="K25" s="34" t="s">
        <v>249</v>
      </c>
      <c r="L25" s="15" t="s">
        <v>244</v>
      </c>
      <c r="M25" s="34" t="s">
        <v>309</v>
      </c>
      <c r="N25" s="24"/>
      <c r="O25" s="25"/>
    </row>
    <row r="26" spans="1:15">
      <c r="A26" s="34" t="s">
        <v>324</v>
      </c>
      <c r="B26" s="34" t="s">
        <v>230</v>
      </c>
      <c r="C26" s="33" t="s">
        <v>298</v>
      </c>
      <c r="D26" s="34" t="s">
        <v>27</v>
      </c>
      <c r="E26" s="34" t="s">
        <v>235</v>
      </c>
      <c r="F26" s="34"/>
      <c r="G26" s="34" t="s">
        <v>240</v>
      </c>
      <c r="H26" s="34" t="s">
        <v>267</v>
      </c>
      <c r="I26" s="18">
        <v>1</v>
      </c>
      <c r="J26" s="14">
        <v>100</v>
      </c>
      <c r="K26" s="34" t="s">
        <v>27</v>
      </c>
      <c r="L26" s="15" t="s">
        <v>244</v>
      </c>
      <c r="M26" s="34" t="s">
        <v>309</v>
      </c>
      <c r="N26" s="24"/>
      <c r="O26" s="25"/>
    </row>
    <row r="27" spans="1:15">
      <c r="A27" s="34" t="s">
        <v>325</v>
      </c>
      <c r="B27" s="34" t="s">
        <v>354</v>
      </c>
      <c r="C27" s="33" t="s">
        <v>219</v>
      </c>
      <c r="D27" s="34" t="s">
        <v>232</v>
      </c>
      <c r="E27" s="34" t="s">
        <v>250</v>
      </c>
      <c r="F27" s="34" t="s">
        <v>299</v>
      </c>
      <c r="G27" s="34" t="s">
        <v>252</v>
      </c>
      <c r="H27" s="34" t="s">
        <v>301</v>
      </c>
      <c r="I27" s="18">
        <v>20</v>
      </c>
      <c r="J27" s="14">
        <v>100</v>
      </c>
      <c r="K27" s="34" t="s">
        <v>232</v>
      </c>
      <c r="L27" s="15" t="s">
        <v>254</v>
      </c>
      <c r="M27" s="34" t="s">
        <v>310</v>
      </c>
      <c r="N27" s="24"/>
      <c r="O27" s="25"/>
    </row>
    <row r="28" spans="1:15">
      <c r="A28" s="34" t="s">
        <v>326</v>
      </c>
      <c r="B28" s="34" t="s">
        <v>354</v>
      </c>
      <c r="C28" s="33" t="s">
        <v>222</v>
      </c>
      <c r="D28" s="34" t="s">
        <v>11</v>
      </c>
      <c r="E28" s="34" t="s">
        <v>237</v>
      </c>
      <c r="F28" s="34"/>
      <c r="G28" s="34"/>
      <c r="H28" s="34" t="s">
        <v>257</v>
      </c>
      <c r="I28" s="18">
        <v>4</v>
      </c>
      <c r="J28" s="16">
        <v>100</v>
      </c>
      <c r="K28" s="34" t="s">
        <v>11</v>
      </c>
      <c r="L28" s="15" t="s">
        <v>247</v>
      </c>
      <c r="M28" s="34">
        <v>1</v>
      </c>
      <c r="N28" s="24"/>
      <c r="O28" s="25"/>
    </row>
    <row r="29" spans="1:15">
      <c r="A29" s="34" t="s">
        <v>327</v>
      </c>
      <c r="B29" s="34" t="s">
        <v>354</v>
      </c>
      <c r="C29" s="33" t="s">
        <v>222</v>
      </c>
      <c r="D29" s="34" t="s">
        <v>30</v>
      </c>
      <c r="E29" s="34" t="s">
        <v>237</v>
      </c>
      <c r="F29" s="34"/>
      <c r="G29" s="34"/>
      <c r="H29" s="34" t="s">
        <v>372</v>
      </c>
      <c r="I29" s="18">
        <v>3</v>
      </c>
      <c r="J29" s="16">
        <v>100</v>
      </c>
      <c r="K29" s="34" t="s">
        <v>30</v>
      </c>
      <c r="L29" s="15" t="s">
        <v>247</v>
      </c>
      <c r="M29" s="34">
        <v>1</v>
      </c>
      <c r="N29" s="24"/>
      <c r="O29" s="25"/>
    </row>
    <row r="30" spans="1:15">
      <c r="A30" s="34" t="s">
        <v>328</v>
      </c>
      <c r="B30" s="34" t="s">
        <v>354</v>
      </c>
      <c r="C30" s="33" t="s">
        <v>222</v>
      </c>
      <c r="D30" s="34" t="s">
        <v>15</v>
      </c>
      <c r="E30" s="34" t="s">
        <v>237</v>
      </c>
      <c r="F30" s="34"/>
      <c r="G30" s="34"/>
      <c r="H30" s="34" t="s">
        <v>302</v>
      </c>
      <c r="I30" s="18">
        <v>2</v>
      </c>
      <c r="J30" s="16">
        <v>100</v>
      </c>
      <c r="K30" s="34" t="s">
        <v>15</v>
      </c>
      <c r="L30" s="15" t="s">
        <v>247</v>
      </c>
      <c r="M30" s="34">
        <v>1</v>
      </c>
      <c r="N30" s="24"/>
      <c r="O30" s="25"/>
    </row>
    <row r="31" spans="1:15">
      <c r="A31" s="34" t="s">
        <v>329</v>
      </c>
      <c r="B31" s="34" t="s">
        <v>354</v>
      </c>
      <c r="C31" s="33" t="s">
        <v>222</v>
      </c>
      <c r="D31" s="34" t="s">
        <v>17</v>
      </c>
      <c r="E31" s="34" t="s">
        <v>237</v>
      </c>
      <c r="F31" s="34"/>
      <c r="G31" s="34"/>
      <c r="H31" s="34" t="s">
        <v>303</v>
      </c>
      <c r="I31" s="18">
        <v>3</v>
      </c>
      <c r="J31" s="16">
        <v>100</v>
      </c>
      <c r="K31" s="34" t="s">
        <v>17</v>
      </c>
      <c r="L31" s="15" t="s">
        <v>247</v>
      </c>
      <c r="M31" s="34">
        <v>1</v>
      </c>
      <c r="N31" s="24"/>
      <c r="O31" s="25"/>
    </row>
    <row r="32" spans="1:15">
      <c r="A32" s="34" t="s">
        <v>330</v>
      </c>
      <c r="B32" s="34" t="s">
        <v>354</v>
      </c>
      <c r="C32" s="33" t="s">
        <v>222</v>
      </c>
      <c r="D32" s="34" t="s">
        <v>13</v>
      </c>
      <c r="E32" s="34" t="s">
        <v>237</v>
      </c>
      <c r="F32" s="34"/>
      <c r="G32" s="34"/>
      <c r="H32" s="34" t="s">
        <v>304</v>
      </c>
      <c r="I32" s="18">
        <v>5</v>
      </c>
      <c r="J32" s="16">
        <v>100</v>
      </c>
      <c r="K32" s="34" t="s">
        <v>13</v>
      </c>
      <c r="L32" s="15" t="s">
        <v>247</v>
      </c>
      <c r="M32" s="34">
        <v>1</v>
      </c>
      <c r="N32" s="24"/>
      <c r="O32" s="25"/>
    </row>
    <row r="33" spans="1:15">
      <c r="A33" s="34" t="s">
        <v>331</v>
      </c>
      <c r="B33" s="34" t="s">
        <v>354</v>
      </c>
      <c r="C33" s="33" t="s">
        <v>222</v>
      </c>
      <c r="D33" s="34" t="s">
        <v>28</v>
      </c>
      <c r="E33" s="34" t="s">
        <v>237</v>
      </c>
      <c r="F33" s="34"/>
      <c r="G33" s="34"/>
      <c r="H33" s="34" t="s">
        <v>305</v>
      </c>
      <c r="I33" s="18">
        <v>1</v>
      </c>
      <c r="J33" s="16">
        <v>100</v>
      </c>
      <c r="K33" s="34" t="s">
        <v>28</v>
      </c>
      <c r="L33" s="15" t="s">
        <v>247</v>
      </c>
      <c r="M33" s="34">
        <v>1</v>
      </c>
      <c r="N33" s="24"/>
      <c r="O33" s="25"/>
    </row>
    <row r="34" spans="1:15">
      <c r="A34" s="34" t="s">
        <v>332</v>
      </c>
      <c r="B34" s="34" t="s">
        <v>354</v>
      </c>
      <c r="C34" s="33" t="s">
        <v>222</v>
      </c>
      <c r="D34" s="34" t="s">
        <v>29</v>
      </c>
      <c r="E34" s="34" t="s">
        <v>237</v>
      </c>
      <c r="F34" s="34"/>
      <c r="G34" s="34"/>
      <c r="H34" s="34" t="s">
        <v>306</v>
      </c>
      <c r="I34" s="18">
        <v>2</v>
      </c>
      <c r="J34" s="16">
        <v>100</v>
      </c>
      <c r="K34" s="34" t="s">
        <v>29</v>
      </c>
      <c r="L34" s="15" t="s">
        <v>247</v>
      </c>
      <c r="M34" s="34">
        <v>1</v>
      </c>
    </row>
    <row r="35" spans="1:15">
      <c r="A35" s="34" t="s">
        <v>333</v>
      </c>
      <c r="B35" s="34" t="s">
        <v>354</v>
      </c>
      <c r="C35" s="33" t="s">
        <v>222</v>
      </c>
      <c r="D35" s="34" t="s">
        <v>249</v>
      </c>
      <c r="E35" s="34" t="s">
        <v>237</v>
      </c>
      <c r="F35" s="34"/>
      <c r="G35" s="34"/>
      <c r="H35" s="34" t="s">
        <v>307</v>
      </c>
      <c r="I35" s="18">
        <v>2</v>
      </c>
      <c r="J35" s="16">
        <v>100</v>
      </c>
      <c r="K35" s="34" t="s">
        <v>249</v>
      </c>
      <c r="L35" s="15" t="s">
        <v>247</v>
      </c>
      <c r="M35" s="34">
        <v>1</v>
      </c>
    </row>
    <row r="36" spans="1:15">
      <c r="A36" s="34" t="s">
        <v>334</v>
      </c>
      <c r="B36" s="34" t="s">
        <v>354</v>
      </c>
      <c r="C36" s="33" t="s">
        <v>222</v>
      </c>
      <c r="D36" s="34" t="s">
        <v>27</v>
      </c>
      <c r="E36" s="34" t="s">
        <v>237</v>
      </c>
      <c r="F36" s="34"/>
      <c r="G36" s="34"/>
      <c r="H36" s="34" t="s">
        <v>308</v>
      </c>
      <c r="I36" s="18">
        <v>1</v>
      </c>
      <c r="J36" s="16">
        <v>100</v>
      </c>
      <c r="K36" s="34" t="s">
        <v>27</v>
      </c>
      <c r="L36" s="15" t="s">
        <v>247</v>
      </c>
      <c r="M36" s="34">
        <v>1</v>
      </c>
    </row>
    <row r="37" spans="1:15">
      <c r="A37" s="34" t="s">
        <v>335</v>
      </c>
      <c r="B37" s="34" t="s">
        <v>355</v>
      </c>
      <c r="C37" s="33" t="s">
        <v>226</v>
      </c>
      <c r="D37" s="34" t="s">
        <v>232</v>
      </c>
      <c r="E37" s="34" t="s">
        <v>240</v>
      </c>
      <c r="F37" s="34" t="s">
        <v>251</v>
      </c>
      <c r="G37" s="34" t="s">
        <v>253</v>
      </c>
      <c r="H37" s="34" t="s">
        <v>280</v>
      </c>
      <c r="I37" s="18">
        <v>5</v>
      </c>
      <c r="J37" s="16">
        <v>100</v>
      </c>
      <c r="K37" s="34" t="s">
        <v>232</v>
      </c>
      <c r="L37" s="15" t="s">
        <v>251</v>
      </c>
      <c r="M37" s="34">
        <v>1</v>
      </c>
    </row>
    <row r="38" spans="1:15">
      <c r="A38" s="34" t="s">
        <v>336</v>
      </c>
      <c r="B38" s="34" t="s">
        <v>355</v>
      </c>
      <c r="C38" s="33" t="s">
        <v>226</v>
      </c>
      <c r="D38" s="34" t="s">
        <v>11</v>
      </c>
      <c r="E38" s="34" t="s">
        <v>240</v>
      </c>
      <c r="F38" s="34" t="s">
        <v>251</v>
      </c>
      <c r="G38" s="34" t="s">
        <v>253</v>
      </c>
      <c r="H38" s="34" t="s">
        <v>281</v>
      </c>
      <c r="I38" s="18">
        <v>5</v>
      </c>
      <c r="J38" s="16">
        <v>100</v>
      </c>
      <c r="K38" s="34" t="s">
        <v>11</v>
      </c>
      <c r="L38" s="15" t="s">
        <v>251</v>
      </c>
      <c r="M38" s="34">
        <v>1</v>
      </c>
    </row>
    <row r="39" spans="1:15">
      <c r="A39" s="34" t="s">
        <v>337</v>
      </c>
      <c r="B39" s="34" t="s">
        <v>355</v>
      </c>
      <c r="C39" s="33" t="s">
        <v>226</v>
      </c>
      <c r="D39" s="34" t="s">
        <v>30</v>
      </c>
      <c r="E39" s="34" t="s">
        <v>240</v>
      </c>
      <c r="F39" s="34" t="s">
        <v>251</v>
      </c>
      <c r="G39" s="34" t="s">
        <v>253</v>
      </c>
      <c r="H39" s="34" t="s">
        <v>282</v>
      </c>
      <c r="I39" s="18">
        <v>5</v>
      </c>
      <c r="J39" s="16">
        <v>100</v>
      </c>
      <c r="K39" s="34" t="s">
        <v>30</v>
      </c>
      <c r="L39" s="15" t="s">
        <v>251</v>
      </c>
      <c r="M39" s="34">
        <v>1</v>
      </c>
    </row>
    <row r="40" spans="1:15">
      <c r="A40" s="34" t="s">
        <v>338</v>
      </c>
      <c r="B40" s="34" t="s">
        <v>355</v>
      </c>
      <c r="C40" s="33" t="s">
        <v>226</v>
      </c>
      <c r="D40" s="34" t="s">
        <v>15</v>
      </c>
      <c r="E40" s="34" t="s">
        <v>240</v>
      </c>
      <c r="F40" s="34" t="s">
        <v>251</v>
      </c>
      <c r="G40" s="34" t="s">
        <v>253</v>
      </c>
      <c r="H40" s="34" t="s">
        <v>283</v>
      </c>
      <c r="I40" s="18">
        <v>5</v>
      </c>
      <c r="J40" s="16">
        <v>100</v>
      </c>
      <c r="K40" s="34" t="s">
        <v>15</v>
      </c>
      <c r="L40" s="15" t="s">
        <v>251</v>
      </c>
      <c r="M40" s="34">
        <v>1</v>
      </c>
    </row>
    <row r="41" spans="1:15">
      <c r="A41" s="34" t="s">
        <v>339</v>
      </c>
      <c r="B41" s="34" t="s">
        <v>355</v>
      </c>
      <c r="C41" s="33" t="s">
        <v>226</v>
      </c>
      <c r="D41" s="34" t="s">
        <v>17</v>
      </c>
      <c r="E41" s="34" t="s">
        <v>240</v>
      </c>
      <c r="F41" s="34" t="s">
        <v>251</v>
      </c>
      <c r="G41" s="34" t="s">
        <v>253</v>
      </c>
      <c r="H41" s="34" t="s">
        <v>284</v>
      </c>
      <c r="I41" s="18">
        <v>5</v>
      </c>
      <c r="J41" s="16">
        <v>100</v>
      </c>
      <c r="K41" s="34" t="s">
        <v>17</v>
      </c>
      <c r="L41" s="15" t="s">
        <v>251</v>
      </c>
      <c r="M41" s="34">
        <v>1</v>
      </c>
    </row>
    <row r="42" spans="1:15">
      <c r="A42" s="34" t="s">
        <v>340</v>
      </c>
      <c r="B42" s="34" t="s">
        <v>355</v>
      </c>
      <c r="C42" s="33" t="s">
        <v>226</v>
      </c>
      <c r="D42" s="34" t="s">
        <v>13</v>
      </c>
      <c r="E42" s="34" t="s">
        <v>240</v>
      </c>
      <c r="F42" s="34" t="s">
        <v>251</v>
      </c>
      <c r="G42" s="34" t="s">
        <v>253</v>
      </c>
      <c r="H42" s="34" t="s">
        <v>285</v>
      </c>
      <c r="I42" s="18">
        <v>5</v>
      </c>
      <c r="J42" s="16">
        <v>100</v>
      </c>
      <c r="K42" s="34" t="s">
        <v>13</v>
      </c>
      <c r="L42" s="15" t="s">
        <v>251</v>
      </c>
      <c r="M42" s="34">
        <v>1</v>
      </c>
    </row>
    <row r="43" spans="1:15">
      <c r="A43" s="34" t="s">
        <v>341</v>
      </c>
      <c r="B43" s="34" t="s">
        <v>355</v>
      </c>
      <c r="C43" s="33" t="s">
        <v>226</v>
      </c>
      <c r="D43" s="34" t="s">
        <v>28</v>
      </c>
      <c r="E43" s="34" t="s">
        <v>240</v>
      </c>
      <c r="F43" s="34" t="s">
        <v>251</v>
      </c>
      <c r="G43" s="34" t="s">
        <v>253</v>
      </c>
      <c r="H43" s="34" t="s">
        <v>286</v>
      </c>
      <c r="I43" s="18">
        <v>5</v>
      </c>
      <c r="J43" s="16">
        <v>100</v>
      </c>
      <c r="K43" s="34" t="s">
        <v>28</v>
      </c>
      <c r="L43" s="15" t="s">
        <v>251</v>
      </c>
      <c r="M43" s="34">
        <v>1</v>
      </c>
    </row>
    <row r="44" spans="1:15">
      <c r="A44" s="34" t="s">
        <v>342</v>
      </c>
      <c r="B44" s="34" t="s">
        <v>355</v>
      </c>
      <c r="C44" s="33" t="s">
        <v>226</v>
      </c>
      <c r="D44" s="34" t="s">
        <v>29</v>
      </c>
      <c r="E44" s="34" t="s">
        <v>240</v>
      </c>
      <c r="F44" s="34" t="s">
        <v>251</v>
      </c>
      <c r="G44" s="34" t="s">
        <v>253</v>
      </c>
      <c r="H44" s="34" t="s">
        <v>287</v>
      </c>
      <c r="I44" s="18">
        <v>5</v>
      </c>
      <c r="J44" s="16">
        <v>100</v>
      </c>
      <c r="K44" s="34" t="s">
        <v>29</v>
      </c>
      <c r="L44" s="15" t="s">
        <v>251</v>
      </c>
      <c r="M44" s="34">
        <v>1</v>
      </c>
    </row>
    <row r="45" spans="1:15">
      <c r="A45" s="34" t="s">
        <v>343</v>
      </c>
      <c r="B45" s="34" t="s">
        <v>355</v>
      </c>
      <c r="C45" s="33" t="s">
        <v>226</v>
      </c>
      <c r="D45" s="34" t="s">
        <v>249</v>
      </c>
      <c r="E45" s="34" t="s">
        <v>240</v>
      </c>
      <c r="F45" s="34" t="s">
        <v>251</v>
      </c>
      <c r="G45" s="34" t="s">
        <v>253</v>
      </c>
      <c r="H45" s="34" t="s">
        <v>288</v>
      </c>
      <c r="I45" s="18">
        <v>5</v>
      </c>
      <c r="J45" s="16">
        <v>100</v>
      </c>
      <c r="K45" s="34" t="s">
        <v>249</v>
      </c>
      <c r="L45" s="15" t="s">
        <v>251</v>
      </c>
      <c r="M45" s="34">
        <v>1</v>
      </c>
    </row>
    <row r="46" spans="1:15">
      <c r="A46" s="34" t="s">
        <v>344</v>
      </c>
      <c r="B46" s="34" t="s">
        <v>355</v>
      </c>
      <c r="C46" s="33" t="s">
        <v>226</v>
      </c>
      <c r="D46" s="34" t="s">
        <v>27</v>
      </c>
      <c r="E46" s="34" t="s">
        <v>240</v>
      </c>
      <c r="F46" s="34" t="s">
        <v>251</v>
      </c>
      <c r="G46" s="34" t="s">
        <v>253</v>
      </c>
      <c r="H46" s="34" t="s">
        <v>289</v>
      </c>
      <c r="I46" s="18">
        <v>5</v>
      </c>
      <c r="J46" s="16">
        <v>100</v>
      </c>
      <c r="K46" s="34" t="s">
        <v>27</v>
      </c>
      <c r="L46" s="15" t="s">
        <v>251</v>
      </c>
      <c r="M46" s="34">
        <v>1</v>
      </c>
    </row>
    <row r="47" spans="1:15">
      <c r="A47" s="34" t="s">
        <v>345</v>
      </c>
      <c r="B47" s="34" t="s">
        <v>356</v>
      </c>
      <c r="C47" s="33" t="s">
        <v>225</v>
      </c>
      <c r="D47" s="41" t="s">
        <v>291</v>
      </c>
      <c r="E47" s="37" t="s">
        <v>238</v>
      </c>
      <c r="F47" s="37" t="s">
        <v>239</v>
      </c>
      <c r="G47" s="37" t="s">
        <v>242</v>
      </c>
      <c r="H47" s="34" t="s">
        <v>290</v>
      </c>
      <c r="I47" s="38">
        <v>1</v>
      </c>
      <c r="J47" s="39" t="s">
        <v>315</v>
      </c>
      <c r="K47" s="37" t="s">
        <v>531</v>
      </c>
      <c r="L47" s="37" t="s">
        <v>248</v>
      </c>
      <c r="M47" s="40">
        <v>10</v>
      </c>
      <c r="N47" s="22" t="s">
        <v>349</v>
      </c>
    </row>
    <row r="48" spans="1:15">
      <c r="A48" s="34" t="s">
        <v>346</v>
      </c>
      <c r="B48" s="34" t="s">
        <v>356</v>
      </c>
      <c r="C48" s="33" t="s">
        <v>225</v>
      </c>
      <c r="D48" s="41" t="s">
        <v>291</v>
      </c>
      <c r="E48" s="37" t="s">
        <v>238</v>
      </c>
      <c r="F48" s="37" t="s">
        <v>295</v>
      </c>
      <c r="G48" s="37" t="s">
        <v>242</v>
      </c>
      <c r="H48" s="34" t="s">
        <v>313</v>
      </c>
      <c r="I48" s="38">
        <v>1</v>
      </c>
      <c r="J48" s="39" t="s">
        <v>316</v>
      </c>
      <c r="K48" s="37" t="s">
        <v>531</v>
      </c>
      <c r="L48" s="37" t="s">
        <v>248</v>
      </c>
      <c r="M48" s="40" t="s">
        <v>278</v>
      </c>
    </row>
    <row r="49" spans="1:13">
      <c r="A49" s="34" t="s">
        <v>347</v>
      </c>
      <c r="B49" s="34" t="s">
        <v>356</v>
      </c>
      <c r="C49" s="33" t="s">
        <v>225</v>
      </c>
      <c r="D49" s="41" t="s">
        <v>291</v>
      </c>
      <c r="E49" s="37" t="s">
        <v>238</v>
      </c>
      <c r="F49" s="37" t="s">
        <v>296</v>
      </c>
      <c r="G49" s="37" t="s">
        <v>242</v>
      </c>
      <c r="H49" s="34" t="s">
        <v>314</v>
      </c>
      <c r="I49" s="38">
        <v>1</v>
      </c>
      <c r="J49" s="39">
        <v>100</v>
      </c>
      <c r="K49" s="37" t="s">
        <v>531</v>
      </c>
      <c r="L49" s="37" t="s">
        <v>248</v>
      </c>
      <c r="M49" s="40" t="s">
        <v>297</v>
      </c>
    </row>
    <row r="50" spans="1:13">
      <c r="A50" s="34" t="s">
        <v>348</v>
      </c>
      <c r="B50" s="34" t="s">
        <v>124</v>
      </c>
      <c r="C50" s="35" t="s">
        <v>220</v>
      </c>
      <c r="D50" s="41" t="s">
        <v>291</v>
      </c>
      <c r="E50" s="41" t="s">
        <v>292</v>
      </c>
      <c r="F50" s="41"/>
      <c r="G50" s="41"/>
      <c r="H50" s="15" t="s">
        <v>293</v>
      </c>
      <c r="I50" s="42">
        <v>1</v>
      </c>
      <c r="J50" s="43">
        <v>100</v>
      </c>
      <c r="K50" s="37" t="s">
        <v>531</v>
      </c>
      <c r="L50" s="41" t="s">
        <v>294</v>
      </c>
      <c r="M50" s="44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87"/>
  <sheetViews>
    <sheetView tabSelected="1" topLeftCell="A8" workbookViewId="0">
      <selection activeCell="I33" sqref="I33"/>
    </sheetView>
  </sheetViews>
  <sheetFormatPr defaultRowHeight="16.5"/>
  <cols>
    <col min="1" max="1" width="8" customWidth="1"/>
    <col min="2" max="2" width="11.625" bestFit="1" customWidth="1"/>
    <col min="3" max="3" width="14.125" bestFit="1" customWidth="1"/>
    <col min="4" max="4" width="7.875" bestFit="1" customWidth="1"/>
    <col min="5" max="5" width="9.875" style="22" customWidth="1"/>
    <col min="6" max="6" width="14.125" style="2" customWidth="1"/>
    <col min="7" max="7" width="13.875" customWidth="1"/>
    <col min="8" max="8" width="57.375" customWidth="1"/>
    <col min="9" max="9" width="6.75" style="6" customWidth="1"/>
    <col min="10" max="10" width="10.75" customWidth="1"/>
    <col min="11" max="11" width="11" style="6" customWidth="1"/>
    <col min="12" max="12" width="13.125" customWidth="1"/>
    <col min="13" max="13" width="11.125" customWidth="1"/>
    <col min="14" max="14" width="10.625" style="2" bestFit="1" customWidth="1"/>
    <col min="15" max="15" width="14.75" style="2" bestFit="1" customWidth="1"/>
    <col min="16" max="16" width="8.375" style="2" customWidth="1"/>
    <col min="17" max="17" width="13.625" style="2" customWidth="1"/>
  </cols>
  <sheetData>
    <row r="1" spans="1:17" ht="17.25" thickBot="1">
      <c r="A1" t="s">
        <v>20</v>
      </c>
      <c r="B1" t="s">
        <v>80</v>
      </c>
      <c r="C1" t="s">
        <v>1</v>
      </c>
      <c r="D1" t="s">
        <v>82</v>
      </c>
      <c r="E1" t="s">
        <v>365</v>
      </c>
      <c r="F1" t="s">
        <v>83</v>
      </c>
      <c r="G1" t="s">
        <v>6</v>
      </c>
      <c r="H1" t="s">
        <v>85</v>
      </c>
      <c r="I1" t="s">
        <v>363</v>
      </c>
      <c r="J1" t="s">
        <v>357</v>
      </c>
      <c r="K1" t="s">
        <v>359</v>
      </c>
      <c r="L1" t="s">
        <v>22</v>
      </c>
      <c r="M1" t="s">
        <v>364</v>
      </c>
      <c r="N1" t="s">
        <v>7</v>
      </c>
      <c r="O1" t="s">
        <v>8</v>
      </c>
      <c r="P1" t="s">
        <v>9</v>
      </c>
      <c r="Q1" s="50" t="s">
        <v>411</v>
      </c>
    </row>
    <row r="2" spans="1:17" ht="17.25" thickTop="1">
      <c r="A2" s="1" t="s">
        <v>32</v>
      </c>
      <c r="B2" s="1" t="s">
        <v>33</v>
      </c>
      <c r="C2">
        <v>0</v>
      </c>
      <c r="D2" s="1" t="s">
        <v>35</v>
      </c>
      <c r="E2" s="1"/>
      <c r="F2" s="1"/>
      <c r="G2" s="1" t="s">
        <v>146</v>
      </c>
      <c r="H2" s="1" t="s">
        <v>147</v>
      </c>
      <c r="I2">
        <v>0</v>
      </c>
      <c r="J2">
        <v>0</v>
      </c>
      <c r="K2">
        <v>300</v>
      </c>
      <c r="L2">
        <v>80</v>
      </c>
      <c r="M2">
        <v>150</v>
      </c>
      <c r="N2" s="47" t="s">
        <v>34</v>
      </c>
      <c r="O2" s="1" t="s">
        <v>428</v>
      </c>
      <c r="P2"/>
      <c r="Q2" s="47" t="s">
        <v>12</v>
      </c>
    </row>
    <row r="3" spans="1:17">
      <c r="A3" s="1" t="s">
        <v>2</v>
      </c>
      <c r="B3" s="1" t="s">
        <v>25</v>
      </c>
      <c r="C3">
        <v>0</v>
      </c>
      <c r="D3" s="1" t="s">
        <v>432</v>
      </c>
      <c r="E3" s="1"/>
      <c r="F3" s="1"/>
      <c r="G3" s="1" t="s">
        <v>190</v>
      </c>
      <c r="H3" s="1" t="s">
        <v>191</v>
      </c>
      <c r="I3">
        <v>0</v>
      </c>
      <c r="J3">
        <v>15</v>
      </c>
      <c r="K3">
        <v>300</v>
      </c>
      <c r="L3">
        <v>80</v>
      </c>
      <c r="M3">
        <v>150</v>
      </c>
      <c r="N3" s="48" t="s">
        <v>192</v>
      </c>
      <c r="O3" s="1" t="s">
        <v>428</v>
      </c>
      <c r="P3"/>
      <c r="Q3" s="48" t="s">
        <v>192</v>
      </c>
    </row>
    <row r="4" spans="1:17">
      <c r="A4" s="1" t="s">
        <v>3</v>
      </c>
      <c r="B4" s="1" t="s">
        <v>192</v>
      </c>
      <c r="C4">
        <v>0</v>
      </c>
      <c r="D4" s="1" t="s">
        <v>37</v>
      </c>
      <c r="E4" s="1"/>
      <c r="F4" s="1"/>
      <c r="G4" s="1" t="s">
        <v>154</v>
      </c>
      <c r="H4" s="1" t="s">
        <v>131</v>
      </c>
      <c r="I4">
        <v>0</v>
      </c>
      <c r="J4">
        <v>35</v>
      </c>
      <c r="K4">
        <v>300</v>
      </c>
      <c r="L4">
        <v>80</v>
      </c>
      <c r="M4">
        <v>150</v>
      </c>
      <c r="N4" s="47" t="s">
        <v>16</v>
      </c>
      <c r="O4" s="1" t="s">
        <v>428</v>
      </c>
      <c r="P4"/>
      <c r="Q4" s="47" t="s">
        <v>16</v>
      </c>
    </row>
    <row r="5" spans="1:17">
      <c r="A5" s="1" t="s">
        <v>4</v>
      </c>
      <c r="B5" s="1" t="s">
        <v>26</v>
      </c>
      <c r="C5">
        <v>0</v>
      </c>
      <c r="D5" s="1" t="s">
        <v>36</v>
      </c>
      <c r="E5" s="1"/>
      <c r="F5" s="1"/>
      <c r="G5" s="1" t="s">
        <v>155</v>
      </c>
      <c r="H5" s="1" t="s">
        <v>132</v>
      </c>
      <c r="I5">
        <v>0</v>
      </c>
      <c r="J5">
        <v>60</v>
      </c>
      <c r="K5">
        <v>300</v>
      </c>
      <c r="L5">
        <v>80</v>
      </c>
      <c r="M5">
        <v>150</v>
      </c>
      <c r="N5" s="48" t="s">
        <v>18</v>
      </c>
      <c r="O5" s="1" t="s">
        <v>428</v>
      </c>
      <c r="P5"/>
      <c r="Q5" s="48" t="s">
        <v>18</v>
      </c>
    </row>
    <row r="6" spans="1:17">
      <c r="A6" s="1" t="s">
        <v>5</v>
      </c>
      <c r="B6" s="1" t="s">
        <v>18</v>
      </c>
      <c r="C6">
        <v>0</v>
      </c>
      <c r="D6" s="1" t="s">
        <v>431</v>
      </c>
      <c r="E6" s="1"/>
      <c r="F6" s="1"/>
      <c r="G6" s="1" t="s">
        <v>153</v>
      </c>
      <c r="H6" s="1" t="s">
        <v>130</v>
      </c>
      <c r="I6">
        <v>0</v>
      </c>
      <c r="J6">
        <v>90</v>
      </c>
      <c r="K6">
        <v>300</v>
      </c>
      <c r="L6">
        <v>80</v>
      </c>
      <c r="M6">
        <v>150</v>
      </c>
      <c r="N6" s="47" t="s">
        <v>193</v>
      </c>
      <c r="O6" s="1" t="s">
        <v>428</v>
      </c>
      <c r="P6"/>
      <c r="Q6" s="47" t="s">
        <v>14</v>
      </c>
    </row>
    <row r="7" spans="1:17">
      <c r="A7" s="1" t="s">
        <v>422</v>
      </c>
      <c r="B7" s="1" t="s">
        <v>12</v>
      </c>
      <c r="C7">
        <v>0</v>
      </c>
      <c r="D7" s="1" t="s">
        <v>412</v>
      </c>
      <c r="E7" s="1"/>
      <c r="F7" s="1"/>
      <c r="G7" s="1" t="s">
        <v>369</v>
      </c>
      <c r="H7" s="1" t="s">
        <v>374</v>
      </c>
      <c r="I7">
        <v>0</v>
      </c>
      <c r="J7">
        <v>0</v>
      </c>
      <c r="K7">
        <v>200</v>
      </c>
      <c r="L7">
        <v>80</v>
      </c>
      <c r="M7">
        <v>75</v>
      </c>
      <c r="N7" s="1" t="s">
        <v>12</v>
      </c>
      <c r="O7" s="1" t="s">
        <v>410</v>
      </c>
      <c r="P7"/>
      <c r="Q7" s="47" t="s">
        <v>12</v>
      </c>
    </row>
    <row r="8" spans="1:17">
      <c r="A8" s="1" t="s">
        <v>381</v>
      </c>
      <c r="B8" s="1" t="s">
        <v>192</v>
      </c>
      <c r="C8">
        <v>0</v>
      </c>
      <c r="D8" s="1" t="s">
        <v>413</v>
      </c>
      <c r="E8" s="1"/>
      <c r="F8" s="1"/>
      <c r="G8" s="1" t="s">
        <v>370</v>
      </c>
      <c r="H8" s="1" t="s">
        <v>373</v>
      </c>
      <c r="I8">
        <v>0</v>
      </c>
      <c r="J8">
        <v>15</v>
      </c>
      <c r="K8" s="22">
        <v>200</v>
      </c>
      <c r="L8">
        <v>80</v>
      </c>
      <c r="M8" s="22">
        <v>75</v>
      </c>
      <c r="N8" s="1" t="s">
        <v>192</v>
      </c>
      <c r="O8" s="1" t="s">
        <v>410</v>
      </c>
      <c r="P8"/>
      <c r="Q8" s="48" t="s">
        <v>192</v>
      </c>
    </row>
    <row r="9" spans="1:17">
      <c r="A9" s="1" t="s">
        <v>382</v>
      </c>
      <c r="B9" s="1" t="s">
        <v>26</v>
      </c>
      <c r="C9">
        <v>0</v>
      </c>
      <c r="D9" s="1" t="s">
        <v>414</v>
      </c>
      <c r="E9" s="1"/>
      <c r="F9" s="1"/>
      <c r="G9" s="1" t="s">
        <v>375</v>
      </c>
      <c r="H9" s="1" t="s">
        <v>376</v>
      </c>
      <c r="I9">
        <v>0</v>
      </c>
      <c r="J9">
        <v>35</v>
      </c>
      <c r="K9" s="22">
        <v>200</v>
      </c>
      <c r="L9">
        <v>80</v>
      </c>
      <c r="M9" s="22">
        <v>75</v>
      </c>
      <c r="N9" s="1" t="s">
        <v>26</v>
      </c>
      <c r="O9" s="1" t="s">
        <v>410</v>
      </c>
      <c r="P9"/>
      <c r="Q9" s="47" t="s">
        <v>16</v>
      </c>
    </row>
    <row r="10" spans="1:17">
      <c r="A10" s="1" t="s">
        <v>383</v>
      </c>
      <c r="B10" s="1" t="s">
        <v>18</v>
      </c>
      <c r="C10">
        <v>0</v>
      </c>
      <c r="D10" s="1" t="s">
        <v>415</v>
      </c>
      <c r="E10" s="1"/>
      <c r="F10" s="1"/>
      <c r="G10" s="1" t="s">
        <v>377</v>
      </c>
      <c r="H10" s="1" t="s">
        <v>378</v>
      </c>
      <c r="I10">
        <v>0</v>
      </c>
      <c r="J10">
        <v>60</v>
      </c>
      <c r="K10" s="22">
        <v>200</v>
      </c>
      <c r="L10">
        <v>80</v>
      </c>
      <c r="M10" s="22">
        <v>75</v>
      </c>
      <c r="N10" s="1" t="s">
        <v>18</v>
      </c>
      <c r="O10" s="1" t="s">
        <v>410</v>
      </c>
      <c r="P10"/>
      <c r="Q10" s="48" t="s">
        <v>18</v>
      </c>
    </row>
    <row r="11" spans="1:17">
      <c r="A11" s="1" t="s">
        <v>384</v>
      </c>
      <c r="B11" s="1" t="s">
        <v>14</v>
      </c>
      <c r="C11">
        <v>0</v>
      </c>
      <c r="D11" s="1" t="s">
        <v>416</v>
      </c>
      <c r="E11" s="1"/>
      <c r="F11" s="1"/>
      <c r="G11" s="1" t="s">
        <v>379</v>
      </c>
      <c r="H11" s="1" t="s">
        <v>380</v>
      </c>
      <c r="I11">
        <v>0</v>
      </c>
      <c r="J11">
        <v>90</v>
      </c>
      <c r="K11" s="22">
        <v>200</v>
      </c>
      <c r="L11">
        <v>80</v>
      </c>
      <c r="M11" s="22">
        <v>75</v>
      </c>
      <c r="N11" s="1" t="s">
        <v>14</v>
      </c>
      <c r="O11" s="1" t="s">
        <v>410</v>
      </c>
      <c r="P11"/>
      <c r="Q11" s="47" t="s">
        <v>14</v>
      </c>
    </row>
    <row r="12" spans="1:17">
      <c r="A12" s="1" t="s">
        <v>385</v>
      </c>
      <c r="B12" s="1" t="s">
        <v>192</v>
      </c>
      <c r="C12" s="22">
        <v>0</v>
      </c>
      <c r="D12" s="1" t="s">
        <v>417</v>
      </c>
      <c r="E12" s="1"/>
      <c r="F12" s="1" t="s">
        <v>432</v>
      </c>
      <c r="G12" s="1" t="s">
        <v>418</v>
      </c>
      <c r="H12" s="2" t="s">
        <v>427</v>
      </c>
      <c r="I12" s="22">
        <v>0</v>
      </c>
      <c r="J12" s="22">
        <v>15</v>
      </c>
      <c r="K12" s="22">
        <v>300</v>
      </c>
      <c r="L12" s="22">
        <v>0</v>
      </c>
      <c r="M12" s="22">
        <v>0</v>
      </c>
      <c r="N12" s="1" t="s">
        <v>10</v>
      </c>
      <c r="O12" s="1" t="s">
        <v>426</v>
      </c>
      <c r="P12" s="22"/>
      <c r="Q12" s="48" t="s">
        <v>192</v>
      </c>
    </row>
    <row r="13" spans="1:17">
      <c r="A13" s="1" t="s">
        <v>386</v>
      </c>
      <c r="B13" s="1" t="s">
        <v>26</v>
      </c>
      <c r="C13" s="22">
        <v>0</v>
      </c>
      <c r="D13" s="1" t="s">
        <v>417</v>
      </c>
      <c r="E13" s="1"/>
      <c r="F13" s="1" t="s">
        <v>37</v>
      </c>
      <c r="G13" s="1" t="s">
        <v>419</v>
      </c>
      <c r="H13" s="2" t="s">
        <v>458</v>
      </c>
      <c r="I13" s="22">
        <v>0</v>
      </c>
      <c r="J13" s="22">
        <v>35</v>
      </c>
      <c r="K13" s="22">
        <v>300</v>
      </c>
      <c r="L13" s="22">
        <v>0</v>
      </c>
      <c r="M13" s="22">
        <v>0</v>
      </c>
      <c r="N13" s="1" t="s">
        <v>10</v>
      </c>
      <c r="O13" s="1" t="s">
        <v>426</v>
      </c>
      <c r="P13" s="22"/>
      <c r="Q13" s="47" t="s">
        <v>16</v>
      </c>
    </row>
    <row r="14" spans="1:17">
      <c r="A14" s="1" t="s">
        <v>387</v>
      </c>
      <c r="B14" s="1" t="s">
        <v>18</v>
      </c>
      <c r="C14" s="22">
        <v>0</v>
      </c>
      <c r="D14" s="1" t="s">
        <v>417</v>
      </c>
      <c r="E14" s="1"/>
      <c r="F14" s="1" t="s">
        <v>36</v>
      </c>
      <c r="G14" s="1" t="s">
        <v>420</v>
      </c>
      <c r="H14" s="2" t="s">
        <v>459</v>
      </c>
      <c r="I14" s="22">
        <v>0</v>
      </c>
      <c r="J14" s="22">
        <v>60</v>
      </c>
      <c r="K14" s="22">
        <v>300</v>
      </c>
      <c r="L14" s="22">
        <v>0</v>
      </c>
      <c r="M14" s="22">
        <v>0</v>
      </c>
      <c r="N14" s="1" t="s">
        <v>10</v>
      </c>
      <c r="O14" s="1" t="s">
        <v>426</v>
      </c>
      <c r="P14" s="22"/>
      <c r="Q14" s="48" t="s">
        <v>18</v>
      </c>
    </row>
    <row r="15" spans="1:17">
      <c r="A15" s="1" t="s">
        <v>388</v>
      </c>
      <c r="B15" s="1" t="s">
        <v>14</v>
      </c>
      <c r="C15" s="22">
        <v>0</v>
      </c>
      <c r="D15" s="1" t="s">
        <v>417</v>
      </c>
      <c r="E15" s="1"/>
      <c r="F15" s="1" t="s">
        <v>431</v>
      </c>
      <c r="G15" s="1" t="s">
        <v>421</v>
      </c>
      <c r="H15" s="2" t="s">
        <v>460</v>
      </c>
      <c r="I15" s="22">
        <v>0</v>
      </c>
      <c r="J15" s="22">
        <v>90</v>
      </c>
      <c r="K15" s="22">
        <v>300</v>
      </c>
      <c r="L15" s="22">
        <v>0</v>
      </c>
      <c r="M15" s="22">
        <v>0</v>
      </c>
      <c r="N15" s="1" t="s">
        <v>10</v>
      </c>
      <c r="O15" s="1" t="s">
        <v>426</v>
      </c>
      <c r="P15" s="22"/>
      <c r="Q15" s="47" t="s">
        <v>14</v>
      </c>
    </row>
    <row r="16" spans="1:17">
      <c r="A16" s="1" t="s">
        <v>389</v>
      </c>
      <c r="B16" s="1" t="s">
        <v>23</v>
      </c>
      <c r="C16">
        <v>5</v>
      </c>
      <c r="D16" s="1" t="s">
        <v>39</v>
      </c>
      <c r="E16" s="1" t="str">
        <f>CONCATENATE("x",Research!$P16)</f>
        <v>x2</v>
      </c>
      <c r="F16" s="1" t="s">
        <v>367</v>
      </c>
      <c r="G16" s="1" t="s">
        <v>148</v>
      </c>
      <c r="H16" s="1" t="str">
        <f>CONCATENATE("기본공격의 공격력이 ",Research!$P16,"배 증가합니다.")</f>
        <v>기본공격의 공격력이 2배 증가합니다.</v>
      </c>
      <c r="I16" s="22">
        <v>5</v>
      </c>
      <c r="J16">
        <v>0</v>
      </c>
      <c r="K16">
        <v>300</v>
      </c>
      <c r="L16">
        <v>80</v>
      </c>
      <c r="M16">
        <v>100</v>
      </c>
      <c r="N16" s="1" t="s">
        <v>23</v>
      </c>
      <c r="O16" s="1" t="s">
        <v>24</v>
      </c>
      <c r="P16">
        <v>2</v>
      </c>
      <c r="Q16" s="47"/>
    </row>
    <row r="17" spans="1:17">
      <c r="A17" s="1" t="s">
        <v>390</v>
      </c>
      <c r="B17" s="1" t="s">
        <v>23</v>
      </c>
      <c r="C17">
        <v>15</v>
      </c>
      <c r="D17" s="1" t="s">
        <v>39</v>
      </c>
      <c r="E17" s="1" t="str">
        <f>CONCATENATE("x",Research!$P17)</f>
        <v>x2</v>
      </c>
      <c r="F17" s="1" t="s">
        <v>367</v>
      </c>
      <c r="G17" s="1" t="s">
        <v>149</v>
      </c>
      <c r="H17" s="1" t="str">
        <f>CONCATENATE("기본공격의 공격력이 ",Research!$P17,"배 증가합니다.")</f>
        <v>기본공격의 공격력이 2배 증가합니다.</v>
      </c>
      <c r="I17" s="22">
        <v>15</v>
      </c>
      <c r="J17">
        <v>0</v>
      </c>
      <c r="K17">
        <v>300</v>
      </c>
      <c r="L17">
        <v>80</v>
      </c>
      <c r="M17" s="22">
        <v>100</v>
      </c>
      <c r="N17" s="1" t="s">
        <v>23</v>
      </c>
      <c r="O17" s="1" t="s">
        <v>24</v>
      </c>
      <c r="P17">
        <v>2</v>
      </c>
      <c r="Q17" s="48"/>
    </row>
    <row r="18" spans="1:17">
      <c r="A18" s="1" t="s">
        <v>391</v>
      </c>
      <c r="B18" s="1" t="s">
        <v>23</v>
      </c>
      <c r="C18">
        <v>25</v>
      </c>
      <c r="D18" s="1" t="s">
        <v>39</v>
      </c>
      <c r="E18" s="1" t="str">
        <f>CONCATENATE("x",Research!$P18)</f>
        <v>x2</v>
      </c>
      <c r="F18" s="1" t="s">
        <v>366</v>
      </c>
      <c r="G18" s="1" t="s">
        <v>150</v>
      </c>
      <c r="H18" s="1" t="str">
        <f>CONCATENATE("기본공격의 공격력이 ",Research!$P18,"배 증가합니다.")</f>
        <v>기본공격의 공격력이 2배 증가합니다.</v>
      </c>
      <c r="I18" s="22">
        <v>25</v>
      </c>
      <c r="J18">
        <v>0</v>
      </c>
      <c r="K18">
        <v>300</v>
      </c>
      <c r="L18">
        <v>80</v>
      </c>
      <c r="M18" s="22">
        <v>100</v>
      </c>
      <c r="N18" s="1" t="s">
        <v>23</v>
      </c>
      <c r="O18" s="1" t="s">
        <v>24</v>
      </c>
      <c r="P18">
        <v>2</v>
      </c>
      <c r="Q18" s="47"/>
    </row>
    <row r="19" spans="1:17">
      <c r="A19" s="1" t="s">
        <v>392</v>
      </c>
      <c r="B19" s="1" t="s">
        <v>23</v>
      </c>
      <c r="C19">
        <v>40</v>
      </c>
      <c r="D19" s="1" t="s">
        <v>39</v>
      </c>
      <c r="E19" s="1" t="str">
        <f>CONCATENATE("x",Research!$P19)</f>
        <v>x2</v>
      </c>
      <c r="F19" s="1" t="s">
        <v>366</v>
      </c>
      <c r="G19" s="1" t="s">
        <v>151</v>
      </c>
      <c r="H19" s="1" t="str">
        <f>CONCATENATE("기본공격의 공격력이 ",Research!$P19,"배 증가합니다.")</f>
        <v>기본공격의 공격력이 2배 증가합니다.</v>
      </c>
      <c r="I19" s="22">
        <v>40</v>
      </c>
      <c r="J19">
        <v>0</v>
      </c>
      <c r="K19">
        <v>300</v>
      </c>
      <c r="L19">
        <v>80</v>
      </c>
      <c r="M19" s="22">
        <v>100</v>
      </c>
      <c r="N19" s="1" t="s">
        <v>23</v>
      </c>
      <c r="O19" s="1" t="s">
        <v>24</v>
      </c>
      <c r="P19">
        <v>2</v>
      </c>
      <c r="Q19" s="48"/>
    </row>
    <row r="20" spans="1:17">
      <c r="A20" s="1" t="s">
        <v>393</v>
      </c>
      <c r="B20" s="1" t="s">
        <v>23</v>
      </c>
      <c r="C20">
        <v>60</v>
      </c>
      <c r="D20" s="1" t="s">
        <v>39</v>
      </c>
      <c r="E20" s="1" t="str">
        <f>CONCATENATE("x",Research!$P20)</f>
        <v>x5</v>
      </c>
      <c r="F20" s="1" t="s">
        <v>366</v>
      </c>
      <c r="G20" s="1" t="s">
        <v>152</v>
      </c>
      <c r="H20" s="1" t="str">
        <f>CONCATENATE("기본공격의 공격력이 ",Research!$P20,"배 증가합니다.")</f>
        <v>기본공격의 공격력이 5배 증가합니다.</v>
      </c>
      <c r="I20" s="22">
        <v>60</v>
      </c>
      <c r="J20">
        <v>0</v>
      </c>
      <c r="K20">
        <v>300</v>
      </c>
      <c r="L20">
        <v>80</v>
      </c>
      <c r="M20" s="22">
        <v>100</v>
      </c>
      <c r="N20" s="1" t="s">
        <v>23</v>
      </c>
      <c r="O20" s="1" t="s">
        <v>24</v>
      </c>
      <c r="P20">
        <v>5</v>
      </c>
      <c r="Q20" s="47"/>
    </row>
    <row r="21" spans="1:17" s="22" customFormat="1">
      <c r="A21" s="1" t="s">
        <v>394</v>
      </c>
      <c r="B21" s="1" t="s">
        <v>10</v>
      </c>
      <c r="C21" s="22">
        <v>80</v>
      </c>
      <c r="D21" s="1" t="s">
        <v>39</v>
      </c>
      <c r="E21" s="1" t="str">
        <f>CONCATENATE("x",Research!$P21)</f>
        <v>x9</v>
      </c>
      <c r="F21" s="1" t="s">
        <v>366</v>
      </c>
      <c r="G21" s="1" t="s">
        <v>449</v>
      </c>
      <c r="H21" s="1" t="str">
        <f>CONCATENATE("기본공격의 공격력이 ",Research!$P21,"배 증가합니다.")</f>
        <v>기본공격의 공격력이 9배 증가합니다.</v>
      </c>
      <c r="I21" s="22">
        <v>80</v>
      </c>
      <c r="J21" s="22">
        <v>0</v>
      </c>
      <c r="K21" s="22">
        <v>300</v>
      </c>
      <c r="L21" s="22">
        <v>80</v>
      </c>
      <c r="M21" s="22">
        <v>100</v>
      </c>
      <c r="N21" s="1" t="s">
        <v>10</v>
      </c>
      <c r="O21" s="1" t="s">
        <v>24</v>
      </c>
      <c r="P21" s="22">
        <v>9</v>
      </c>
      <c r="Q21" s="51"/>
    </row>
    <row r="22" spans="1:17" s="22" customFormat="1">
      <c r="A22" s="1" t="s">
        <v>395</v>
      </c>
      <c r="B22" s="1" t="s">
        <v>10</v>
      </c>
      <c r="C22" s="22">
        <v>100</v>
      </c>
      <c r="D22" s="1" t="s">
        <v>39</v>
      </c>
      <c r="E22" s="1" t="str">
        <f>CONCATENATE("x",Research!$P22)</f>
        <v>x10</v>
      </c>
      <c r="F22" s="1" t="s">
        <v>366</v>
      </c>
      <c r="G22" s="1" t="s">
        <v>450</v>
      </c>
      <c r="H22" s="1" t="str">
        <f>CONCATENATE("기본공격의 공격력이 ",Research!$P22,"배 증가합니다.")</f>
        <v>기본공격의 공격력이 10배 증가합니다.</v>
      </c>
      <c r="I22" s="22">
        <v>100</v>
      </c>
      <c r="J22" s="22">
        <v>0</v>
      </c>
      <c r="K22" s="22">
        <v>300</v>
      </c>
      <c r="L22" s="22">
        <v>80</v>
      </c>
      <c r="M22" s="22">
        <v>100</v>
      </c>
      <c r="N22" s="1" t="s">
        <v>10</v>
      </c>
      <c r="O22" s="1" t="s">
        <v>24</v>
      </c>
      <c r="P22" s="22">
        <v>10</v>
      </c>
      <c r="Q22" s="51"/>
    </row>
    <row r="23" spans="1:17">
      <c r="A23" s="1" t="s">
        <v>396</v>
      </c>
      <c r="B23" s="1" t="s">
        <v>12</v>
      </c>
      <c r="C23">
        <v>0</v>
      </c>
      <c r="D23" s="1" t="s">
        <v>35</v>
      </c>
      <c r="E23" s="1" t="str">
        <f>CONCATENATE("x",Research!$P23)</f>
        <v>x2</v>
      </c>
      <c r="F23" s="1" t="s">
        <v>366</v>
      </c>
      <c r="G23" s="1" t="s">
        <v>40</v>
      </c>
      <c r="H23" s="1" t="str">
        <f>CONCATENATE("화염구의 공격력이 ",Research!$P23,"배 증가합니다.")</f>
        <v>화염구의 공격력이 2배 증가합니다.</v>
      </c>
      <c r="I23" s="22">
        <v>0</v>
      </c>
      <c r="J23">
        <v>0</v>
      </c>
      <c r="K23">
        <v>300</v>
      </c>
      <c r="L23">
        <v>80</v>
      </c>
      <c r="M23" s="22">
        <v>100</v>
      </c>
      <c r="N23" s="1" t="s">
        <v>11</v>
      </c>
      <c r="O23" s="1" t="s">
        <v>21</v>
      </c>
      <c r="P23">
        <v>2</v>
      </c>
      <c r="Q23" s="48"/>
    </row>
    <row r="24" spans="1:17">
      <c r="A24" s="1" t="s">
        <v>397</v>
      </c>
      <c r="B24" s="1" t="s">
        <v>12</v>
      </c>
      <c r="C24">
        <v>10</v>
      </c>
      <c r="D24" s="1" t="s">
        <v>35</v>
      </c>
      <c r="E24" s="1" t="str">
        <f>CONCATENATE("x",Research!$P24)</f>
        <v>x2</v>
      </c>
      <c r="F24" s="1" t="s">
        <v>366</v>
      </c>
      <c r="G24" s="1" t="s">
        <v>41</v>
      </c>
      <c r="H24" s="1" t="str">
        <f>CONCATENATE("화염구의 공격력이 ",Research!$P24,"배 증가합니다.")</f>
        <v>화염구의 공격력이 2배 증가합니다.</v>
      </c>
      <c r="I24" s="22">
        <v>10</v>
      </c>
      <c r="J24">
        <v>0</v>
      </c>
      <c r="K24">
        <v>300</v>
      </c>
      <c r="L24">
        <v>80</v>
      </c>
      <c r="M24" s="22">
        <v>100</v>
      </c>
      <c r="N24" s="1" t="s">
        <v>11</v>
      </c>
      <c r="O24" s="1" t="s">
        <v>21</v>
      </c>
      <c r="P24">
        <v>2</v>
      </c>
      <c r="Q24" s="47"/>
    </row>
    <row r="25" spans="1:17">
      <c r="A25" s="1" t="s">
        <v>398</v>
      </c>
      <c r="B25" s="1" t="s">
        <v>12</v>
      </c>
      <c r="C25">
        <v>20</v>
      </c>
      <c r="D25" s="1" t="s">
        <v>35</v>
      </c>
      <c r="E25" s="1" t="str">
        <f>CONCATENATE("x",Research!$P25)</f>
        <v>x2</v>
      </c>
      <c r="F25" s="1" t="s">
        <v>366</v>
      </c>
      <c r="G25" s="1" t="s">
        <v>42</v>
      </c>
      <c r="H25" s="1" t="str">
        <f>CONCATENATE("화염구의 공격력이 ",Research!$P25,"배 증가합니다.")</f>
        <v>화염구의 공격력이 2배 증가합니다.</v>
      </c>
      <c r="I25" s="22">
        <v>20</v>
      </c>
      <c r="J25">
        <v>0</v>
      </c>
      <c r="K25">
        <v>300</v>
      </c>
      <c r="L25">
        <v>80</v>
      </c>
      <c r="M25" s="22">
        <v>100</v>
      </c>
      <c r="N25" s="1" t="s">
        <v>11</v>
      </c>
      <c r="O25" s="1" t="s">
        <v>21</v>
      </c>
      <c r="P25">
        <v>2</v>
      </c>
      <c r="Q25" s="48"/>
    </row>
    <row r="26" spans="1:17">
      <c r="A26" s="1" t="s">
        <v>399</v>
      </c>
      <c r="B26" s="1" t="s">
        <v>12</v>
      </c>
      <c r="C26">
        <v>35</v>
      </c>
      <c r="D26" s="1" t="s">
        <v>35</v>
      </c>
      <c r="E26" s="1" t="str">
        <f>CONCATENATE("x",Research!$P26)</f>
        <v>x4</v>
      </c>
      <c r="F26" s="1" t="s">
        <v>366</v>
      </c>
      <c r="G26" s="1" t="s">
        <v>43</v>
      </c>
      <c r="H26" s="1" t="str">
        <f>CONCATENATE("화염구의 공격력이 ",Research!$P26,"배 증가합니다.")</f>
        <v>화염구의 공격력이 4배 증가합니다.</v>
      </c>
      <c r="I26" s="22">
        <v>35</v>
      </c>
      <c r="J26">
        <v>0</v>
      </c>
      <c r="K26">
        <v>300</v>
      </c>
      <c r="L26">
        <v>80</v>
      </c>
      <c r="M26" s="22">
        <v>100</v>
      </c>
      <c r="N26" s="1" t="s">
        <v>11</v>
      </c>
      <c r="O26" s="1" t="s">
        <v>21</v>
      </c>
      <c r="P26">
        <v>4</v>
      </c>
      <c r="Q26" s="47"/>
    </row>
    <row r="27" spans="1:17">
      <c r="A27" s="1" t="s">
        <v>400</v>
      </c>
      <c r="B27" s="1" t="s">
        <v>12</v>
      </c>
      <c r="C27">
        <v>50</v>
      </c>
      <c r="D27" s="1" t="s">
        <v>35</v>
      </c>
      <c r="E27" s="1" t="str">
        <f>CONCATENATE("x",Research!$P27)</f>
        <v>x4</v>
      </c>
      <c r="F27" s="1" t="s">
        <v>366</v>
      </c>
      <c r="G27" s="1" t="s">
        <v>44</v>
      </c>
      <c r="H27" s="1" t="str">
        <f>CONCATENATE("화염구의 공격력이 ",Research!$P27,"배 증가합니다.")</f>
        <v>화염구의 공격력이 4배 증가합니다.</v>
      </c>
      <c r="I27" s="22">
        <v>50</v>
      </c>
      <c r="J27">
        <v>0</v>
      </c>
      <c r="K27">
        <v>300</v>
      </c>
      <c r="L27">
        <v>80</v>
      </c>
      <c r="M27" s="22">
        <v>100</v>
      </c>
      <c r="N27" s="1" t="s">
        <v>11</v>
      </c>
      <c r="O27" s="1" t="s">
        <v>21</v>
      </c>
      <c r="P27">
        <v>4</v>
      </c>
      <c r="Q27" s="48"/>
    </row>
    <row r="28" spans="1:17">
      <c r="A28" s="1" t="s">
        <v>401</v>
      </c>
      <c r="B28" s="1" t="s">
        <v>12</v>
      </c>
      <c r="C28">
        <v>70</v>
      </c>
      <c r="D28" s="1" t="s">
        <v>35</v>
      </c>
      <c r="E28" s="1" t="str">
        <f>CONCATENATE("x",Research!$P28)</f>
        <v>x8</v>
      </c>
      <c r="F28" s="1" t="s">
        <v>366</v>
      </c>
      <c r="G28" s="1" t="s">
        <v>186</v>
      </c>
      <c r="H28" s="1" t="str">
        <f>CONCATENATE("화염구의 공격력이 ",Research!$P28,"배 증가합니다.")</f>
        <v>화염구의 공격력이 8배 증가합니다.</v>
      </c>
      <c r="I28" s="22">
        <v>70</v>
      </c>
      <c r="J28">
        <v>0</v>
      </c>
      <c r="K28">
        <v>300</v>
      </c>
      <c r="L28">
        <v>80</v>
      </c>
      <c r="M28" s="22">
        <v>100</v>
      </c>
      <c r="N28" s="1" t="s">
        <v>11</v>
      </c>
      <c r="O28" s="1" t="s">
        <v>21</v>
      </c>
      <c r="P28">
        <v>8</v>
      </c>
      <c r="Q28" s="47"/>
    </row>
    <row r="29" spans="1:17" s="22" customFormat="1">
      <c r="A29" s="1" t="s">
        <v>402</v>
      </c>
      <c r="B29" s="1" t="s">
        <v>12</v>
      </c>
      <c r="C29" s="22">
        <v>90</v>
      </c>
      <c r="D29" s="1" t="s">
        <v>35</v>
      </c>
      <c r="E29" s="1" t="str">
        <f>CONCATENATE("x",Research!$P29)</f>
        <v>x13</v>
      </c>
      <c r="F29" s="1" t="s">
        <v>366</v>
      </c>
      <c r="G29" s="1" t="s">
        <v>451</v>
      </c>
      <c r="H29" s="1" t="str">
        <f>CONCATENATE("화염구의 공격력이 ",Research!$P29,"배 증가합니다.")</f>
        <v>화염구의 공격력이 13배 증가합니다.</v>
      </c>
      <c r="I29" s="22">
        <v>90</v>
      </c>
      <c r="J29" s="22">
        <v>0</v>
      </c>
      <c r="K29" s="22">
        <v>300</v>
      </c>
      <c r="L29" s="22">
        <v>80</v>
      </c>
      <c r="M29" s="22">
        <v>100</v>
      </c>
      <c r="N29" s="1" t="s">
        <v>11</v>
      </c>
      <c r="O29" s="1" t="s">
        <v>21</v>
      </c>
      <c r="P29" s="22">
        <v>13</v>
      </c>
      <c r="Q29" s="51"/>
    </row>
    <row r="30" spans="1:17">
      <c r="A30" s="1" t="s">
        <v>403</v>
      </c>
      <c r="B30" s="1" t="s">
        <v>192</v>
      </c>
      <c r="C30">
        <v>0</v>
      </c>
      <c r="D30" s="1" t="s">
        <v>194</v>
      </c>
      <c r="E30" s="1" t="str">
        <f>CONCATENATE("x",Research!$P30)</f>
        <v>x2</v>
      </c>
      <c r="F30" s="1" t="s">
        <v>366</v>
      </c>
      <c r="G30" s="1" t="s">
        <v>195</v>
      </c>
      <c r="H30" s="1" t="str">
        <f>CONCATENATE("각얼음의 공격력이 ",Research!$P30,"배 증가합니다.")</f>
        <v>각얼음의 공격력이 2배 증가합니다.</v>
      </c>
      <c r="I30" s="22">
        <v>0</v>
      </c>
      <c r="J30">
        <v>15</v>
      </c>
      <c r="K30">
        <v>300</v>
      </c>
      <c r="L30">
        <v>80</v>
      </c>
      <c r="M30" s="22">
        <v>100</v>
      </c>
      <c r="N30" s="1" t="s">
        <v>199</v>
      </c>
      <c r="O30" s="1" t="s">
        <v>21</v>
      </c>
      <c r="P30">
        <v>2</v>
      </c>
      <c r="Q30" s="48"/>
    </row>
    <row r="31" spans="1:17">
      <c r="A31" s="1" t="s">
        <v>404</v>
      </c>
      <c r="B31" s="1" t="s">
        <v>192</v>
      </c>
      <c r="C31">
        <v>15</v>
      </c>
      <c r="D31" s="1" t="s">
        <v>194</v>
      </c>
      <c r="E31" s="1" t="str">
        <f>CONCATENATE("x",Research!$P31)</f>
        <v>x2</v>
      </c>
      <c r="F31" s="1" t="s">
        <v>366</v>
      </c>
      <c r="G31" s="1" t="s">
        <v>196</v>
      </c>
      <c r="H31" s="1" t="str">
        <f>CONCATENATE("각얼음의 공격력이 ",Research!$P31,"배 증가합니다.")</f>
        <v>각얼음의 공격력이 2배 증가합니다.</v>
      </c>
      <c r="I31" s="22">
        <v>15</v>
      </c>
      <c r="J31">
        <v>15</v>
      </c>
      <c r="K31">
        <v>300</v>
      </c>
      <c r="L31">
        <v>80</v>
      </c>
      <c r="M31" s="22">
        <v>100</v>
      </c>
      <c r="N31" s="1" t="s">
        <v>199</v>
      </c>
      <c r="O31" s="1" t="s">
        <v>21</v>
      </c>
      <c r="P31">
        <v>2</v>
      </c>
      <c r="Q31" s="47"/>
    </row>
    <row r="32" spans="1:17">
      <c r="A32" s="1" t="s">
        <v>405</v>
      </c>
      <c r="B32" s="1" t="s">
        <v>192</v>
      </c>
      <c r="C32">
        <v>30</v>
      </c>
      <c r="D32" s="1" t="s">
        <v>194</v>
      </c>
      <c r="E32" s="1" t="str">
        <f>CONCATENATE("x",Research!$P32)</f>
        <v>x4</v>
      </c>
      <c r="F32" s="1" t="s">
        <v>366</v>
      </c>
      <c r="G32" s="1" t="s">
        <v>197</v>
      </c>
      <c r="H32" s="1" t="str">
        <f>CONCATENATE("각얼음의 공격력이 ",Research!$P32,"배 증가합니다.")</f>
        <v>각얼음의 공격력이 4배 증가합니다.</v>
      </c>
      <c r="I32" s="22">
        <v>30</v>
      </c>
      <c r="J32">
        <v>15</v>
      </c>
      <c r="K32">
        <v>300</v>
      </c>
      <c r="L32">
        <v>80</v>
      </c>
      <c r="M32" s="22">
        <v>100</v>
      </c>
      <c r="N32" s="1" t="s">
        <v>199</v>
      </c>
      <c r="O32" s="1" t="s">
        <v>21</v>
      </c>
      <c r="P32">
        <v>4</v>
      </c>
      <c r="Q32" s="48"/>
    </row>
    <row r="33" spans="1:17">
      <c r="A33" s="1" t="s">
        <v>406</v>
      </c>
      <c r="B33" s="1" t="s">
        <v>192</v>
      </c>
      <c r="C33">
        <v>50</v>
      </c>
      <c r="D33" s="1" t="s">
        <v>194</v>
      </c>
      <c r="E33" s="1" t="str">
        <f>CONCATENATE("x",Research!$P33)</f>
        <v>x6</v>
      </c>
      <c r="F33" s="1" t="s">
        <v>366</v>
      </c>
      <c r="G33" s="1" t="s">
        <v>198</v>
      </c>
      <c r="H33" s="1" t="str">
        <f>CONCATENATE("각얼음의 공격력이 ",Research!$P33,"배 증가합니다.")</f>
        <v>각얼음의 공격력이 6배 증가합니다.</v>
      </c>
      <c r="I33" s="22">
        <v>50</v>
      </c>
      <c r="J33">
        <v>15</v>
      </c>
      <c r="K33">
        <v>300</v>
      </c>
      <c r="L33">
        <v>80</v>
      </c>
      <c r="M33" s="22">
        <v>100</v>
      </c>
      <c r="N33" s="1" t="s">
        <v>199</v>
      </c>
      <c r="O33" s="1" t="s">
        <v>21</v>
      </c>
      <c r="P33">
        <v>6</v>
      </c>
      <c r="Q33" s="47"/>
    </row>
    <row r="34" spans="1:17" s="22" customFormat="1">
      <c r="A34" s="1" t="s">
        <v>407</v>
      </c>
      <c r="B34" s="1" t="s">
        <v>192</v>
      </c>
      <c r="C34" s="22">
        <v>70</v>
      </c>
      <c r="D34" s="1" t="s">
        <v>194</v>
      </c>
      <c r="E34" s="1" t="str">
        <f>CONCATENATE("x",Research!$P34)</f>
        <v>x8</v>
      </c>
      <c r="F34" s="1" t="s">
        <v>366</v>
      </c>
      <c r="G34" s="1" t="s">
        <v>452</v>
      </c>
      <c r="H34" s="1" t="str">
        <f>CONCATENATE("각얼음의 공격력이 ",Research!$P34,"배 증가합니다.")</f>
        <v>각얼음의 공격력이 8배 증가합니다.</v>
      </c>
      <c r="I34" s="22">
        <v>70</v>
      </c>
      <c r="J34" s="22">
        <v>15</v>
      </c>
      <c r="K34" s="22">
        <v>300</v>
      </c>
      <c r="L34" s="22">
        <v>80</v>
      </c>
      <c r="M34" s="22">
        <v>100</v>
      </c>
      <c r="N34" s="1" t="s">
        <v>199</v>
      </c>
      <c r="O34" s="1" t="s">
        <v>21</v>
      </c>
      <c r="P34" s="22">
        <v>8</v>
      </c>
      <c r="Q34" s="47"/>
    </row>
    <row r="35" spans="1:17">
      <c r="A35" s="1" t="s">
        <v>408</v>
      </c>
      <c r="B35" s="1" t="s">
        <v>16</v>
      </c>
      <c r="C35">
        <v>0</v>
      </c>
      <c r="D35" s="1" t="s">
        <v>37</v>
      </c>
      <c r="E35" s="1" t="str">
        <f>CONCATENATE("x",Research!$P35)</f>
        <v>x2</v>
      </c>
      <c r="F35" s="1" t="s">
        <v>366</v>
      </c>
      <c r="G35" s="1" t="s">
        <v>45</v>
      </c>
      <c r="H35" s="1" t="str">
        <f>CONCATENATE("짱돌의 공격력이 ",Research!$P35,"배 증가합니다.")</f>
        <v>짱돌의 공격력이 2배 증가합니다.</v>
      </c>
      <c r="I35" s="22">
        <v>0</v>
      </c>
      <c r="J35">
        <v>35</v>
      </c>
      <c r="K35">
        <v>300</v>
      </c>
      <c r="L35">
        <v>80</v>
      </c>
      <c r="M35" s="22">
        <v>100</v>
      </c>
      <c r="N35" s="1" t="s">
        <v>15</v>
      </c>
      <c r="O35" s="1" t="s">
        <v>21</v>
      </c>
      <c r="P35">
        <v>2</v>
      </c>
      <c r="Q35" s="48"/>
    </row>
    <row r="36" spans="1:17">
      <c r="A36" s="1" t="s">
        <v>409</v>
      </c>
      <c r="B36" s="1" t="s">
        <v>16</v>
      </c>
      <c r="C36">
        <v>20</v>
      </c>
      <c r="D36" s="1" t="s">
        <v>37</v>
      </c>
      <c r="E36" s="1" t="str">
        <f>CONCATENATE("x",Research!$P36)</f>
        <v>x2</v>
      </c>
      <c r="F36" s="1" t="s">
        <v>366</v>
      </c>
      <c r="G36" s="1" t="s">
        <v>46</v>
      </c>
      <c r="H36" s="1" t="str">
        <f>CONCATENATE("짱돌의 공격력이 ",Research!$P36,"배 증가합니다.")</f>
        <v>짱돌의 공격력이 2배 증가합니다.</v>
      </c>
      <c r="I36" s="22">
        <v>20</v>
      </c>
      <c r="J36">
        <v>35</v>
      </c>
      <c r="K36">
        <v>300</v>
      </c>
      <c r="L36">
        <v>80</v>
      </c>
      <c r="M36" s="22">
        <v>100</v>
      </c>
      <c r="N36" s="1" t="s">
        <v>15</v>
      </c>
      <c r="O36" s="1" t="s">
        <v>21</v>
      </c>
      <c r="P36">
        <v>2</v>
      </c>
      <c r="Q36" s="47"/>
    </row>
    <row r="37" spans="1:17">
      <c r="A37" s="1" t="s">
        <v>423</v>
      </c>
      <c r="B37" s="1" t="s">
        <v>16</v>
      </c>
      <c r="C37">
        <v>40</v>
      </c>
      <c r="D37" s="1" t="s">
        <v>37</v>
      </c>
      <c r="E37" s="1" t="str">
        <f>CONCATENATE("x",Research!$P37)</f>
        <v>x6</v>
      </c>
      <c r="F37" s="1" t="s">
        <v>366</v>
      </c>
      <c r="G37" s="1" t="s">
        <v>47</v>
      </c>
      <c r="H37" s="1" t="str">
        <f>CONCATENATE("짱돌의 공격력이 ",Research!$P37,"배 증가합니다.")</f>
        <v>짱돌의 공격력이 6배 증가합니다.</v>
      </c>
      <c r="I37" s="22">
        <v>40</v>
      </c>
      <c r="J37">
        <v>35</v>
      </c>
      <c r="K37">
        <v>300</v>
      </c>
      <c r="L37">
        <v>80</v>
      </c>
      <c r="M37" s="22">
        <v>100</v>
      </c>
      <c r="N37" s="1" t="s">
        <v>15</v>
      </c>
      <c r="O37" s="1" t="s">
        <v>21</v>
      </c>
      <c r="P37">
        <v>6</v>
      </c>
      <c r="Q37" s="48"/>
    </row>
    <row r="38" spans="1:17" s="22" customFormat="1">
      <c r="A38" s="1" t="s">
        <v>424</v>
      </c>
      <c r="B38" s="1" t="s">
        <v>16</v>
      </c>
      <c r="C38" s="22">
        <v>60</v>
      </c>
      <c r="D38" s="1" t="s">
        <v>37</v>
      </c>
      <c r="E38" s="1" t="str">
        <f>CONCATENATE("x",Research!$P38)</f>
        <v>x10</v>
      </c>
      <c r="F38" s="1" t="s">
        <v>366</v>
      </c>
      <c r="G38" s="1" t="s">
        <v>47</v>
      </c>
      <c r="H38" s="1" t="str">
        <f>CONCATENATE("짱돌의 공격력이 ",Research!$P38,"배 증가합니다.")</f>
        <v>짱돌의 공격력이 10배 증가합니다.</v>
      </c>
      <c r="I38" s="22">
        <v>60</v>
      </c>
      <c r="J38" s="22">
        <v>35</v>
      </c>
      <c r="K38" s="22">
        <v>300</v>
      </c>
      <c r="L38" s="22">
        <v>80</v>
      </c>
      <c r="M38" s="22">
        <v>100</v>
      </c>
      <c r="N38" s="1" t="s">
        <v>15</v>
      </c>
      <c r="O38" s="1" t="s">
        <v>21</v>
      </c>
      <c r="P38" s="22">
        <v>10</v>
      </c>
      <c r="Q38" s="48"/>
    </row>
    <row r="39" spans="1:17">
      <c r="A39" s="1" t="s">
        <v>425</v>
      </c>
      <c r="B39" s="1" t="s">
        <v>18</v>
      </c>
      <c r="C39">
        <v>5</v>
      </c>
      <c r="D39" s="1" t="s">
        <v>36</v>
      </c>
      <c r="E39" s="1" t="str">
        <f>CONCATENATE("x",Research!$P39)</f>
        <v>x2</v>
      </c>
      <c r="F39" s="1" t="s">
        <v>366</v>
      </c>
      <c r="G39" s="1" t="s">
        <v>48</v>
      </c>
      <c r="H39" s="1" t="str">
        <f>CONCATENATE("지지직의 공격력이 ",Research!$P39,"배 증가합니다.")</f>
        <v>지지직의 공격력이 2배 증가합니다.</v>
      </c>
      <c r="I39">
        <v>5</v>
      </c>
      <c r="J39">
        <v>60</v>
      </c>
      <c r="K39">
        <v>300</v>
      </c>
      <c r="L39">
        <v>80</v>
      </c>
      <c r="M39" s="22">
        <v>100</v>
      </c>
      <c r="N39" s="1" t="s">
        <v>17</v>
      </c>
      <c r="O39" s="1" t="s">
        <v>21</v>
      </c>
      <c r="P39">
        <v>2</v>
      </c>
      <c r="Q39" s="47"/>
    </row>
    <row r="40" spans="1:17">
      <c r="A40" s="1" t="s">
        <v>453</v>
      </c>
      <c r="B40" s="1" t="s">
        <v>18</v>
      </c>
      <c r="C40">
        <v>25</v>
      </c>
      <c r="D40" s="1" t="s">
        <v>36</v>
      </c>
      <c r="E40" s="1" t="str">
        <f>CONCATENATE("x",Research!$P40)</f>
        <v>x2</v>
      </c>
      <c r="F40" s="1" t="s">
        <v>366</v>
      </c>
      <c r="G40" s="1" t="s">
        <v>49</v>
      </c>
      <c r="H40" s="1" t="str">
        <f>CONCATENATE("지지직의 공격력이 ",Research!$P40,"배 증가합니다.")</f>
        <v>지지직의 공격력이 2배 증가합니다.</v>
      </c>
      <c r="I40">
        <v>25</v>
      </c>
      <c r="J40">
        <v>60</v>
      </c>
      <c r="K40">
        <v>300</v>
      </c>
      <c r="L40">
        <v>80</v>
      </c>
      <c r="M40" s="22">
        <v>100</v>
      </c>
      <c r="N40" s="1" t="s">
        <v>17</v>
      </c>
      <c r="O40" s="1" t="s">
        <v>21</v>
      </c>
      <c r="P40">
        <v>2</v>
      </c>
      <c r="Q40" s="48"/>
    </row>
    <row r="41" spans="1:17">
      <c r="A41" s="1" t="s">
        <v>454</v>
      </c>
      <c r="B41" s="1" t="s">
        <v>187</v>
      </c>
      <c r="C41">
        <v>0</v>
      </c>
      <c r="D41" s="1" t="s">
        <v>188</v>
      </c>
      <c r="E41" s="1" t="str">
        <f>CONCATENATE("x",Research!$P41)</f>
        <v>x2</v>
      </c>
      <c r="F41" s="1" t="s">
        <v>366</v>
      </c>
      <c r="G41" s="1" t="s">
        <v>189</v>
      </c>
      <c r="H41" s="1" t="str">
        <f>CONCATENATE("물폭탄의 공격력이 ",Research!$P41,"배 증가합니다.")</f>
        <v>물폭탄의 공격력이 2배 증가합니다.</v>
      </c>
      <c r="I41">
        <v>0</v>
      </c>
      <c r="J41">
        <v>90</v>
      </c>
      <c r="K41">
        <v>300</v>
      </c>
      <c r="L41">
        <v>80</v>
      </c>
      <c r="M41" s="22">
        <v>100</v>
      </c>
      <c r="N41" s="1" t="s">
        <v>187</v>
      </c>
      <c r="O41" s="1" t="s">
        <v>21</v>
      </c>
      <c r="P41">
        <v>2</v>
      </c>
      <c r="Q41" s="47"/>
    </row>
    <row r="42" spans="1:17">
      <c r="A42" s="1" t="s">
        <v>455</v>
      </c>
      <c r="B42" s="1" t="s">
        <v>0</v>
      </c>
      <c r="C42">
        <v>0</v>
      </c>
      <c r="D42" s="1" t="s">
        <v>38</v>
      </c>
      <c r="E42" s="2" t="str">
        <f>CONCATENATE("x",Research!$P42)</f>
        <v>x2</v>
      </c>
      <c r="F42" s="1" t="s">
        <v>368</v>
      </c>
      <c r="G42" s="1" t="s">
        <v>50</v>
      </c>
      <c r="H42" s="1" t="s">
        <v>157</v>
      </c>
      <c r="I42">
        <v>60</v>
      </c>
      <c r="J42">
        <v>0</v>
      </c>
      <c r="K42">
        <v>300</v>
      </c>
      <c r="L42">
        <v>0</v>
      </c>
      <c r="M42" s="22">
        <v>0</v>
      </c>
      <c r="N42" s="1" t="s">
        <v>531</v>
      </c>
      <c r="O42" s="1" t="s">
        <v>31</v>
      </c>
      <c r="P42">
        <v>2</v>
      </c>
      <c r="Q42" s="48"/>
    </row>
    <row r="43" spans="1:17">
      <c r="A43" s="1" t="s">
        <v>456</v>
      </c>
      <c r="B43" s="1" t="s">
        <v>0</v>
      </c>
      <c r="C43">
        <v>0</v>
      </c>
      <c r="D43" s="1" t="s">
        <v>38</v>
      </c>
      <c r="E43" s="2" t="str">
        <f>CONCATENATE("x",Research!$P43)</f>
        <v>x2</v>
      </c>
      <c r="F43" s="1" t="s">
        <v>368</v>
      </c>
      <c r="G43" s="1" t="s">
        <v>51</v>
      </c>
      <c r="H43" s="1" t="s">
        <v>157</v>
      </c>
      <c r="I43">
        <v>80</v>
      </c>
      <c r="J43">
        <v>0</v>
      </c>
      <c r="K43">
        <v>300</v>
      </c>
      <c r="L43">
        <v>0</v>
      </c>
      <c r="M43" s="22">
        <v>0</v>
      </c>
      <c r="N43" s="1" t="s">
        <v>531</v>
      </c>
      <c r="O43" s="1" t="s">
        <v>31</v>
      </c>
      <c r="P43">
        <v>2</v>
      </c>
      <c r="Q43" s="47"/>
    </row>
    <row r="44" spans="1:17">
      <c r="A44" s="1" t="s">
        <v>457</v>
      </c>
      <c r="B44" s="1" t="s">
        <v>0</v>
      </c>
      <c r="C44">
        <v>0</v>
      </c>
      <c r="D44" s="1" t="s">
        <v>38</v>
      </c>
      <c r="E44" s="2" t="str">
        <f>CONCATENATE("x",Research!$P44)</f>
        <v>x2</v>
      </c>
      <c r="F44" s="1" t="s">
        <v>368</v>
      </c>
      <c r="G44" s="1" t="s">
        <v>52</v>
      </c>
      <c r="H44" s="1" t="s">
        <v>157</v>
      </c>
      <c r="I44">
        <v>100</v>
      </c>
      <c r="J44">
        <v>0</v>
      </c>
      <c r="K44">
        <v>300</v>
      </c>
      <c r="L44">
        <v>0</v>
      </c>
      <c r="M44" s="22">
        <v>0</v>
      </c>
      <c r="N44" s="1" t="s">
        <v>531</v>
      </c>
      <c r="O44" s="1" t="s">
        <v>31</v>
      </c>
      <c r="P44">
        <v>2</v>
      </c>
      <c r="Q44" s="49"/>
    </row>
    <row r="45" spans="1:17">
      <c r="A45" s="1"/>
      <c r="B45" s="1"/>
      <c r="C45" s="2"/>
      <c r="D45" s="9"/>
      <c r="E45" s="9"/>
      <c r="G45" s="1"/>
      <c r="H45" s="7"/>
      <c r="I45" s="2"/>
      <c r="J45" s="8"/>
      <c r="K45" s="5"/>
      <c r="L45" s="7"/>
      <c r="M45" s="7"/>
      <c r="O45" s="7"/>
      <c r="P45" s="20"/>
      <c r="Q45" s="7"/>
    </row>
    <row r="46" spans="1:17">
      <c r="A46" s="1"/>
      <c r="B46" s="1"/>
      <c r="C46" s="2"/>
      <c r="D46" s="9"/>
      <c r="E46" s="9"/>
      <c r="G46" s="1"/>
      <c r="H46" s="9"/>
      <c r="I46" s="2"/>
      <c r="J46" s="8"/>
      <c r="K46" s="5"/>
      <c r="L46" s="7"/>
      <c r="M46" s="7"/>
      <c r="O46" s="7"/>
      <c r="P46" s="7"/>
      <c r="Q46" s="7"/>
    </row>
    <row r="47" spans="1:17">
      <c r="A47" s="2"/>
      <c r="B47" s="2"/>
      <c r="C47" s="2"/>
      <c r="D47" s="2"/>
      <c r="E47" s="2"/>
      <c r="G47" s="2"/>
      <c r="H47" s="2"/>
      <c r="I47" s="5"/>
      <c r="J47" s="5"/>
      <c r="K47" s="5"/>
      <c r="L47" s="2"/>
      <c r="M47" s="2"/>
      <c r="O47" s="7"/>
      <c r="Q47" s="7"/>
    </row>
    <row r="48" spans="1:17">
      <c r="A48" s="2"/>
      <c r="B48" s="2"/>
      <c r="C48" s="2"/>
      <c r="D48" s="2"/>
      <c r="E48" s="2"/>
      <c r="G48" s="2"/>
      <c r="H48" s="2"/>
      <c r="I48" s="5"/>
      <c r="J48" s="5"/>
      <c r="K48" s="5"/>
      <c r="L48" s="2"/>
      <c r="M48" s="2"/>
      <c r="O48" s="7"/>
      <c r="Q48" s="7"/>
    </row>
    <row r="49" spans="1:17">
      <c r="A49" s="2"/>
      <c r="B49" s="2"/>
      <c r="C49" s="2"/>
      <c r="D49" s="2"/>
      <c r="E49" s="2"/>
      <c r="G49" s="2"/>
      <c r="H49" s="2"/>
      <c r="I49" s="5"/>
      <c r="J49" s="5"/>
      <c r="K49" s="5"/>
      <c r="L49" s="2"/>
      <c r="M49" s="2"/>
      <c r="O49" s="7"/>
      <c r="Q49" s="7"/>
    </row>
    <row r="50" spans="1:17">
      <c r="A50" s="2"/>
      <c r="B50" s="2"/>
      <c r="C50" s="2"/>
      <c r="D50" s="2"/>
      <c r="E50" s="2"/>
      <c r="G50" s="2"/>
      <c r="H50" s="2"/>
      <c r="I50" s="5"/>
      <c r="J50" s="5"/>
      <c r="K50" s="5"/>
      <c r="L50" s="2"/>
      <c r="M50" s="2"/>
      <c r="O50" s="7"/>
      <c r="Q50" s="7"/>
    </row>
    <row r="51" spans="1:17">
      <c r="A51" s="2"/>
      <c r="B51" s="2"/>
      <c r="C51" s="2"/>
      <c r="D51" s="2"/>
      <c r="E51" s="2"/>
      <c r="G51" s="2"/>
      <c r="H51" s="2"/>
      <c r="I51" s="5"/>
      <c r="J51" s="5"/>
      <c r="K51" s="5"/>
      <c r="L51" s="2"/>
      <c r="M51" s="2"/>
      <c r="O51" s="7"/>
      <c r="Q51" s="7"/>
    </row>
    <row r="52" spans="1:17">
      <c r="A52" s="2"/>
      <c r="B52" s="2"/>
      <c r="C52" s="2"/>
      <c r="D52" s="2"/>
      <c r="E52" s="2"/>
      <c r="G52" s="2"/>
      <c r="H52" s="2"/>
      <c r="I52" s="5"/>
      <c r="J52" s="5"/>
      <c r="K52" s="5"/>
      <c r="L52" s="2"/>
      <c r="M52" s="2"/>
      <c r="O52" s="7"/>
      <c r="Q52" s="7"/>
    </row>
    <row r="53" spans="1:17">
      <c r="A53" s="2"/>
      <c r="B53" s="2"/>
      <c r="C53" s="2"/>
      <c r="D53" s="2"/>
      <c r="E53" s="2"/>
      <c r="G53" s="2"/>
      <c r="H53" s="2"/>
      <c r="I53" s="5"/>
      <c r="J53" s="5"/>
      <c r="K53" s="5"/>
      <c r="L53" s="2"/>
      <c r="M53" s="2"/>
      <c r="O53" s="7"/>
      <c r="Q53" s="7"/>
    </row>
    <row r="54" spans="1:17">
      <c r="A54" s="2"/>
      <c r="B54" s="2"/>
      <c r="C54" s="2"/>
      <c r="D54" s="2"/>
      <c r="E54" s="2"/>
      <c r="G54" s="2"/>
      <c r="H54" s="2"/>
      <c r="I54" s="5"/>
      <c r="J54" s="5"/>
      <c r="K54" s="5"/>
      <c r="L54" s="2"/>
      <c r="M54" s="2"/>
      <c r="O54" s="7"/>
      <c r="Q54" s="7"/>
    </row>
    <row r="55" spans="1:17">
      <c r="A55" s="2"/>
      <c r="B55" s="2"/>
      <c r="C55" s="2"/>
      <c r="D55" s="2"/>
      <c r="E55" s="2"/>
      <c r="G55" s="2"/>
      <c r="H55" s="2"/>
      <c r="I55" s="5"/>
      <c r="J55" s="5"/>
      <c r="K55" s="5"/>
      <c r="L55" s="2"/>
      <c r="M55" s="2"/>
      <c r="O55" s="7"/>
      <c r="Q55" s="7"/>
    </row>
    <row r="56" spans="1:17">
      <c r="A56" s="2"/>
      <c r="B56" s="2"/>
      <c r="C56" s="2"/>
      <c r="D56" s="2"/>
      <c r="E56" s="2"/>
      <c r="G56" s="2"/>
      <c r="H56" s="2"/>
      <c r="I56" s="5"/>
      <c r="J56" s="5"/>
      <c r="K56" s="5"/>
      <c r="L56" s="2"/>
      <c r="M56" s="2"/>
      <c r="O56" s="7"/>
      <c r="Q56" s="7"/>
    </row>
    <row r="57" spans="1:17">
      <c r="A57" s="2"/>
      <c r="B57" s="2"/>
      <c r="C57" s="2"/>
      <c r="D57" s="2"/>
      <c r="E57" s="2"/>
      <c r="G57" s="2"/>
      <c r="H57" s="2"/>
      <c r="I57" s="5"/>
      <c r="J57" s="5"/>
      <c r="K57" s="5"/>
      <c r="L57" s="2"/>
      <c r="M57" s="2"/>
      <c r="O57" s="7"/>
      <c r="Q57" s="7"/>
    </row>
    <row r="58" spans="1:17">
      <c r="A58" s="7"/>
      <c r="B58" s="7"/>
      <c r="C58" s="7"/>
      <c r="D58" s="7"/>
      <c r="E58" s="7"/>
      <c r="F58" s="7"/>
      <c r="G58" s="7"/>
      <c r="H58" s="7"/>
      <c r="I58" s="8"/>
      <c r="J58" s="8"/>
      <c r="K58" s="8"/>
      <c r="L58" s="7"/>
      <c r="M58" s="7"/>
      <c r="N58" s="7"/>
      <c r="O58" s="7"/>
      <c r="P58" s="7"/>
      <c r="Q58" s="7"/>
    </row>
    <row r="59" spans="1:17">
      <c r="A59" s="2"/>
      <c r="B59" s="2"/>
      <c r="C59" s="2"/>
      <c r="D59" s="2"/>
      <c r="E59" s="2"/>
      <c r="G59" s="2"/>
      <c r="H59" s="2"/>
      <c r="I59" s="5"/>
      <c r="J59" s="5"/>
      <c r="K59" s="5"/>
      <c r="L59" s="2"/>
      <c r="M59" s="2"/>
      <c r="O59" s="7"/>
      <c r="Q59" s="7"/>
    </row>
    <row r="60" spans="1:17">
      <c r="A60" s="2"/>
      <c r="B60" s="2"/>
      <c r="C60" s="2"/>
      <c r="D60" s="2"/>
      <c r="E60" s="2"/>
      <c r="G60" s="2"/>
      <c r="H60" s="2"/>
      <c r="I60" s="5"/>
      <c r="J60" s="5"/>
      <c r="K60" s="5"/>
      <c r="L60" s="2"/>
      <c r="M60" s="2"/>
      <c r="O60" s="7"/>
    </row>
    <row r="61" spans="1:17">
      <c r="A61" s="2"/>
      <c r="B61" s="2"/>
      <c r="C61" s="2"/>
      <c r="D61" s="2"/>
      <c r="E61" s="2"/>
      <c r="G61" s="2"/>
      <c r="H61" s="2"/>
      <c r="I61" s="5"/>
      <c r="J61" s="5"/>
      <c r="K61" s="5"/>
      <c r="L61" s="2"/>
      <c r="M61" s="2"/>
      <c r="O61" s="7"/>
    </row>
    <row r="62" spans="1:17">
      <c r="A62" s="2"/>
      <c r="B62" s="2"/>
      <c r="C62" s="2"/>
      <c r="D62" s="2"/>
      <c r="E62" s="2"/>
      <c r="G62" s="2"/>
      <c r="H62" s="2"/>
      <c r="I62" s="5"/>
      <c r="J62" s="5"/>
      <c r="K62" s="5"/>
      <c r="L62" s="2"/>
      <c r="M62" s="2"/>
      <c r="O62" s="7"/>
    </row>
    <row r="63" spans="1:17">
      <c r="A63" s="2"/>
      <c r="B63" s="2"/>
      <c r="C63" s="2"/>
      <c r="D63" s="2"/>
      <c r="E63" s="2"/>
      <c r="G63" s="2"/>
      <c r="H63" s="2"/>
      <c r="I63" s="5"/>
      <c r="J63" s="5"/>
      <c r="K63" s="5"/>
      <c r="L63" s="2"/>
      <c r="M63" s="2"/>
      <c r="O63" s="7"/>
    </row>
    <row r="64" spans="1:17">
      <c r="A64" s="2"/>
      <c r="B64" s="2"/>
      <c r="C64" s="2"/>
      <c r="D64" s="2"/>
      <c r="E64" s="2"/>
      <c r="G64" s="2"/>
      <c r="H64" s="2"/>
      <c r="I64" s="5"/>
      <c r="J64" s="5"/>
      <c r="K64" s="5"/>
      <c r="L64" s="2"/>
      <c r="M64" s="2"/>
      <c r="O64" s="7"/>
    </row>
    <row r="65" spans="1:17">
      <c r="A65" s="2"/>
      <c r="B65" s="2"/>
      <c r="C65" s="2"/>
      <c r="D65" s="2"/>
      <c r="E65" s="2"/>
      <c r="G65" s="2"/>
      <c r="H65" s="2"/>
      <c r="I65" s="5"/>
      <c r="J65" s="5"/>
      <c r="K65" s="5"/>
      <c r="L65" s="2"/>
      <c r="M65" s="2"/>
      <c r="O65" s="7"/>
    </row>
    <row r="66" spans="1:17">
      <c r="A66" s="2"/>
      <c r="B66" s="2"/>
      <c r="C66" s="2"/>
      <c r="D66" s="2"/>
      <c r="E66" s="2"/>
      <c r="G66" s="2"/>
      <c r="H66" s="2"/>
      <c r="I66" s="5"/>
      <c r="J66" s="5"/>
      <c r="K66" s="5"/>
      <c r="L66" s="2"/>
      <c r="M66" s="2"/>
      <c r="O66" s="7"/>
    </row>
    <row r="67" spans="1:17">
      <c r="A67" s="2"/>
      <c r="B67" s="2"/>
      <c r="C67" s="2"/>
      <c r="D67" s="2"/>
      <c r="E67" s="2"/>
      <c r="G67" s="2"/>
      <c r="H67" s="2"/>
      <c r="I67" s="5"/>
      <c r="J67" s="5"/>
      <c r="K67" s="5"/>
      <c r="L67" s="2"/>
      <c r="M67" s="2"/>
      <c r="O67" s="7"/>
    </row>
    <row r="68" spans="1:17">
      <c r="A68" s="2"/>
      <c r="B68" s="2"/>
      <c r="C68" s="2"/>
      <c r="D68" s="2"/>
      <c r="E68" s="2"/>
      <c r="G68" s="2"/>
      <c r="H68" s="2"/>
      <c r="I68" s="5"/>
      <c r="J68" s="5"/>
      <c r="K68" s="5"/>
      <c r="L68" s="2"/>
      <c r="M68" s="2"/>
      <c r="O68" s="7"/>
    </row>
    <row r="69" spans="1:17">
      <c r="A69" s="2"/>
      <c r="B69" s="2"/>
      <c r="C69" s="2"/>
      <c r="D69" s="2"/>
      <c r="E69" s="2"/>
      <c r="G69" s="2"/>
      <c r="H69" s="2"/>
      <c r="I69" s="5"/>
      <c r="J69" s="5"/>
      <c r="K69" s="5"/>
      <c r="L69" s="2"/>
      <c r="M69" s="2"/>
      <c r="O69" s="7"/>
      <c r="Q69" s="7"/>
    </row>
    <row r="70" spans="1:17">
      <c r="A70" s="2"/>
      <c r="B70" s="2"/>
      <c r="C70" s="2"/>
      <c r="D70" s="2"/>
      <c r="E70" s="2"/>
      <c r="G70" s="2"/>
      <c r="H70" s="2"/>
      <c r="I70" s="5"/>
      <c r="J70" s="5"/>
      <c r="K70" s="5"/>
      <c r="L70" s="2"/>
      <c r="M70" s="2"/>
      <c r="O70" s="7"/>
      <c r="Q70" s="7"/>
    </row>
    <row r="71" spans="1:17">
      <c r="A71" s="2"/>
      <c r="B71" s="2"/>
      <c r="C71" s="2"/>
      <c r="D71" s="2"/>
      <c r="E71" s="2"/>
      <c r="G71" s="2"/>
      <c r="H71" s="2"/>
      <c r="I71" s="5"/>
      <c r="J71" s="5"/>
      <c r="K71" s="5"/>
      <c r="L71" s="2"/>
      <c r="M71" s="2"/>
      <c r="O71" s="7"/>
      <c r="Q71" s="7"/>
    </row>
    <row r="72" spans="1:17">
      <c r="A72" s="2"/>
      <c r="B72" s="2"/>
      <c r="C72" s="2"/>
      <c r="D72" s="2"/>
      <c r="E72" s="2"/>
      <c r="G72" s="2"/>
      <c r="H72" s="2"/>
      <c r="I72" s="5"/>
      <c r="J72" s="5"/>
      <c r="K72" s="5"/>
      <c r="L72" s="2"/>
      <c r="M72" s="2"/>
      <c r="O72" s="7"/>
      <c r="Q72" s="7"/>
    </row>
    <row r="73" spans="1:17">
      <c r="A73" s="2"/>
      <c r="B73" s="2"/>
      <c r="C73" s="2"/>
      <c r="D73" s="2"/>
      <c r="E73" s="2"/>
      <c r="G73" s="2"/>
      <c r="H73" s="2"/>
      <c r="I73" s="5"/>
      <c r="J73" s="5"/>
      <c r="K73" s="5"/>
      <c r="L73" s="2"/>
      <c r="M73" s="2"/>
      <c r="O73" s="7"/>
      <c r="Q73" s="7"/>
    </row>
    <row r="74" spans="1:17">
      <c r="A74" s="2"/>
      <c r="B74" s="2"/>
      <c r="C74" s="2"/>
      <c r="D74" s="2"/>
      <c r="E74" s="2"/>
      <c r="G74" s="2"/>
      <c r="H74" s="2"/>
      <c r="I74" s="5"/>
      <c r="J74" s="5"/>
      <c r="K74" s="5"/>
      <c r="L74" s="2"/>
      <c r="M74" s="2"/>
      <c r="O74" s="7"/>
      <c r="Q74" s="7"/>
    </row>
    <row r="75" spans="1:17">
      <c r="A75" s="2"/>
      <c r="B75" s="2"/>
      <c r="C75" s="2"/>
      <c r="D75" s="2"/>
      <c r="E75" s="2"/>
      <c r="G75" s="2"/>
      <c r="H75" s="2"/>
      <c r="I75" s="5"/>
      <c r="J75" s="5"/>
      <c r="K75" s="5"/>
      <c r="L75" s="2"/>
      <c r="M75" s="2"/>
      <c r="O75" s="7"/>
      <c r="Q75" s="7"/>
    </row>
    <row r="76" spans="1:17">
      <c r="A76" s="2"/>
      <c r="B76" s="2"/>
      <c r="C76" s="2"/>
      <c r="D76" s="2"/>
      <c r="E76" s="2"/>
      <c r="G76" s="2"/>
      <c r="H76" s="2"/>
      <c r="I76" s="5"/>
      <c r="J76" s="5"/>
      <c r="K76" s="5"/>
      <c r="L76" s="2"/>
      <c r="M76" s="2"/>
      <c r="O76" s="7"/>
    </row>
    <row r="77" spans="1:17">
      <c r="A77" s="2"/>
      <c r="B77" s="2"/>
      <c r="C77" s="2"/>
      <c r="D77" s="2"/>
      <c r="E77" s="2"/>
      <c r="G77" s="2"/>
      <c r="H77" s="2"/>
      <c r="I77" s="5"/>
      <c r="J77" s="5"/>
      <c r="K77" s="5"/>
      <c r="L77" s="2"/>
      <c r="M77" s="2"/>
      <c r="O77" s="7"/>
    </row>
    <row r="78" spans="1:17">
      <c r="A78" s="2"/>
      <c r="B78" s="2"/>
      <c r="C78" s="2"/>
      <c r="D78" s="2"/>
      <c r="E78" s="2"/>
      <c r="G78" s="2"/>
      <c r="H78" s="2"/>
      <c r="I78" s="5"/>
      <c r="J78" s="5"/>
      <c r="K78" s="5"/>
      <c r="L78" s="2"/>
      <c r="M78" s="2"/>
      <c r="O78" s="7"/>
    </row>
    <row r="79" spans="1:17">
      <c r="A79" s="2"/>
      <c r="B79" s="2"/>
      <c r="C79" s="2"/>
      <c r="D79" s="2"/>
      <c r="E79" s="2"/>
      <c r="G79" s="2"/>
      <c r="H79" s="2"/>
      <c r="I79" s="5"/>
      <c r="J79" s="5"/>
      <c r="K79" s="5"/>
      <c r="L79" s="2"/>
      <c r="M79" s="2"/>
      <c r="O79" s="7"/>
      <c r="Q79" s="7"/>
    </row>
    <row r="80" spans="1:17">
      <c r="A80" s="2"/>
      <c r="B80" s="2"/>
      <c r="C80" s="2"/>
      <c r="D80" s="2"/>
      <c r="E80" s="2"/>
      <c r="G80" s="2"/>
      <c r="H80" s="2"/>
      <c r="I80" s="5"/>
      <c r="J80" s="5"/>
      <c r="K80" s="5"/>
      <c r="L80" s="2"/>
      <c r="M80" s="2"/>
      <c r="O80" s="7"/>
      <c r="Q80" s="7"/>
    </row>
    <row r="81" spans="1:17">
      <c r="A81" s="2"/>
      <c r="B81" s="2"/>
      <c r="C81" s="2"/>
      <c r="D81" s="2"/>
      <c r="E81" s="2"/>
      <c r="G81" s="2"/>
      <c r="H81" s="2"/>
      <c r="I81" s="5"/>
      <c r="J81" s="5"/>
      <c r="K81" s="5"/>
      <c r="L81" s="2"/>
      <c r="M81" s="2"/>
      <c r="O81" s="7"/>
      <c r="Q81" s="7"/>
    </row>
    <row r="82" spans="1:17">
      <c r="A82" s="2"/>
      <c r="B82" s="2"/>
      <c r="C82" s="2"/>
      <c r="D82" s="2"/>
      <c r="E82" s="2"/>
      <c r="G82" s="2"/>
      <c r="H82" s="2"/>
      <c r="I82" s="5"/>
      <c r="J82" s="5"/>
      <c r="K82" s="5"/>
      <c r="L82" s="2"/>
      <c r="M82" s="2"/>
      <c r="O82" s="7"/>
      <c r="Q82" s="7"/>
    </row>
    <row r="83" spans="1:17">
      <c r="A83" s="2"/>
      <c r="B83" s="2"/>
      <c r="C83" s="2"/>
      <c r="D83" s="2"/>
      <c r="E83" s="2"/>
      <c r="G83" s="2"/>
      <c r="H83" s="2"/>
      <c r="I83" s="5"/>
      <c r="J83" s="5"/>
      <c r="K83" s="5"/>
      <c r="L83" s="2"/>
      <c r="M83" s="2"/>
      <c r="O83" s="7"/>
      <c r="Q83" s="7"/>
    </row>
    <row r="84" spans="1:17">
      <c r="A84" s="2"/>
      <c r="B84" s="2"/>
      <c r="C84" s="2"/>
      <c r="D84" s="2"/>
      <c r="E84" s="2"/>
      <c r="G84" s="2"/>
      <c r="H84" s="2"/>
      <c r="I84" s="5"/>
      <c r="J84" s="5"/>
      <c r="K84" s="5"/>
      <c r="L84" s="2"/>
      <c r="M84" s="2"/>
      <c r="O84" s="7"/>
      <c r="Q84" s="7"/>
    </row>
    <row r="85" spans="1:17">
      <c r="A85" s="2"/>
      <c r="B85" s="2"/>
      <c r="C85" s="2"/>
      <c r="D85" s="2"/>
      <c r="E85" s="2"/>
      <c r="G85" s="2"/>
      <c r="H85" s="2"/>
      <c r="I85" s="5"/>
      <c r="J85" s="5"/>
      <c r="K85" s="5"/>
      <c r="L85" s="2"/>
      <c r="M85" s="2"/>
      <c r="O85" s="7"/>
      <c r="Q85" s="7"/>
    </row>
    <row r="86" spans="1:17">
      <c r="A86" s="2"/>
      <c r="B86" s="2"/>
      <c r="C86" s="2"/>
      <c r="D86" s="2"/>
      <c r="E86" s="2"/>
      <c r="G86" s="2"/>
      <c r="H86" s="2"/>
      <c r="I86" s="5"/>
      <c r="J86" s="5"/>
      <c r="K86" s="5"/>
      <c r="L86" s="2"/>
      <c r="M86" s="2"/>
      <c r="O86" s="7"/>
      <c r="Q86" s="7"/>
    </row>
    <row r="87" spans="1:17">
      <c r="A87" s="2"/>
      <c r="B87" s="2"/>
      <c r="C87" s="2"/>
      <c r="D87" s="2"/>
      <c r="E87" s="2"/>
      <c r="G87" s="2"/>
      <c r="H87" s="2"/>
      <c r="I87" s="5"/>
      <c r="J87" s="5"/>
      <c r="K87" s="5"/>
      <c r="L87" s="2"/>
      <c r="M87" s="2"/>
      <c r="O87" s="7"/>
      <c r="Q87" s="7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P35"/>
  <sheetViews>
    <sheetView workbookViewId="0">
      <selection activeCell="A3" sqref="A3"/>
    </sheetView>
  </sheetViews>
  <sheetFormatPr defaultRowHeight="16.5"/>
  <cols>
    <col min="1" max="1" width="9.125" customWidth="1"/>
    <col min="2" max="2" width="9" bestFit="1" customWidth="1"/>
    <col min="3" max="3" width="9" style="22" customWidth="1"/>
    <col min="4" max="4" width="20.75" bestFit="1" customWidth="1"/>
    <col min="5" max="5" width="14.375" bestFit="1" customWidth="1"/>
    <col min="6" max="6" width="12" style="22" bestFit="1" customWidth="1"/>
    <col min="7" max="7" width="11.75" bestFit="1" customWidth="1"/>
    <col min="8" max="8" width="28.875" customWidth="1"/>
    <col min="9" max="9" width="30.75" customWidth="1"/>
    <col min="10" max="10" width="17.125" bestFit="1" customWidth="1"/>
    <col min="11" max="11" width="21.125" bestFit="1" customWidth="1"/>
    <col min="13" max="13" width="11.375" customWidth="1"/>
    <col min="14" max="14" width="11.375" style="22" customWidth="1"/>
    <col min="15" max="15" width="10.875" customWidth="1"/>
  </cols>
  <sheetData>
    <row r="1" spans="1:16" ht="17.25" thickBot="1">
      <c r="A1" t="s">
        <v>20</v>
      </c>
      <c r="B1" t="s">
        <v>6</v>
      </c>
      <c r="C1" s="22" t="s">
        <v>521</v>
      </c>
      <c r="D1" t="s">
        <v>183</v>
      </c>
      <c r="E1" s="45" t="s">
        <v>362</v>
      </c>
      <c r="F1" s="45" t="s">
        <v>359</v>
      </c>
      <c r="G1" s="45" t="s">
        <v>357</v>
      </c>
      <c r="H1" s="23" t="s">
        <v>180</v>
      </c>
      <c r="I1" s="22" t="s">
        <v>179</v>
      </c>
      <c r="J1" s="22" t="s">
        <v>185</v>
      </c>
      <c r="K1" s="22" t="s">
        <v>184</v>
      </c>
      <c r="M1" s="45" t="s">
        <v>360</v>
      </c>
      <c r="N1" s="45" t="s">
        <v>361</v>
      </c>
      <c r="O1" s="45" t="s">
        <v>358</v>
      </c>
    </row>
    <row r="2" spans="1:16" ht="17.25" thickTop="1">
      <c r="A2" s="1" t="s">
        <v>11</v>
      </c>
      <c r="B2" s="1" t="s">
        <v>140</v>
      </c>
      <c r="C2" s="1" t="s">
        <v>522</v>
      </c>
      <c r="D2" s="22">
        <v>5600</v>
      </c>
      <c r="E2" s="32">
        <f t="shared" ref="E2:E12" si="0">1+G2/200</f>
        <v>1</v>
      </c>
      <c r="F2" s="32">
        <v>60</v>
      </c>
      <c r="G2" s="28">
        <v>0</v>
      </c>
      <c r="H2" s="1" t="str">
        <f>CONCATENATE("prefabs/Projectile/",표30[[#This Row],[id]])</f>
        <v>prefabs/Projectile/fireball</v>
      </c>
      <c r="I2" s="1" t="str">
        <f>CONCATENATE("prefabs/Projectile/",표30[[#This Row],[id]],"_skill")</f>
        <v>prefabs/Projectile/fireball_skill</v>
      </c>
      <c r="J2">
        <v>120</v>
      </c>
      <c r="K2" s="27">
        <v>225</v>
      </c>
      <c r="M2">
        <f t="shared" ref="M2:M12" si="1">G2</f>
        <v>0</v>
      </c>
      <c r="N2" s="2">
        <f t="shared" ref="N2:N12" si="2">M3-1</f>
        <v>14</v>
      </c>
      <c r="O2" s="45">
        <f t="shared" ref="O2:O12" si="3">P2</f>
        <v>2</v>
      </c>
      <c r="P2">
        <f>2*SUM(E$2:E2)</f>
        <v>2</v>
      </c>
    </row>
    <row r="3" spans="1:16">
      <c r="A3" s="1" t="s">
        <v>30</v>
      </c>
      <c r="B3" s="1" t="s">
        <v>145</v>
      </c>
      <c r="C3" s="1" t="s">
        <v>523</v>
      </c>
      <c r="D3" s="22">
        <v>6400</v>
      </c>
      <c r="E3" s="32">
        <f t="shared" si="0"/>
        <v>1.075</v>
      </c>
      <c r="F3" s="32">
        <v>60</v>
      </c>
      <c r="G3" s="29">
        <v>15</v>
      </c>
      <c r="H3" s="1" t="str">
        <f>CONCATENATE("prefabs/Projectile/",표30[[#This Row],[id]])</f>
        <v>prefabs/Projectile/iceblock</v>
      </c>
      <c r="I3" s="1" t="str">
        <f>CONCATENATE("prefabs/Projectile/",표30[[#This Row],[id]],"_skill")</f>
        <v>prefabs/Projectile/iceblock_skill</v>
      </c>
      <c r="J3" s="22">
        <v>100</v>
      </c>
      <c r="K3" s="2">
        <v>800</v>
      </c>
      <c r="M3" s="22">
        <f t="shared" si="1"/>
        <v>15</v>
      </c>
      <c r="N3" s="2">
        <f t="shared" si="2"/>
        <v>34</v>
      </c>
      <c r="O3" s="45">
        <f t="shared" si="3"/>
        <v>4.1500000000000004</v>
      </c>
      <c r="P3" s="22">
        <f>2*SUM(E$2:E3)</f>
        <v>4.1500000000000004</v>
      </c>
    </row>
    <row r="4" spans="1:16">
      <c r="A4" s="1" t="s">
        <v>15</v>
      </c>
      <c r="B4" s="1" t="s">
        <v>142</v>
      </c>
      <c r="C4" s="1" t="s">
        <v>524</v>
      </c>
      <c r="D4" s="22">
        <v>5000</v>
      </c>
      <c r="E4" s="32">
        <f t="shared" si="0"/>
        <v>1.175</v>
      </c>
      <c r="F4" s="32">
        <v>60</v>
      </c>
      <c r="G4" s="30">
        <v>35</v>
      </c>
      <c r="H4" s="1" t="str">
        <f>CONCATENATE("prefabs/Projectile/",표30[[#This Row],[id]])</f>
        <v>prefabs/Projectile/rock</v>
      </c>
      <c r="I4" s="1" t="str">
        <f>CONCATENATE("prefabs/Projectile/",표30[[#This Row],[id]],"_skill")</f>
        <v>prefabs/Projectile/rock_skill</v>
      </c>
      <c r="J4" s="22">
        <v>50</v>
      </c>
      <c r="K4" s="2">
        <v>1550</v>
      </c>
      <c r="M4" s="22">
        <f t="shared" si="1"/>
        <v>35</v>
      </c>
      <c r="N4" s="2">
        <f t="shared" si="2"/>
        <v>59</v>
      </c>
      <c r="O4" s="45">
        <f t="shared" si="3"/>
        <v>6.5</v>
      </c>
      <c r="P4" s="22">
        <f>2*SUM(E$2:E4)</f>
        <v>6.5</v>
      </c>
    </row>
    <row r="5" spans="1:16">
      <c r="A5" s="1" t="s">
        <v>17</v>
      </c>
      <c r="B5" s="1" t="s">
        <v>156</v>
      </c>
      <c r="C5" s="1" t="s">
        <v>525</v>
      </c>
      <c r="D5" s="22">
        <v>4900</v>
      </c>
      <c r="E5" s="32">
        <f t="shared" si="0"/>
        <v>1.3</v>
      </c>
      <c r="F5" s="32">
        <v>60</v>
      </c>
      <c r="G5" s="31">
        <v>60</v>
      </c>
      <c r="H5" s="1" t="str">
        <f>CONCATENATE("prefabs/Projectile/",표30[[#This Row],[id]])</f>
        <v>prefabs/Projectile/electricball</v>
      </c>
      <c r="I5" s="1" t="str">
        <f>CONCATENATE("prefabs/Projectile/",표30[[#This Row],[id]],"_skill")</f>
        <v>prefabs/Projectile/electricball_skill</v>
      </c>
      <c r="J5" s="22">
        <v>75</v>
      </c>
      <c r="K5" s="27">
        <v>350</v>
      </c>
      <c r="M5" s="22">
        <f t="shared" si="1"/>
        <v>60</v>
      </c>
      <c r="N5" s="2">
        <f t="shared" si="2"/>
        <v>89</v>
      </c>
      <c r="O5" s="45">
        <f t="shared" si="3"/>
        <v>9.1</v>
      </c>
      <c r="P5" s="22">
        <f>2*SUM(E$2:E5)</f>
        <v>9.1</v>
      </c>
    </row>
    <row r="6" spans="1:16">
      <c r="A6" s="1" t="s">
        <v>13</v>
      </c>
      <c r="B6" s="1" t="s">
        <v>141</v>
      </c>
      <c r="C6" s="1" t="s">
        <v>526</v>
      </c>
      <c r="D6" s="22">
        <v>5500</v>
      </c>
      <c r="E6" s="32">
        <f t="shared" si="0"/>
        <v>1.45</v>
      </c>
      <c r="F6" s="32">
        <v>60</v>
      </c>
      <c r="G6" s="32">
        <v>90</v>
      </c>
      <c r="H6" s="1" t="str">
        <f>CONCATENATE("prefabs/Projectile/",표30[[#This Row],[id]])</f>
        <v>prefabs/Projectile/waterball</v>
      </c>
      <c r="I6" s="1" t="str">
        <f>CONCATENATE("prefabs/Projectile/",표30[[#This Row],[id]],"_skill")</f>
        <v>prefabs/Projectile/waterball_skill</v>
      </c>
      <c r="J6" s="22">
        <v>150</v>
      </c>
      <c r="K6" s="27">
        <v>50</v>
      </c>
      <c r="M6" s="22">
        <f t="shared" si="1"/>
        <v>90</v>
      </c>
      <c r="N6" s="2">
        <f t="shared" si="2"/>
        <v>129</v>
      </c>
      <c r="O6" s="45">
        <f t="shared" si="3"/>
        <v>12</v>
      </c>
      <c r="P6" s="22">
        <f>2*SUM(E$2:E6)</f>
        <v>12</v>
      </c>
    </row>
    <row r="7" spans="1:16">
      <c r="A7" s="1" t="s">
        <v>28</v>
      </c>
      <c r="B7" s="1" t="s">
        <v>143</v>
      </c>
      <c r="C7" s="1" t="s">
        <v>528</v>
      </c>
      <c r="D7" s="22">
        <v>6100</v>
      </c>
      <c r="E7" s="32">
        <f t="shared" si="0"/>
        <v>1.65</v>
      </c>
      <c r="F7" s="32">
        <v>60</v>
      </c>
      <c r="G7" s="21">
        <v>130</v>
      </c>
      <c r="H7" s="1" t="str">
        <f>CONCATENATE("prefabs/Projectile/",표30[[#This Row],[id]])</f>
        <v>prefabs/Projectile/earthball</v>
      </c>
      <c r="I7" s="1" t="str">
        <f>CONCATENATE("prefabs/Projectile/",표30[[#This Row],[id]],"_skill")</f>
        <v>prefabs/Projectile/earthball_skill</v>
      </c>
      <c r="J7" s="22">
        <v>30</v>
      </c>
      <c r="K7" s="27">
        <v>850</v>
      </c>
      <c r="M7" s="22">
        <f t="shared" si="1"/>
        <v>130</v>
      </c>
      <c r="N7" s="2">
        <f t="shared" si="2"/>
        <v>179</v>
      </c>
      <c r="O7" s="45">
        <f t="shared" si="3"/>
        <v>15.3</v>
      </c>
      <c r="P7" s="22">
        <f>2*SUM(E$2:E7)</f>
        <v>15.3</v>
      </c>
    </row>
    <row r="8" spans="1:16">
      <c r="A8" s="1" t="s">
        <v>29</v>
      </c>
      <c r="B8" s="1" t="s">
        <v>144</v>
      </c>
      <c r="C8" s="1" t="s">
        <v>529</v>
      </c>
      <c r="D8" s="22">
        <v>5000</v>
      </c>
      <c r="E8" s="32">
        <f t="shared" si="0"/>
        <v>1.9</v>
      </c>
      <c r="F8" s="32">
        <v>60</v>
      </c>
      <c r="G8" s="21">
        <v>180</v>
      </c>
      <c r="H8" s="1" t="str">
        <f>CONCATENATE("prefabs/Projectile/",표30[[#This Row],[id]])</f>
        <v>prefabs/Projectile/airball</v>
      </c>
      <c r="I8" s="1" t="str">
        <f>CONCATENATE("prefabs/Projectile/",표30[[#This Row],[id]],"_skill")</f>
        <v>prefabs/Projectile/airball_skill</v>
      </c>
      <c r="J8" s="22">
        <v>50</v>
      </c>
      <c r="K8" s="2">
        <v>1550</v>
      </c>
      <c r="M8" s="22">
        <f t="shared" si="1"/>
        <v>180</v>
      </c>
      <c r="N8" s="2">
        <f t="shared" si="2"/>
        <v>229</v>
      </c>
      <c r="O8" s="45">
        <f t="shared" si="3"/>
        <v>19.100000000000001</v>
      </c>
      <c r="P8" s="22">
        <f>2*SUM(E$2:E8)</f>
        <v>19.100000000000001</v>
      </c>
    </row>
    <row r="9" spans="1:16">
      <c r="A9" s="1" t="s">
        <v>181</v>
      </c>
      <c r="B9" s="1" t="s">
        <v>182</v>
      </c>
      <c r="C9" s="1" t="s">
        <v>530</v>
      </c>
      <c r="D9" s="22">
        <v>6000</v>
      </c>
      <c r="E9" s="32">
        <f t="shared" si="0"/>
        <v>2.15</v>
      </c>
      <c r="F9" s="32">
        <v>60</v>
      </c>
      <c r="G9" s="21">
        <v>230</v>
      </c>
      <c r="H9" s="1" t="str">
        <f>CONCATENATE("prefabs/Projectile/",표30[[#This Row],[id]])</f>
        <v>prefabs/Projectile/snowball</v>
      </c>
      <c r="I9" s="1" t="str">
        <f>CONCATENATE("prefabs/Projectile/",표30[[#This Row],[id]],"_skill")</f>
        <v>prefabs/Projectile/snowball_skill</v>
      </c>
      <c r="J9" s="22">
        <v>60</v>
      </c>
      <c r="K9" s="2">
        <v>1300</v>
      </c>
      <c r="M9" s="22">
        <f t="shared" si="1"/>
        <v>230</v>
      </c>
      <c r="N9" s="2">
        <f t="shared" si="2"/>
        <v>279</v>
      </c>
      <c r="O9" s="45">
        <f t="shared" si="3"/>
        <v>23.400000000000002</v>
      </c>
      <c r="P9" s="22">
        <f>2*SUM(E$2:E9)</f>
        <v>23.400000000000002</v>
      </c>
    </row>
    <row r="10" spans="1:16">
      <c r="A10" s="1" t="s">
        <v>27</v>
      </c>
      <c r="B10" s="1" t="s">
        <v>258</v>
      </c>
      <c r="C10" s="1" t="s">
        <v>527</v>
      </c>
      <c r="D10" s="22">
        <v>6100</v>
      </c>
      <c r="E10" s="32">
        <f t="shared" si="0"/>
        <v>2.4</v>
      </c>
      <c r="F10" s="32">
        <v>60</v>
      </c>
      <c r="G10" s="21">
        <v>280</v>
      </c>
      <c r="H10" s="1" t="str">
        <f>CONCATENATE("prefabs/Projectile/",표30[[#This Row],[id]])</f>
        <v>prefabs/Projectile/magmaball</v>
      </c>
      <c r="I10" s="1" t="str">
        <f>CONCATENATE("prefabs/Projectile/",표30[[#This Row],[id]],"_skill")</f>
        <v>prefabs/Projectile/magmaball_skill</v>
      </c>
      <c r="J10" s="22">
        <v>30</v>
      </c>
      <c r="K10" s="2">
        <v>2550</v>
      </c>
      <c r="M10" s="22">
        <f t="shared" si="1"/>
        <v>280</v>
      </c>
      <c r="N10" s="2">
        <f t="shared" si="2"/>
        <v>329</v>
      </c>
      <c r="O10" s="45">
        <f t="shared" si="3"/>
        <v>28.200000000000003</v>
      </c>
      <c r="P10" s="22">
        <f>2*SUM(E$2:E10)</f>
        <v>28.200000000000003</v>
      </c>
    </row>
    <row r="11" spans="1:16">
      <c r="A11" s="3"/>
      <c r="B11" s="3"/>
      <c r="C11" s="3"/>
      <c r="D11" s="22"/>
      <c r="E11" s="46">
        <f t="shared" si="0"/>
        <v>2.65</v>
      </c>
      <c r="F11" s="36"/>
      <c r="G11" s="36">
        <v>330</v>
      </c>
      <c r="K11" s="2"/>
      <c r="M11" s="22">
        <f t="shared" si="1"/>
        <v>330</v>
      </c>
      <c r="N11" s="2">
        <f t="shared" si="2"/>
        <v>379</v>
      </c>
      <c r="O11" s="45">
        <f t="shared" si="3"/>
        <v>33.5</v>
      </c>
      <c r="P11" s="22">
        <f>2*SUM(E$2:E11)</f>
        <v>33.5</v>
      </c>
    </row>
    <row r="12" spans="1:16">
      <c r="E12" s="46">
        <f t="shared" si="0"/>
        <v>2.9</v>
      </c>
      <c r="F12" s="36"/>
      <c r="G12">
        <v>380</v>
      </c>
      <c r="H12" s="22"/>
      <c r="I12" s="22"/>
      <c r="J12" s="22"/>
      <c r="K12" s="22"/>
      <c r="M12" s="22">
        <f t="shared" si="1"/>
        <v>380</v>
      </c>
      <c r="N12" s="2">
        <f t="shared" si="2"/>
        <v>399</v>
      </c>
      <c r="O12" s="45">
        <f t="shared" si="3"/>
        <v>39.299999999999997</v>
      </c>
      <c r="P12" s="22">
        <f>2*SUM(E$2:E12)</f>
        <v>39.299999999999997</v>
      </c>
    </row>
    <row r="13" spans="1:16">
      <c r="H13" s="24"/>
      <c r="I13" s="24"/>
      <c r="M13">
        <v>400</v>
      </c>
      <c r="N13" s="2">
        <v>9999</v>
      </c>
      <c r="O13">
        <v>99999999</v>
      </c>
    </row>
    <row r="14" spans="1:16">
      <c r="E14" s="4"/>
      <c r="F14" s="4"/>
    </row>
    <row r="16" spans="1:16">
      <c r="H16" s="22"/>
      <c r="I16" s="22"/>
      <c r="J16" s="26"/>
    </row>
    <row r="17" spans="7:10">
      <c r="G17" s="22"/>
      <c r="H17" s="22"/>
      <c r="I17" s="22"/>
      <c r="J17" s="26"/>
    </row>
    <row r="18" spans="7:10">
      <c r="H18" s="22"/>
      <c r="I18" s="22"/>
      <c r="J18" s="26"/>
    </row>
    <row r="19" spans="7:10">
      <c r="H19" s="22"/>
      <c r="I19" s="22"/>
      <c r="J19" s="26"/>
    </row>
    <row r="20" spans="7:10">
      <c r="H20" s="22"/>
      <c r="I20" s="22"/>
      <c r="J20" s="26"/>
    </row>
    <row r="21" spans="7:10">
      <c r="H21" s="22"/>
      <c r="I21" s="22"/>
      <c r="J21" s="26"/>
    </row>
    <row r="22" spans="7:10">
      <c r="H22" s="22"/>
      <c r="I22" s="22"/>
      <c r="J22" s="26"/>
    </row>
    <row r="23" spans="7:10">
      <c r="H23" s="22"/>
      <c r="I23" s="22"/>
      <c r="J23" s="26"/>
    </row>
    <row r="24" spans="7:10">
      <c r="H24" s="22"/>
      <c r="I24" s="22"/>
      <c r="J24" s="26"/>
    </row>
    <row r="25" spans="7:10">
      <c r="H25" s="22"/>
      <c r="I25" s="22"/>
      <c r="J25" s="26"/>
    </row>
    <row r="26" spans="7:10">
      <c r="H26" s="22"/>
      <c r="I26" s="22"/>
    </row>
    <row r="27" spans="7:10">
      <c r="H27" s="22"/>
      <c r="I27" s="22"/>
    </row>
    <row r="28" spans="7:10">
      <c r="H28" s="22"/>
      <c r="I28" s="22"/>
    </row>
    <row r="29" spans="7:10">
      <c r="H29" s="22"/>
      <c r="I29" s="22"/>
    </row>
    <row r="30" spans="7:10">
      <c r="H30" s="22"/>
      <c r="I30" s="22"/>
    </row>
    <row r="31" spans="7:10">
      <c r="H31" s="22"/>
      <c r="I31" s="22"/>
    </row>
    <row r="32" spans="7:10">
      <c r="H32" s="22"/>
      <c r="I32" s="22"/>
    </row>
    <row r="33" spans="8:9">
      <c r="H33" s="22"/>
      <c r="I33" s="22"/>
    </row>
    <row r="34" spans="8:9">
      <c r="H34" s="22"/>
      <c r="I34" s="22"/>
    </row>
    <row r="35" spans="8:9">
      <c r="H35" s="22"/>
      <c r="I35" s="22"/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Q30"/>
  <sheetViews>
    <sheetView workbookViewId="0">
      <selection activeCell="K18" sqref="K18"/>
    </sheetView>
  </sheetViews>
  <sheetFormatPr defaultRowHeight="16.5"/>
  <cols>
    <col min="1" max="1" width="5.375" bestFit="1" customWidth="1"/>
    <col min="2" max="2" width="11.625" bestFit="1" customWidth="1"/>
    <col min="3" max="3" width="9.875" bestFit="1" customWidth="1"/>
    <col min="4" max="4" width="17.125" bestFit="1" customWidth="1"/>
    <col min="5" max="5" width="7.875" bestFit="1" customWidth="1"/>
    <col min="6" max="6" width="10.5" style="1" bestFit="1" customWidth="1"/>
    <col min="7" max="7" width="15.375" customWidth="1"/>
    <col min="8" max="8" width="35.125" customWidth="1"/>
    <col min="9" max="9" width="7.25" customWidth="1"/>
    <col min="10" max="10" width="8.25" customWidth="1"/>
    <col min="11" max="11" width="10.625" bestFit="1" customWidth="1"/>
    <col min="12" max="12" width="17.75" bestFit="1" customWidth="1"/>
    <col min="13" max="13" width="13.5" customWidth="1"/>
    <col min="14" max="14" width="19.375" customWidth="1"/>
    <col min="16" max="16" width="15.75" customWidth="1"/>
  </cols>
  <sheetData>
    <row r="1" spans="1:17">
      <c r="A1" s="12" t="s">
        <v>79</v>
      </c>
      <c r="B1" s="12" t="s">
        <v>80</v>
      </c>
      <c r="C1" s="13" t="s">
        <v>81</v>
      </c>
      <c r="D1" s="12" t="s">
        <v>76</v>
      </c>
      <c r="E1" s="12" t="s">
        <v>82</v>
      </c>
      <c r="F1" s="12" t="s">
        <v>83</v>
      </c>
      <c r="G1" s="12" t="s">
        <v>84</v>
      </c>
      <c r="H1" s="12" t="s">
        <v>85</v>
      </c>
      <c r="I1" s="12" t="s">
        <v>77</v>
      </c>
      <c r="J1" s="14" t="s">
        <v>78</v>
      </c>
      <c r="K1" s="12" t="s">
        <v>86</v>
      </c>
      <c r="L1" s="12" t="s">
        <v>87</v>
      </c>
      <c r="M1" s="12" t="s">
        <v>88</v>
      </c>
      <c r="N1" s="12" t="s">
        <v>89</v>
      </c>
    </row>
    <row r="2" spans="1:17">
      <c r="A2" s="1" t="s">
        <v>175</v>
      </c>
      <c r="B2" s="12" t="s">
        <v>91</v>
      </c>
      <c r="C2" s="14" t="s">
        <v>92</v>
      </c>
      <c r="D2" s="17">
        <v>5</v>
      </c>
      <c r="E2" s="12" t="s">
        <v>93</v>
      </c>
      <c r="F2" s="1" t="s">
        <v>174</v>
      </c>
      <c r="G2" s="1" t="s">
        <v>176</v>
      </c>
      <c r="H2" s="1" t="s">
        <v>177</v>
      </c>
      <c r="I2" s="18">
        <v>100</v>
      </c>
      <c r="J2" s="18"/>
      <c r="K2" s="12" t="s">
        <v>91</v>
      </c>
      <c r="L2" s="15" t="s">
        <v>178</v>
      </c>
      <c r="M2" s="17">
        <v>6</v>
      </c>
      <c r="N2" s="1" t="s">
        <v>161</v>
      </c>
      <c r="O2" t="s">
        <v>69</v>
      </c>
      <c r="P2" t="s">
        <v>70</v>
      </c>
    </row>
    <row r="3" spans="1:17">
      <c r="A3" s="12" t="s">
        <v>90</v>
      </c>
      <c r="B3" s="12" t="s">
        <v>33</v>
      </c>
      <c r="C3" s="14" t="s">
        <v>92</v>
      </c>
      <c r="D3" s="17">
        <v>5</v>
      </c>
      <c r="E3" s="12" t="s">
        <v>93</v>
      </c>
      <c r="F3" s="12" t="s">
        <v>94</v>
      </c>
      <c r="G3" s="12" t="s">
        <v>95</v>
      </c>
      <c r="H3" s="1" t="s">
        <v>133</v>
      </c>
      <c r="I3" s="18">
        <v>100</v>
      </c>
      <c r="J3" s="18"/>
      <c r="K3" s="12" t="s">
        <v>33</v>
      </c>
      <c r="L3" s="12" t="s">
        <v>65</v>
      </c>
      <c r="M3" s="17">
        <v>6</v>
      </c>
      <c r="N3" s="1" t="s">
        <v>161</v>
      </c>
      <c r="O3" s="22" t="s">
        <v>69</v>
      </c>
      <c r="P3" s="22" t="s">
        <v>70</v>
      </c>
      <c r="Q3" s="22"/>
    </row>
    <row r="4" spans="1:17">
      <c r="A4" s="12" t="s">
        <v>54</v>
      </c>
      <c r="B4" s="12" t="s">
        <v>33</v>
      </c>
      <c r="C4" s="14" t="s">
        <v>92</v>
      </c>
      <c r="D4" s="17">
        <v>5</v>
      </c>
      <c r="E4" s="12" t="s">
        <v>93</v>
      </c>
      <c r="F4" s="12" t="s">
        <v>96</v>
      </c>
      <c r="G4" s="12" t="s">
        <v>97</v>
      </c>
      <c r="H4" s="1" t="s">
        <v>134</v>
      </c>
      <c r="I4" s="18">
        <v>100</v>
      </c>
      <c r="J4" s="18"/>
      <c r="K4" s="12" t="s">
        <v>33</v>
      </c>
      <c r="L4" s="12" t="s">
        <v>66</v>
      </c>
      <c r="M4" s="17">
        <v>3</v>
      </c>
      <c r="N4" s="1" t="s">
        <v>159</v>
      </c>
      <c r="O4" s="22" t="s">
        <v>69</v>
      </c>
      <c r="P4" s="22" t="s">
        <v>70</v>
      </c>
      <c r="Q4" s="22"/>
    </row>
    <row r="5" spans="1:17">
      <c r="A5" s="12" t="s">
        <v>55</v>
      </c>
      <c r="B5" s="12" t="s">
        <v>33</v>
      </c>
      <c r="C5" s="14" t="s">
        <v>92</v>
      </c>
      <c r="D5" s="17">
        <v>5</v>
      </c>
      <c r="E5" s="12" t="s">
        <v>93</v>
      </c>
      <c r="F5" s="12" t="s">
        <v>98</v>
      </c>
      <c r="G5" s="12" t="s">
        <v>99</v>
      </c>
      <c r="H5" s="1" t="s">
        <v>135</v>
      </c>
      <c r="I5" s="18">
        <v>100</v>
      </c>
      <c r="J5" s="18"/>
      <c r="K5" s="12" t="s">
        <v>33</v>
      </c>
      <c r="L5" s="12" t="s">
        <v>67</v>
      </c>
      <c r="M5" s="17">
        <v>30</v>
      </c>
      <c r="N5" s="1" t="s">
        <v>160</v>
      </c>
      <c r="O5" s="22" t="s">
        <v>69</v>
      </c>
      <c r="P5" s="22" t="s">
        <v>70</v>
      </c>
      <c r="Q5" s="22"/>
    </row>
    <row r="6" spans="1:17">
      <c r="A6" s="12" t="s">
        <v>56</v>
      </c>
      <c r="B6" s="12" t="s">
        <v>33</v>
      </c>
      <c r="C6" s="14" t="s">
        <v>92</v>
      </c>
      <c r="D6" s="17"/>
      <c r="E6" s="12" t="s">
        <v>100</v>
      </c>
      <c r="F6" s="12"/>
      <c r="G6" s="12" t="s">
        <v>101</v>
      </c>
      <c r="H6" s="12" t="s">
        <v>102</v>
      </c>
      <c r="I6" s="18"/>
      <c r="J6" s="18">
        <v>10</v>
      </c>
      <c r="K6" s="12" t="s">
        <v>33</v>
      </c>
      <c r="L6" s="12" t="s">
        <v>103</v>
      </c>
      <c r="M6" s="17"/>
      <c r="N6" s="12"/>
      <c r="O6" s="22"/>
      <c r="P6" s="22"/>
      <c r="Q6" s="22"/>
    </row>
    <row r="7" spans="1:17">
      <c r="A7" s="12" t="s">
        <v>57</v>
      </c>
      <c r="B7" s="1" t="s">
        <v>33</v>
      </c>
      <c r="C7" s="14" t="s">
        <v>104</v>
      </c>
      <c r="D7" s="17">
        <v>5</v>
      </c>
      <c r="E7" s="1" t="s">
        <v>172</v>
      </c>
      <c r="F7" s="12" t="s">
        <v>106</v>
      </c>
      <c r="G7" s="1" t="s">
        <v>173</v>
      </c>
      <c r="H7" s="1" t="s">
        <v>164</v>
      </c>
      <c r="I7" s="18">
        <v>100</v>
      </c>
      <c r="J7" s="18"/>
      <c r="K7" s="1" t="s">
        <v>165</v>
      </c>
      <c r="L7" s="15" t="s">
        <v>68</v>
      </c>
      <c r="M7" s="17">
        <v>6</v>
      </c>
      <c r="N7" s="12"/>
      <c r="O7" s="22" t="s">
        <v>69</v>
      </c>
      <c r="P7" s="22" t="s">
        <v>70</v>
      </c>
      <c r="Q7" s="22"/>
    </row>
    <row r="8" spans="1:17">
      <c r="A8" s="1" t="s">
        <v>162</v>
      </c>
      <c r="B8" s="12" t="s">
        <v>12</v>
      </c>
      <c r="C8" s="14" t="s">
        <v>104</v>
      </c>
      <c r="D8" s="17">
        <v>5</v>
      </c>
      <c r="E8" s="12" t="s">
        <v>105</v>
      </c>
      <c r="F8" s="1" t="s">
        <v>174</v>
      </c>
      <c r="G8" s="12" t="s">
        <v>107</v>
      </c>
      <c r="H8" s="1" t="s">
        <v>166</v>
      </c>
      <c r="I8" s="18">
        <v>100</v>
      </c>
      <c r="J8" s="18"/>
      <c r="K8" s="12" t="s">
        <v>11</v>
      </c>
      <c r="L8" s="15" t="s">
        <v>167</v>
      </c>
      <c r="M8" s="17">
        <v>20</v>
      </c>
      <c r="N8" s="12"/>
      <c r="O8" s="22" t="s">
        <v>69</v>
      </c>
      <c r="P8" s="22" t="s">
        <v>70</v>
      </c>
      <c r="Q8" s="22"/>
    </row>
    <row r="9" spans="1:17">
      <c r="A9" s="12" t="s">
        <v>58</v>
      </c>
      <c r="B9" s="15" t="s">
        <v>14</v>
      </c>
      <c r="C9" s="14" t="s">
        <v>104</v>
      </c>
      <c r="D9" s="17">
        <v>5</v>
      </c>
      <c r="E9" s="12" t="s">
        <v>108</v>
      </c>
      <c r="F9" s="1" t="s">
        <v>174</v>
      </c>
      <c r="G9" s="12" t="s">
        <v>107</v>
      </c>
      <c r="H9" s="1" t="s">
        <v>168</v>
      </c>
      <c r="I9" s="19">
        <v>100</v>
      </c>
      <c r="J9" s="18"/>
      <c r="K9" s="12" t="s">
        <v>13</v>
      </c>
      <c r="L9" s="15" t="s">
        <v>167</v>
      </c>
      <c r="M9" s="17">
        <v>20</v>
      </c>
      <c r="N9" s="15"/>
      <c r="O9" s="22" t="s">
        <v>69</v>
      </c>
      <c r="P9" s="22" t="s">
        <v>70</v>
      </c>
      <c r="Q9" s="22"/>
    </row>
    <row r="10" spans="1:17">
      <c r="A10" s="1" t="s">
        <v>59</v>
      </c>
      <c r="B10" s="15" t="s">
        <v>16</v>
      </c>
      <c r="C10" s="14" t="s">
        <v>104</v>
      </c>
      <c r="D10" s="17">
        <v>5</v>
      </c>
      <c r="E10" s="12" t="s">
        <v>109</v>
      </c>
      <c r="F10" s="1" t="s">
        <v>174</v>
      </c>
      <c r="G10" s="12" t="s">
        <v>107</v>
      </c>
      <c r="H10" s="1" t="s">
        <v>169</v>
      </c>
      <c r="I10" s="19">
        <v>100</v>
      </c>
      <c r="J10" s="18"/>
      <c r="K10" s="12" t="s">
        <v>15</v>
      </c>
      <c r="L10" s="15" t="s">
        <v>167</v>
      </c>
      <c r="M10" s="17">
        <v>20</v>
      </c>
      <c r="N10" s="15"/>
      <c r="O10" s="22" t="s">
        <v>69</v>
      </c>
      <c r="P10" s="22" t="s">
        <v>70</v>
      </c>
      <c r="Q10" s="22"/>
    </row>
    <row r="11" spans="1:17">
      <c r="A11" s="12" t="s">
        <v>60</v>
      </c>
      <c r="B11" s="15" t="s">
        <v>18</v>
      </c>
      <c r="C11" s="14" t="s">
        <v>104</v>
      </c>
      <c r="D11" s="17">
        <v>5</v>
      </c>
      <c r="E11" s="12" t="s">
        <v>110</v>
      </c>
      <c r="F11" s="1" t="s">
        <v>174</v>
      </c>
      <c r="G11" s="12" t="s">
        <v>107</v>
      </c>
      <c r="H11" s="1" t="s">
        <v>170</v>
      </c>
      <c r="I11" s="19">
        <v>100</v>
      </c>
      <c r="J11" s="18"/>
      <c r="K11" s="12" t="s">
        <v>17</v>
      </c>
      <c r="L11" s="15" t="s">
        <v>167</v>
      </c>
      <c r="M11" s="17">
        <v>20</v>
      </c>
      <c r="N11" s="15"/>
      <c r="O11" s="22" t="s">
        <v>69</v>
      </c>
      <c r="P11" s="22" t="s">
        <v>70</v>
      </c>
      <c r="Q11" s="22"/>
    </row>
    <row r="12" spans="1:17">
      <c r="A12" s="1" t="s">
        <v>61</v>
      </c>
      <c r="B12" s="15" t="s">
        <v>19</v>
      </c>
      <c r="C12" s="14" t="s">
        <v>104</v>
      </c>
      <c r="D12" s="17">
        <v>5</v>
      </c>
      <c r="E12" s="1" t="s">
        <v>158</v>
      </c>
      <c r="F12" s="1" t="s">
        <v>174</v>
      </c>
      <c r="G12" s="12" t="s">
        <v>107</v>
      </c>
      <c r="H12" s="1" t="s">
        <v>171</v>
      </c>
      <c r="I12" s="19">
        <v>100</v>
      </c>
      <c r="J12" s="18"/>
      <c r="K12" s="12" t="s">
        <v>19</v>
      </c>
      <c r="L12" s="15" t="s">
        <v>167</v>
      </c>
      <c r="M12" s="17">
        <v>20</v>
      </c>
      <c r="N12" s="15"/>
      <c r="O12" s="22" t="s">
        <v>69</v>
      </c>
      <c r="P12" s="22" t="s">
        <v>70</v>
      </c>
      <c r="Q12" s="22"/>
    </row>
    <row r="13" spans="1:17">
      <c r="A13" s="12" t="s">
        <v>62</v>
      </c>
      <c r="B13" s="12" t="s">
        <v>33</v>
      </c>
      <c r="C13" s="14" t="s">
        <v>104</v>
      </c>
      <c r="D13" s="17"/>
      <c r="E13" s="12" t="s">
        <v>111</v>
      </c>
      <c r="F13" s="12"/>
      <c r="G13" s="12" t="s">
        <v>112</v>
      </c>
      <c r="H13" s="12" t="s">
        <v>113</v>
      </c>
      <c r="I13" s="18"/>
      <c r="J13" s="18">
        <v>10</v>
      </c>
      <c r="K13" s="12" t="s">
        <v>114</v>
      </c>
      <c r="L13" s="12" t="s">
        <v>103</v>
      </c>
      <c r="M13" s="20"/>
      <c r="N13" s="15"/>
      <c r="O13" s="22"/>
      <c r="P13" s="22"/>
      <c r="Q13" s="22"/>
    </row>
    <row r="14" spans="1:17">
      <c r="A14" s="1" t="s">
        <v>63</v>
      </c>
      <c r="B14" s="1" t="s">
        <v>23</v>
      </c>
      <c r="C14" s="16" t="s">
        <v>115</v>
      </c>
      <c r="D14" s="17">
        <v>5</v>
      </c>
      <c r="E14" s="12" t="s">
        <v>116</v>
      </c>
      <c r="F14" s="12" t="s">
        <v>117</v>
      </c>
      <c r="G14" s="15" t="s">
        <v>118</v>
      </c>
      <c r="H14" s="15" t="s">
        <v>136</v>
      </c>
      <c r="I14" s="19">
        <v>100</v>
      </c>
      <c r="J14" s="18"/>
      <c r="K14" s="1" t="s">
        <v>531</v>
      </c>
      <c r="L14" s="15" t="s">
        <v>429</v>
      </c>
      <c r="M14" s="17">
        <v>2</v>
      </c>
      <c r="N14" s="12"/>
      <c r="O14" s="22" t="s">
        <v>69</v>
      </c>
      <c r="P14" s="22" t="s">
        <v>71</v>
      </c>
      <c r="Q14" s="22"/>
    </row>
    <row r="15" spans="1:17">
      <c r="A15" s="12" t="s">
        <v>64</v>
      </c>
      <c r="B15" s="1" t="s">
        <v>23</v>
      </c>
      <c r="C15" s="16" t="s">
        <v>115</v>
      </c>
      <c r="D15" s="17">
        <v>5</v>
      </c>
      <c r="E15" s="12" t="s">
        <v>116</v>
      </c>
      <c r="F15" s="12" t="s">
        <v>119</v>
      </c>
      <c r="G15" s="12" t="s">
        <v>120</v>
      </c>
      <c r="H15" s="1" t="s">
        <v>137</v>
      </c>
      <c r="I15" s="19">
        <v>100</v>
      </c>
      <c r="J15" s="18"/>
      <c r="K15" s="1" t="s">
        <v>531</v>
      </c>
      <c r="L15" s="15" t="s">
        <v>430</v>
      </c>
      <c r="M15" s="17">
        <v>2</v>
      </c>
      <c r="N15" s="12"/>
      <c r="O15" s="22" t="s">
        <v>69</v>
      </c>
      <c r="P15" s="22" t="s">
        <v>71</v>
      </c>
      <c r="Q15" s="22"/>
    </row>
    <row r="16" spans="1:17">
      <c r="A16" s="1" t="s">
        <v>128</v>
      </c>
      <c r="B16" s="1" t="s">
        <v>23</v>
      </c>
      <c r="C16" s="16" t="s">
        <v>115</v>
      </c>
      <c r="D16" s="17"/>
      <c r="E16" s="12" t="s">
        <v>121</v>
      </c>
      <c r="F16" s="12"/>
      <c r="G16" s="12" t="s">
        <v>122</v>
      </c>
      <c r="H16" s="12" t="s">
        <v>123</v>
      </c>
      <c r="I16" s="19">
        <v>100</v>
      </c>
      <c r="J16" s="18"/>
      <c r="K16" s="1" t="s">
        <v>531</v>
      </c>
      <c r="L16" s="15" t="s">
        <v>124</v>
      </c>
      <c r="M16" s="17">
        <v>1</v>
      </c>
      <c r="N16" s="15"/>
      <c r="O16" s="22" t="s">
        <v>69</v>
      </c>
      <c r="P16" s="22" t="s">
        <v>73</v>
      </c>
      <c r="Q16" s="22"/>
    </row>
    <row r="17" spans="1:17">
      <c r="A17" s="12" t="s">
        <v>129</v>
      </c>
      <c r="B17" s="1" t="s">
        <v>23</v>
      </c>
      <c r="C17" s="16" t="s">
        <v>115</v>
      </c>
      <c r="D17" s="17"/>
      <c r="E17" s="12" t="s">
        <v>75</v>
      </c>
      <c r="F17" s="12"/>
      <c r="G17" s="12" t="s">
        <v>125</v>
      </c>
      <c r="H17" s="1" t="s">
        <v>138</v>
      </c>
      <c r="I17" s="19">
        <v>100</v>
      </c>
      <c r="J17" s="18"/>
      <c r="K17" s="1" t="s">
        <v>531</v>
      </c>
      <c r="L17" s="15" t="s">
        <v>74</v>
      </c>
      <c r="M17" s="17">
        <v>1000</v>
      </c>
      <c r="N17" s="12"/>
      <c r="O17" s="22" t="s">
        <v>69</v>
      </c>
      <c r="P17" s="22" t="s">
        <v>72</v>
      </c>
      <c r="Q17" s="22"/>
    </row>
    <row r="18" spans="1:17">
      <c r="A18" s="1" t="s">
        <v>163</v>
      </c>
      <c r="B18" s="1" t="s">
        <v>23</v>
      </c>
      <c r="C18" s="14" t="s">
        <v>115</v>
      </c>
      <c r="D18" s="17"/>
      <c r="E18" s="12" t="s">
        <v>116</v>
      </c>
      <c r="F18" s="12"/>
      <c r="G18" s="12" t="s">
        <v>126</v>
      </c>
      <c r="H18" s="1" t="s">
        <v>139</v>
      </c>
      <c r="I18" s="18"/>
      <c r="J18" s="18">
        <v>10</v>
      </c>
      <c r="K18" s="1" t="s">
        <v>531</v>
      </c>
      <c r="L18" s="15" t="s">
        <v>127</v>
      </c>
      <c r="M18" s="17">
        <v>1</v>
      </c>
      <c r="N18" s="12"/>
      <c r="O18" s="22"/>
      <c r="P18" s="22"/>
      <c r="Q18" s="22"/>
    </row>
    <row r="19" spans="1:17">
      <c r="A19" s="1"/>
      <c r="B19" s="1"/>
      <c r="C19" s="10"/>
      <c r="D19" s="2"/>
      <c r="E19" s="1"/>
      <c r="G19" s="1"/>
      <c r="H19" s="1"/>
      <c r="I19" s="5"/>
      <c r="J19" s="5"/>
      <c r="K19" s="9"/>
      <c r="L19" s="1"/>
      <c r="M19" s="7"/>
      <c r="N19" s="2"/>
    </row>
    <row r="20" spans="1:17">
      <c r="A20" s="1"/>
      <c r="B20" s="1"/>
      <c r="C20" s="10"/>
      <c r="D20" s="2"/>
      <c r="E20" s="1"/>
      <c r="G20" s="1"/>
      <c r="H20" s="1"/>
      <c r="I20" s="5"/>
      <c r="J20" s="5"/>
      <c r="K20" s="9"/>
      <c r="L20" s="1"/>
      <c r="M20" s="7"/>
      <c r="N20" s="2"/>
    </row>
    <row r="21" spans="1:17">
      <c r="A21" s="1"/>
      <c r="B21" s="1"/>
      <c r="C21" s="10"/>
      <c r="D21" s="2"/>
      <c r="E21" s="1"/>
      <c r="G21" s="1"/>
      <c r="H21" s="1"/>
      <c r="I21" s="5"/>
      <c r="J21" s="5"/>
      <c r="K21" s="9"/>
      <c r="L21" s="1"/>
      <c r="M21" s="7"/>
      <c r="N21" s="2"/>
    </row>
    <row r="22" spans="1:17">
      <c r="A22" s="1"/>
      <c r="B22" s="1"/>
      <c r="C22" s="10"/>
      <c r="D22" s="2"/>
      <c r="E22" s="1"/>
      <c r="G22" s="1"/>
      <c r="H22" s="1"/>
      <c r="I22" s="5"/>
      <c r="J22" s="5"/>
      <c r="K22" s="9"/>
      <c r="L22" s="1"/>
      <c r="M22" s="7"/>
      <c r="N22" s="2"/>
    </row>
    <row r="23" spans="1:17">
      <c r="A23" s="1"/>
      <c r="B23" s="1"/>
      <c r="C23" s="10"/>
      <c r="D23" s="2"/>
      <c r="E23" s="1"/>
      <c r="G23" s="1"/>
      <c r="H23" s="1"/>
      <c r="I23" s="5"/>
      <c r="J23" s="5"/>
      <c r="K23" s="9"/>
      <c r="L23" s="1"/>
      <c r="M23" s="7"/>
      <c r="N23" s="2"/>
    </row>
    <row r="24" spans="1:17">
      <c r="A24" s="1"/>
      <c r="B24" s="1"/>
      <c r="C24" s="10"/>
      <c r="D24" s="2"/>
      <c r="E24" s="1"/>
      <c r="G24" s="1"/>
      <c r="H24" s="1"/>
      <c r="I24" s="5"/>
      <c r="J24" s="5"/>
      <c r="K24" s="9"/>
      <c r="L24" s="1"/>
      <c r="M24" s="7"/>
      <c r="N24" s="2"/>
    </row>
    <row r="25" spans="1:17">
      <c r="A25" s="1"/>
      <c r="B25" s="1"/>
      <c r="C25" s="10"/>
      <c r="D25" s="2"/>
      <c r="E25" s="1"/>
      <c r="G25" s="1"/>
      <c r="H25" s="1"/>
      <c r="I25" s="5"/>
      <c r="J25" s="5"/>
      <c r="K25" s="9"/>
      <c r="L25" s="1"/>
      <c r="M25" s="7"/>
      <c r="N25" s="2"/>
    </row>
    <row r="26" spans="1:17">
      <c r="A26" s="1"/>
      <c r="B26" s="1"/>
      <c r="C26" s="10"/>
      <c r="D26" s="2"/>
      <c r="E26" s="1"/>
      <c r="G26" s="1"/>
      <c r="H26" s="1"/>
      <c r="I26" s="5"/>
      <c r="J26" s="5"/>
      <c r="K26" s="9"/>
      <c r="L26" s="1"/>
      <c r="M26" s="7"/>
      <c r="N26" s="2"/>
    </row>
    <row r="27" spans="1:17">
      <c r="A27" s="1"/>
      <c r="B27" s="1"/>
      <c r="C27" s="10"/>
      <c r="D27" s="2"/>
      <c r="E27" s="1"/>
      <c r="G27" s="1"/>
      <c r="H27" s="1"/>
      <c r="I27" s="5"/>
      <c r="J27" s="5"/>
      <c r="K27" s="9"/>
      <c r="L27" s="1"/>
      <c r="M27" s="7"/>
      <c r="N27" s="2"/>
    </row>
    <row r="28" spans="1:17">
      <c r="A28" s="1"/>
      <c r="B28" s="1"/>
      <c r="C28" s="10"/>
      <c r="D28" s="2"/>
      <c r="E28" s="1"/>
      <c r="G28" s="1"/>
      <c r="H28" s="1"/>
      <c r="I28" s="5"/>
      <c r="J28" s="5"/>
      <c r="K28" s="9"/>
      <c r="L28" s="1"/>
      <c r="M28" s="7"/>
      <c r="N28" s="2"/>
    </row>
    <row r="29" spans="1:17">
      <c r="A29" s="1"/>
      <c r="B29" s="1"/>
      <c r="C29" s="10"/>
      <c r="D29" s="2"/>
      <c r="E29" s="1"/>
      <c r="G29" s="1"/>
      <c r="H29" s="1"/>
      <c r="I29" s="5"/>
      <c r="J29" s="5"/>
      <c r="K29" s="9"/>
      <c r="L29" s="1"/>
      <c r="M29" s="7"/>
      <c r="N29" s="2"/>
    </row>
    <row r="30" spans="1:17">
      <c r="A30" s="1"/>
      <c r="B30" s="1"/>
      <c r="C30" s="11"/>
      <c r="D30" s="2"/>
      <c r="E30" s="9"/>
      <c r="G30" s="1"/>
      <c r="H30" s="1"/>
      <c r="I30" s="8"/>
      <c r="J30" s="5"/>
      <c r="K30" s="9"/>
      <c r="L30" s="9"/>
      <c r="M30" s="7"/>
      <c r="N30" s="2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P61"/>
  <sheetViews>
    <sheetView showZeros="0" zoomScaleNormal="100" workbookViewId="0">
      <selection activeCell="L14" sqref="L14"/>
    </sheetView>
  </sheetViews>
  <sheetFormatPr defaultColWidth="8.625" defaultRowHeight="11.25"/>
  <cols>
    <col min="1" max="1" width="9.625" style="53" customWidth="1"/>
    <col min="2" max="2" width="7.625" style="53" bestFit="1" customWidth="1"/>
    <col min="3" max="3" width="9.625" style="53" customWidth="1"/>
    <col min="4" max="4" width="7.625" style="53" bestFit="1" customWidth="1"/>
    <col min="5" max="6" width="9" style="53" bestFit="1" customWidth="1"/>
    <col min="7" max="7" width="6.75" style="53" bestFit="1" customWidth="1"/>
    <col min="8" max="8" width="9" style="53" customWidth="1"/>
    <col min="9" max="9" width="4.875" style="53" customWidth="1"/>
    <col min="10" max="10" width="6.25" style="53" bestFit="1" customWidth="1"/>
    <col min="11" max="11" width="4.875" style="53" customWidth="1"/>
    <col min="12" max="12" width="6.25" style="53" customWidth="1"/>
    <col min="13" max="13" width="9" style="53" bestFit="1" customWidth="1"/>
    <col min="14" max="14" width="10.375" style="53" bestFit="1" customWidth="1"/>
    <col min="15" max="16" width="6.25" style="53" customWidth="1"/>
    <col min="17" max="16384" width="8.625" style="53"/>
  </cols>
  <sheetData>
    <row r="1" spans="1:16" s="52" customFormat="1">
      <c r="A1" s="62" t="s">
        <v>514</v>
      </c>
      <c r="B1" s="62" t="s">
        <v>515</v>
      </c>
      <c r="C1" s="62" t="s">
        <v>516</v>
      </c>
      <c r="D1" s="70" t="s">
        <v>500</v>
      </c>
      <c r="E1" s="62" t="s">
        <v>501</v>
      </c>
      <c r="F1" s="62" t="s">
        <v>517</v>
      </c>
      <c r="G1" s="62" t="s">
        <v>518</v>
      </c>
      <c r="H1" s="69" t="s">
        <v>539</v>
      </c>
      <c r="I1" s="62" t="s">
        <v>519</v>
      </c>
      <c r="J1" s="62" t="s">
        <v>578</v>
      </c>
      <c r="K1" s="62" t="s">
        <v>605</v>
      </c>
      <c r="L1" s="62" t="s">
        <v>520</v>
      </c>
      <c r="M1" s="65" t="s">
        <v>541</v>
      </c>
      <c r="N1" s="64" t="s">
        <v>542</v>
      </c>
      <c r="O1" s="64" t="s">
        <v>571</v>
      </c>
      <c r="P1" s="66" t="s">
        <v>543</v>
      </c>
    </row>
    <row r="2" spans="1:16" s="72" customFormat="1">
      <c r="A2" s="63" t="s">
        <v>611</v>
      </c>
      <c r="B2" s="63" t="s">
        <v>607</v>
      </c>
      <c r="C2" s="63" t="s">
        <v>608</v>
      </c>
      <c r="D2" s="63"/>
      <c r="E2" s="54">
        <v>0</v>
      </c>
      <c r="F2" s="54">
        <v>0</v>
      </c>
      <c r="G2" s="63" t="s">
        <v>433</v>
      </c>
      <c r="H2" s="63"/>
      <c r="I2" s="54">
        <v>0</v>
      </c>
      <c r="J2" s="54">
        <v>0</v>
      </c>
      <c r="K2" s="54">
        <v>0</v>
      </c>
      <c r="L2" s="54">
        <v>0</v>
      </c>
      <c r="M2" s="54">
        <v>1</v>
      </c>
      <c r="N2" s="53">
        <f t="shared" ref="N2:N32" si="0">ROUND(E2/9*0.7*M2,0)</f>
        <v>0</v>
      </c>
      <c r="O2" s="53">
        <f>표10[[#This Row],[추천능력치]]-SUM(표10[[#This Row],[힘]:[속도]])</f>
        <v>0</v>
      </c>
      <c r="P2" s="53">
        <v>0</v>
      </c>
    </row>
    <row r="3" spans="1:16">
      <c r="A3" s="63" t="s">
        <v>488</v>
      </c>
      <c r="B3" s="63" t="s">
        <v>489</v>
      </c>
      <c r="C3" s="63" t="s">
        <v>544</v>
      </c>
      <c r="D3" s="63"/>
      <c r="E3" s="54">
        <v>67</v>
      </c>
      <c r="F3" s="54">
        <v>0</v>
      </c>
      <c r="G3" s="63" t="s">
        <v>433</v>
      </c>
      <c r="H3" s="63"/>
      <c r="I3" s="54">
        <v>5</v>
      </c>
      <c r="J3" s="54">
        <v>0</v>
      </c>
      <c r="K3" s="54">
        <v>0</v>
      </c>
      <c r="L3" s="54">
        <v>0</v>
      </c>
      <c r="M3" s="54">
        <v>1</v>
      </c>
      <c r="N3" s="53">
        <f t="shared" si="0"/>
        <v>5</v>
      </c>
      <c r="O3" s="53">
        <f>표10[[#This Row],[추천능력치]]-SUM(표10[[#This Row],[힘]:[속도]])</f>
        <v>0</v>
      </c>
      <c r="P3" s="53">
        <v>1</v>
      </c>
    </row>
    <row r="4" spans="1:16">
      <c r="A4" s="63" t="s">
        <v>556</v>
      </c>
      <c r="B4" s="63" t="s">
        <v>39</v>
      </c>
      <c r="C4" s="63" t="s">
        <v>534</v>
      </c>
      <c r="D4" s="63"/>
      <c r="E4" s="54">
        <v>67</v>
      </c>
      <c r="F4" s="54">
        <v>0</v>
      </c>
      <c r="G4" s="63" t="s">
        <v>491</v>
      </c>
      <c r="H4" s="63"/>
      <c r="I4" s="54">
        <v>0</v>
      </c>
      <c r="J4" s="54">
        <v>5</v>
      </c>
      <c r="K4" s="54">
        <v>0</v>
      </c>
      <c r="L4" s="54">
        <v>0</v>
      </c>
      <c r="M4" s="54">
        <v>1</v>
      </c>
      <c r="N4" s="53">
        <f t="shared" si="0"/>
        <v>5</v>
      </c>
      <c r="O4" s="53">
        <f>표10[[#This Row],[추천능력치]]-SUM(표10[[#This Row],[힘]:[속도]])</f>
        <v>0</v>
      </c>
      <c r="P4" s="53">
        <v>2</v>
      </c>
    </row>
    <row r="5" spans="1:16">
      <c r="A5" s="63" t="s">
        <v>436</v>
      </c>
      <c r="B5" s="63" t="s">
        <v>39</v>
      </c>
      <c r="C5" s="63" t="s">
        <v>552</v>
      </c>
      <c r="D5" s="63"/>
      <c r="E5" s="54">
        <v>67</v>
      </c>
      <c r="F5" s="54">
        <v>0</v>
      </c>
      <c r="G5" s="63" t="s">
        <v>492</v>
      </c>
      <c r="H5" s="63"/>
      <c r="I5" s="54">
        <v>0</v>
      </c>
      <c r="J5" s="54">
        <v>0</v>
      </c>
      <c r="K5" s="54">
        <v>5</v>
      </c>
      <c r="L5" s="54">
        <v>0</v>
      </c>
      <c r="M5" s="54">
        <v>1</v>
      </c>
      <c r="N5" s="53">
        <f t="shared" si="0"/>
        <v>5</v>
      </c>
      <c r="O5" s="53">
        <f>표10[[#This Row],[추천능력치]]-SUM(표10[[#This Row],[힘]:[속도]])</f>
        <v>0</v>
      </c>
      <c r="P5" s="53">
        <v>3</v>
      </c>
    </row>
    <row r="6" spans="1:16">
      <c r="A6" s="63" t="s">
        <v>555</v>
      </c>
      <c r="B6" s="63" t="s">
        <v>39</v>
      </c>
      <c r="C6" s="63" t="s">
        <v>533</v>
      </c>
      <c r="D6" s="63"/>
      <c r="E6" s="54">
        <v>67</v>
      </c>
      <c r="F6" s="54">
        <v>3</v>
      </c>
      <c r="G6" s="63" t="s">
        <v>490</v>
      </c>
      <c r="H6" s="63" t="s">
        <v>606</v>
      </c>
      <c r="I6" s="54">
        <v>18</v>
      </c>
      <c r="J6" s="54">
        <v>0</v>
      </c>
      <c r="K6" s="54">
        <v>0</v>
      </c>
      <c r="L6" s="54">
        <v>0</v>
      </c>
      <c r="M6" s="54">
        <v>3.375</v>
      </c>
      <c r="N6" s="53">
        <f t="shared" si="0"/>
        <v>18</v>
      </c>
      <c r="O6" s="53">
        <f>표10[[#This Row],[추천능력치]]-SUM(표10[[#This Row],[힘]:[속도]])</f>
        <v>0</v>
      </c>
      <c r="P6" s="53">
        <v>4</v>
      </c>
    </row>
    <row r="7" spans="1:16">
      <c r="A7" s="63" t="s">
        <v>435</v>
      </c>
      <c r="B7" s="63" t="s">
        <v>39</v>
      </c>
      <c r="C7" s="63" t="s">
        <v>535</v>
      </c>
      <c r="D7" s="63"/>
      <c r="E7" s="54">
        <v>67</v>
      </c>
      <c r="F7" s="54">
        <v>3</v>
      </c>
      <c r="G7" s="63" t="s">
        <v>491</v>
      </c>
      <c r="H7" s="63"/>
      <c r="I7" s="54">
        <v>0</v>
      </c>
      <c r="J7" s="54">
        <v>18</v>
      </c>
      <c r="K7" s="54">
        <v>0</v>
      </c>
      <c r="L7" s="54">
        <v>0</v>
      </c>
      <c r="M7" s="54">
        <v>3.375</v>
      </c>
      <c r="N7" s="53">
        <f t="shared" si="0"/>
        <v>18</v>
      </c>
      <c r="O7" s="53">
        <f>표10[[#This Row],[추천능력치]]-SUM(표10[[#This Row],[힘]:[속도]])</f>
        <v>0</v>
      </c>
      <c r="P7" s="53">
        <v>5</v>
      </c>
    </row>
    <row r="8" spans="1:16">
      <c r="A8" s="63" t="s">
        <v>557</v>
      </c>
      <c r="B8" s="63" t="s">
        <v>39</v>
      </c>
      <c r="C8" s="63" t="s">
        <v>551</v>
      </c>
      <c r="D8" s="63"/>
      <c r="E8" s="54">
        <v>67</v>
      </c>
      <c r="F8" s="54">
        <v>3</v>
      </c>
      <c r="G8" s="63" t="s">
        <v>492</v>
      </c>
      <c r="H8" s="63"/>
      <c r="I8" s="54">
        <v>0</v>
      </c>
      <c r="J8" s="54">
        <v>0</v>
      </c>
      <c r="K8" s="54">
        <v>18</v>
      </c>
      <c r="L8" s="54">
        <v>0</v>
      </c>
      <c r="M8" s="54">
        <v>3.375</v>
      </c>
      <c r="N8" s="53">
        <f t="shared" si="0"/>
        <v>18</v>
      </c>
      <c r="O8" s="53">
        <f>표10[[#This Row],[추천능력치]]-SUM(표10[[#This Row],[힘]:[속도]])</f>
        <v>0</v>
      </c>
      <c r="P8" s="53">
        <v>6</v>
      </c>
    </row>
    <row r="9" spans="1:16">
      <c r="A9" s="63" t="s">
        <v>558</v>
      </c>
      <c r="B9" s="63" t="s">
        <v>39</v>
      </c>
      <c r="C9" s="63" t="s">
        <v>553</v>
      </c>
      <c r="D9" s="63"/>
      <c r="E9" s="54">
        <v>167</v>
      </c>
      <c r="F9" s="54">
        <v>0</v>
      </c>
      <c r="G9" s="63" t="s">
        <v>433</v>
      </c>
      <c r="H9" s="63"/>
      <c r="I9" s="54">
        <v>13</v>
      </c>
      <c r="J9" s="54">
        <v>0</v>
      </c>
      <c r="K9" s="54">
        <v>0</v>
      </c>
      <c r="L9" s="54">
        <v>0</v>
      </c>
      <c r="M9" s="54">
        <v>1</v>
      </c>
      <c r="N9" s="53">
        <f t="shared" si="0"/>
        <v>13</v>
      </c>
      <c r="O9" s="53">
        <f>표10[[#This Row],[추천능력치]]-SUM(표10[[#This Row],[힘]:[속도]])</f>
        <v>0</v>
      </c>
      <c r="P9" s="53">
        <v>7</v>
      </c>
    </row>
    <row r="10" spans="1:16">
      <c r="A10" s="63" t="s">
        <v>437</v>
      </c>
      <c r="B10" s="63" t="s">
        <v>39</v>
      </c>
      <c r="C10" s="63" t="s">
        <v>567</v>
      </c>
      <c r="D10" s="63"/>
      <c r="E10" s="54">
        <v>167</v>
      </c>
      <c r="F10" s="54">
        <v>0</v>
      </c>
      <c r="G10" s="63" t="s">
        <v>433</v>
      </c>
      <c r="H10" s="63"/>
      <c r="I10" s="54">
        <v>8</v>
      </c>
      <c r="J10" s="54">
        <v>0</v>
      </c>
      <c r="K10" s="54">
        <v>0</v>
      </c>
      <c r="L10" s="54">
        <v>5</v>
      </c>
      <c r="M10" s="54">
        <v>1</v>
      </c>
      <c r="N10" s="53">
        <f t="shared" si="0"/>
        <v>13</v>
      </c>
      <c r="O10" s="53">
        <f>표10[[#This Row],[추천능력치]]-SUM(표10[[#This Row],[힘]:[속도]])</f>
        <v>0</v>
      </c>
      <c r="P10" s="53">
        <v>8</v>
      </c>
    </row>
    <row r="11" spans="1:16">
      <c r="A11" s="63" t="s">
        <v>560</v>
      </c>
      <c r="B11" s="63" t="s">
        <v>39</v>
      </c>
      <c r="C11" s="63" t="s">
        <v>536</v>
      </c>
      <c r="D11" s="63"/>
      <c r="E11" s="54">
        <v>167</v>
      </c>
      <c r="F11" s="54">
        <v>0</v>
      </c>
      <c r="G11" s="63" t="s">
        <v>491</v>
      </c>
      <c r="H11" s="63"/>
      <c r="I11" s="54">
        <v>0</v>
      </c>
      <c r="J11" s="54">
        <v>13</v>
      </c>
      <c r="K11" s="54">
        <v>0</v>
      </c>
      <c r="L11" s="54">
        <v>0</v>
      </c>
      <c r="M11" s="54">
        <v>1</v>
      </c>
      <c r="N11" s="53">
        <f t="shared" si="0"/>
        <v>13</v>
      </c>
      <c r="O11" s="53">
        <f>표10[[#This Row],[추천능력치]]-SUM(표10[[#This Row],[힘]:[속도]])</f>
        <v>0</v>
      </c>
      <c r="P11" s="53">
        <v>9</v>
      </c>
    </row>
    <row r="12" spans="1:16">
      <c r="A12" s="63" t="s">
        <v>439</v>
      </c>
      <c r="B12" s="63" t="s">
        <v>39</v>
      </c>
      <c r="C12" s="63" t="s">
        <v>569</v>
      </c>
      <c r="D12" s="63"/>
      <c r="E12" s="54">
        <v>167</v>
      </c>
      <c r="F12" s="54">
        <v>0</v>
      </c>
      <c r="G12" s="63" t="s">
        <v>491</v>
      </c>
      <c r="H12" s="63"/>
      <c r="I12" s="54">
        <v>0</v>
      </c>
      <c r="J12" s="54">
        <v>7</v>
      </c>
      <c r="K12" s="54">
        <v>6</v>
      </c>
      <c r="L12" s="54">
        <v>0</v>
      </c>
      <c r="M12" s="54">
        <v>1</v>
      </c>
      <c r="N12" s="53">
        <f t="shared" si="0"/>
        <v>13</v>
      </c>
      <c r="O12" s="53">
        <f>표10[[#This Row],[추천능력치]]-SUM(표10[[#This Row],[힘]:[속도]])</f>
        <v>0</v>
      </c>
      <c r="P12" s="53">
        <v>10</v>
      </c>
    </row>
    <row r="13" spans="1:16">
      <c r="A13" s="63" t="s">
        <v>442</v>
      </c>
      <c r="B13" s="63" t="s">
        <v>39</v>
      </c>
      <c r="C13" s="63" t="s">
        <v>549</v>
      </c>
      <c r="D13" s="63"/>
      <c r="E13" s="54">
        <v>167</v>
      </c>
      <c r="F13" s="54">
        <v>0</v>
      </c>
      <c r="G13" s="63" t="s">
        <v>492</v>
      </c>
      <c r="H13" s="63"/>
      <c r="I13" s="54">
        <v>0</v>
      </c>
      <c r="J13" s="54">
        <v>0</v>
      </c>
      <c r="K13" s="54">
        <v>13</v>
      </c>
      <c r="L13" s="54">
        <v>0</v>
      </c>
      <c r="M13" s="54">
        <v>1</v>
      </c>
      <c r="N13" s="53">
        <f t="shared" si="0"/>
        <v>13</v>
      </c>
      <c r="O13" s="53">
        <f>표10[[#This Row],[추천능력치]]-SUM(표10[[#This Row],[힘]:[속도]])</f>
        <v>0</v>
      </c>
      <c r="P13" s="53">
        <v>11</v>
      </c>
    </row>
    <row r="14" spans="1:16">
      <c r="A14" s="63" t="s">
        <v>443</v>
      </c>
      <c r="B14" s="63" t="s">
        <v>39</v>
      </c>
      <c r="C14" s="63" t="s">
        <v>572</v>
      </c>
      <c r="D14" s="63"/>
      <c r="E14" s="54">
        <v>167</v>
      </c>
      <c r="F14" s="54">
        <v>0</v>
      </c>
      <c r="G14" s="63" t="s">
        <v>492</v>
      </c>
      <c r="H14" s="63"/>
      <c r="I14" s="54">
        <v>5</v>
      </c>
      <c r="J14" s="54">
        <v>0</v>
      </c>
      <c r="K14" s="54">
        <v>8</v>
      </c>
      <c r="L14" s="54">
        <v>0</v>
      </c>
      <c r="M14" s="54">
        <v>1</v>
      </c>
      <c r="N14" s="53">
        <f t="shared" si="0"/>
        <v>13</v>
      </c>
      <c r="O14" s="53">
        <f>표10[[#This Row],[추천능력치]]-SUM(표10[[#This Row],[힘]:[속도]])</f>
        <v>0</v>
      </c>
      <c r="P14" s="53">
        <v>12</v>
      </c>
    </row>
    <row r="15" spans="1:16">
      <c r="A15" s="63" t="s">
        <v>438</v>
      </c>
      <c r="B15" s="63" t="s">
        <v>39</v>
      </c>
      <c r="C15" s="63" t="s">
        <v>554</v>
      </c>
      <c r="D15" s="63"/>
      <c r="E15" s="54">
        <v>167</v>
      </c>
      <c r="F15" s="54">
        <v>3</v>
      </c>
      <c r="G15" s="63" t="s">
        <v>433</v>
      </c>
      <c r="H15" s="63"/>
      <c r="I15" s="54">
        <v>44</v>
      </c>
      <c r="J15" s="54">
        <v>0</v>
      </c>
      <c r="K15" s="54">
        <v>0</v>
      </c>
      <c r="L15" s="54">
        <v>0</v>
      </c>
      <c r="M15" s="54">
        <v>3.375</v>
      </c>
      <c r="N15" s="53">
        <f t="shared" si="0"/>
        <v>44</v>
      </c>
      <c r="O15" s="53">
        <f>표10[[#This Row],[추천능력치]]-SUM(표10[[#This Row],[힘]:[속도]])</f>
        <v>0</v>
      </c>
      <c r="P15" s="53">
        <v>13</v>
      </c>
    </row>
    <row r="16" spans="1:16">
      <c r="A16" s="63" t="s">
        <v>559</v>
      </c>
      <c r="B16" s="63" t="s">
        <v>39</v>
      </c>
      <c r="C16" s="63" t="s">
        <v>568</v>
      </c>
      <c r="D16" s="63"/>
      <c r="E16" s="54">
        <v>167</v>
      </c>
      <c r="F16" s="54">
        <v>3</v>
      </c>
      <c r="G16" s="63" t="s">
        <v>433</v>
      </c>
      <c r="H16" s="63"/>
      <c r="I16" s="54">
        <v>24</v>
      </c>
      <c r="J16" s="54">
        <v>0</v>
      </c>
      <c r="K16" s="54">
        <v>0</v>
      </c>
      <c r="L16" s="54">
        <v>20</v>
      </c>
      <c r="M16" s="54">
        <v>3.375</v>
      </c>
      <c r="N16" s="53">
        <f t="shared" si="0"/>
        <v>44</v>
      </c>
      <c r="O16" s="53">
        <f>표10[[#This Row],[추천능력치]]-SUM(표10[[#This Row],[힘]:[속도]])</f>
        <v>0</v>
      </c>
      <c r="P16" s="53">
        <v>14</v>
      </c>
    </row>
    <row r="17" spans="1:16">
      <c r="A17" s="63" t="s">
        <v>440</v>
      </c>
      <c r="B17" s="63" t="s">
        <v>39</v>
      </c>
      <c r="C17" s="63" t="s">
        <v>537</v>
      </c>
      <c r="D17" s="63"/>
      <c r="E17" s="54">
        <v>167</v>
      </c>
      <c r="F17" s="54">
        <v>3</v>
      </c>
      <c r="G17" s="63" t="s">
        <v>491</v>
      </c>
      <c r="H17" s="63"/>
      <c r="I17" s="54">
        <v>7</v>
      </c>
      <c r="J17" s="54">
        <v>30</v>
      </c>
      <c r="K17" s="54">
        <v>0</v>
      </c>
      <c r="L17" s="54">
        <v>7</v>
      </c>
      <c r="M17" s="54">
        <v>3.375</v>
      </c>
      <c r="N17" s="53">
        <f t="shared" si="0"/>
        <v>44</v>
      </c>
      <c r="O17" s="53">
        <f>표10[[#This Row],[추천능력치]]-SUM(표10[[#This Row],[힘]:[속도]])</f>
        <v>0</v>
      </c>
      <c r="P17" s="53">
        <v>15</v>
      </c>
    </row>
    <row r="18" spans="1:16">
      <c r="A18" s="63" t="s">
        <v>441</v>
      </c>
      <c r="B18" s="63" t="s">
        <v>39</v>
      </c>
      <c r="C18" s="63" t="s">
        <v>570</v>
      </c>
      <c r="D18" s="63"/>
      <c r="E18" s="54">
        <v>167</v>
      </c>
      <c r="F18" s="54">
        <v>3</v>
      </c>
      <c r="G18" s="63" t="s">
        <v>491</v>
      </c>
      <c r="H18" s="63"/>
      <c r="I18" s="54">
        <v>7</v>
      </c>
      <c r="J18" s="54">
        <v>24</v>
      </c>
      <c r="K18" s="54">
        <v>13</v>
      </c>
      <c r="L18" s="54">
        <v>0</v>
      </c>
      <c r="M18" s="54">
        <v>3.375</v>
      </c>
      <c r="N18" s="53">
        <f t="shared" si="0"/>
        <v>44</v>
      </c>
      <c r="O18" s="53">
        <f>표10[[#This Row],[추천능력치]]-SUM(표10[[#This Row],[힘]:[속도]])</f>
        <v>0</v>
      </c>
      <c r="P18" s="53">
        <v>16</v>
      </c>
    </row>
    <row r="19" spans="1:16">
      <c r="A19" s="63" t="s">
        <v>444</v>
      </c>
      <c r="B19" s="63" t="s">
        <v>39</v>
      </c>
      <c r="C19" s="63" t="s">
        <v>550</v>
      </c>
      <c r="D19" s="63"/>
      <c r="E19" s="54">
        <v>167</v>
      </c>
      <c r="F19" s="54">
        <v>3</v>
      </c>
      <c r="G19" s="63" t="s">
        <v>492</v>
      </c>
      <c r="H19" s="63"/>
      <c r="I19" s="54">
        <v>0</v>
      </c>
      <c r="J19" s="54">
        <v>18</v>
      </c>
      <c r="K19" s="54">
        <v>18</v>
      </c>
      <c r="L19" s="54">
        <v>8</v>
      </c>
      <c r="M19" s="54">
        <v>3.375</v>
      </c>
      <c r="N19" s="53">
        <f t="shared" si="0"/>
        <v>44</v>
      </c>
      <c r="O19" s="53">
        <f>표10[[#This Row],[추천능력치]]-SUM(표10[[#This Row],[힘]:[속도]])</f>
        <v>0</v>
      </c>
      <c r="P19" s="53">
        <v>17</v>
      </c>
    </row>
    <row r="20" spans="1:16">
      <c r="A20" s="63" t="s">
        <v>445</v>
      </c>
      <c r="B20" s="63" t="s">
        <v>39</v>
      </c>
      <c r="C20" s="63" t="s">
        <v>573</v>
      </c>
      <c r="D20" s="63"/>
      <c r="E20" s="54">
        <v>167</v>
      </c>
      <c r="F20" s="54">
        <v>3</v>
      </c>
      <c r="G20" s="63" t="s">
        <v>492</v>
      </c>
      <c r="H20" s="63"/>
      <c r="I20" s="54">
        <v>8</v>
      </c>
      <c r="J20" s="54">
        <v>0</v>
      </c>
      <c r="K20" s="54">
        <v>36</v>
      </c>
      <c r="L20" s="54">
        <v>0</v>
      </c>
      <c r="M20" s="54">
        <v>3.375</v>
      </c>
      <c r="N20" s="53">
        <f t="shared" si="0"/>
        <v>44</v>
      </c>
      <c r="O20" s="53">
        <f>표10[[#This Row],[추천능력치]]-SUM(표10[[#This Row],[힘]:[속도]])</f>
        <v>0</v>
      </c>
      <c r="P20" s="53">
        <v>18</v>
      </c>
    </row>
    <row r="21" spans="1:16">
      <c r="A21" s="63" t="s">
        <v>446</v>
      </c>
      <c r="B21" s="63" t="s">
        <v>39</v>
      </c>
      <c r="C21" s="63" t="s">
        <v>574</v>
      </c>
      <c r="D21" s="63"/>
      <c r="E21" s="54">
        <v>312</v>
      </c>
      <c r="F21" s="54">
        <v>0</v>
      </c>
      <c r="G21" s="63" t="s">
        <v>433</v>
      </c>
      <c r="H21" s="63"/>
      <c r="I21" s="54">
        <v>24</v>
      </c>
      <c r="J21" s="54">
        <v>0</v>
      </c>
      <c r="K21" s="54">
        <v>0</v>
      </c>
      <c r="L21" s="54">
        <v>0</v>
      </c>
      <c r="M21" s="54">
        <v>1</v>
      </c>
      <c r="N21" s="53">
        <f t="shared" si="0"/>
        <v>24</v>
      </c>
      <c r="O21" s="53">
        <f>표10[[#This Row],[추천능력치]]-SUM(표10[[#This Row],[힘]:[속도]])</f>
        <v>0</v>
      </c>
      <c r="P21" s="53">
        <v>19</v>
      </c>
    </row>
    <row r="22" spans="1:16">
      <c r="A22" s="63" t="s">
        <v>447</v>
      </c>
      <c r="B22" s="63" t="s">
        <v>39</v>
      </c>
      <c r="C22" s="63" t="s">
        <v>575</v>
      </c>
      <c r="D22" s="63"/>
      <c r="E22" s="54">
        <v>312</v>
      </c>
      <c r="F22" s="54">
        <v>0</v>
      </c>
      <c r="G22" s="63" t="s">
        <v>433</v>
      </c>
      <c r="H22" s="63"/>
      <c r="I22" s="54">
        <v>14</v>
      </c>
      <c r="J22" s="54">
        <v>10</v>
      </c>
      <c r="K22" s="54">
        <v>0</v>
      </c>
      <c r="L22" s="54">
        <v>0</v>
      </c>
      <c r="M22" s="54">
        <v>1</v>
      </c>
      <c r="N22" s="53">
        <f t="shared" si="0"/>
        <v>24</v>
      </c>
      <c r="O22" s="53">
        <f>표10[[#This Row],[추천능력치]]-SUM(표10[[#This Row],[힘]:[속도]])</f>
        <v>0</v>
      </c>
      <c r="P22" s="53">
        <v>20</v>
      </c>
    </row>
    <row r="23" spans="1:16">
      <c r="A23" s="63" t="s">
        <v>484</v>
      </c>
      <c r="B23" s="63" t="s">
        <v>39</v>
      </c>
      <c r="C23" s="63" t="s">
        <v>546</v>
      </c>
      <c r="D23" s="63"/>
      <c r="E23" s="54">
        <v>312</v>
      </c>
      <c r="F23" s="54">
        <v>0</v>
      </c>
      <c r="G23" s="63" t="s">
        <v>491</v>
      </c>
      <c r="H23" s="63"/>
      <c r="I23" s="54">
        <v>0</v>
      </c>
      <c r="J23" s="54">
        <v>24</v>
      </c>
      <c r="K23" s="54">
        <v>0</v>
      </c>
      <c r="L23" s="54">
        <v>0</v>
      </c>
      <c r="M23" s="54">
        <v>1</v>
      </c>
      <c r="N23" s="53">
        <f t="shared" si="0"/>
        <v>24</v>
      </c>
      <c r="O23" s="53">
        <f>표10[[#This Row],[추천능력치]]-SUM(표10[[#This Row],[힘]:[속도]])</f>
        <v>0</v>
      </c>
      <c r="P23" s="53">
        <v>21</v>
      </c>
    </row>
    <row r="24" spans="1:16">
      <c r="A24" s="63" t="s">
        <v>485</v>
      </c>
      <c r="B24" s="63" t="s">
        <v>39</v>
      </c>
      <c r="C24" s="63" t="s">
        <v>577</v>
      </c>
      <c r="D24" s="63"/>
      <c r="E24" s="54">
        <v>312</v>
      </c>
      <c r="F24" s="54">
        <v>0</v>
      </c>
      <c r="G24" s="63" t="s">
        <v>491</v>
      </c>
      <c r="H24" s="63"/>
      <c r="I24" s="54">
        <v>10</v>
      </c>
      <c r="J24" s="54">
        <v>14</v>
      </c>
      <c r="K24" s="54">
        <v>0</v>
      </c>
      <c r="L24" s="54">
        <v>0</v>
      </c>
      <c r="M24" s="54">
        <v>1</v>
      </c>
      <c r="N24" s="53">
        <f t="shared" si="0"/>
        <v>24</v>
      </c>
      <c r="O24" s="53">
        <f>표10[[#This Row],[추천능력치]]-SUM(표10[[#This Row],[힘]:[속도]])</f>
        <v>0</v>
      </c>
      <c r="P24" s="53">
        <v>22</v>
      </c>
    </row>
    <row r="25" spans="1:16">
      <c r="A25" s="63" t="s">
        <v>563</v>
      </c>
      <c r="B25" s="63" t="s">
        <v>39</v>
      </c>
      <c r="C25" s="63" t="s">
        <v>548</v>
      </c>
      <c r="D25" s="63"/>
      <c r="E25" s="54">
        <v>312</v>
      </c>
      <c r="F25" s="54">
        <v>0</v>
      </c>
      <c r="G25" s="63" t="s">
        <v>492</v>
      </c>
      <c r="H25" s="63"/>
      <c r="I25" s="54">
        <v>0</v>
      </c>
      <c r="J25" s="54">
        <v>0</v>
      </c>
      <c r="K25" s="54">
        <v>24</v>
      </c>
      <c r="L25" s="54">
        <v>0</v>
      </c>
      <c r="M25" s="54">
        <v>1</v>
      </c>
      <c r="N25" s="53">
        <f t="shared" si="0"/>
        <v>24</v>
      </c>
      <c r="O25" s="53">
        <f>표10[[#This Row],[추천능력치]]-SUM(표10[[#This Row],[힘]:[속도]])</f>
        <v>0</v>
      </c>
      <c r="P25" s="53">
        <v>23</v>
      </c>
    </row>
    <row r="26" spans="1:16">
      <c r="A26" s="63" t="s">
        <v>564</v>
      </c>
      <c r="B26" s="63" t="s">
        <v>39</v>
      </c>
      <c r="C26" s="63" t="s">
        <v>580</v>
      </c>
      <c r="D26" s="63"/>
      <c r="E26" s="54">
        <v>312</v>
      </c>
      <c r="F26" s="54">
        <v>0</v>
      </c>
      <c r="G26" s="63" t="s">
        <v>492</v>
      </c>
      <c r="H26" s="63"/>
      <c r="I26" s="54">
        <v>5</v>
      </c>
      <c r="J26" s="54">
        <v>0</v>
      </c>
      <c r="K26" s="54">
        <v>14</v>
      </c>
      <c r="L26" s="54">
        <v>5</v>
      </c>
      <c r="M26" s="54">
        <v>1</v>
      </c>
      <c r="N26" s="53">
        <f t="shared" si="0"/>
        <v>24</v>
      </c>
      <c r="O26" s="53">
        <f>표10[[#This Row],[추천능력치]]-SUM(표10[[#This Row],[힘]:[속도]])</f>
        <v>0</v>
      </c>
      <c r="P26" s="53">
        <v>24</v>
      </c>
    </row>
    <row r="27" spans="1:16">
      <c r="A27" s="63" t="s">
        <v>448</v>
      </c>
      <c r="B27" s="63" t="s">
        <v>39</v>
      </c>
      <c r="C27" s="63" t="s">
        <v>545</v>
      </c>
      <c r="D27" s="63"/>
      <c r="E27" s="54">
        <v>312</v>
      </c>
      <c r="F27" s="54">
        <v>3</v>
      </c>
      <c r="G27" s="63" t="s">
        <v>433</v>
      </c>
      <c r="H27" s="63"/>
      <c r="I27" s="54">
        <v>43</v>
      </c>
      <c r="J27" s="54">
        <v>13</v>
      </c>
      <c r="K27" s="54">
        <v>13</v>
      </c>
      <c r="L27" s="54">
        <v>13</v>
      </c>
      <c r="M27" s="54">
        <v>3.375</v>
      </c>
      <c r="N27" s="53">
        <f t="shared" si="0"/>
        <v>82</v>
      </c>
      <c r="O27" s="53">
        <f>표10[[#This Row],[추천능력치]]-SUM(표10[[#This Row],[힘]:[속도]])</f>
        <v>0</v>
      </c>
      <c r="P27" s="53">
        <v>25</v>
      </c>
    </row>
    <row r="28" spans="1:16">
      <c r="A28" s="63" t="s">
        <v>483</v>
      </c>
      <c r="B28" s="63" t="s">
        <v>39</v>
      </c>
      <c r="C28" s="63" t="s">
        <v>576</v>
      </c>
      <c r="D28" s="63"/>
      <c r="E28" s="54">
        <v>312</v>
      </c>
      <c r="F28" s="54">
        <v>3</v>
      </c>
      <c r="G28" s="63" t="s">
        <v>433</v>
      </c>
      <c r="H28" s="63"/>
      <c r="I28" s="54">
        <v>50</v>
      </c>
      <c r="J28" s="54">
        <v>18</v>
      </c>
      <c r="K28" s="54">
        <v>14</v>
      </c>
      <c r="L28" s="54">
        <v>0</v>
      </c>
      <c r="M28" s="54">
        <v>3.375</v>
      </c>
      <c r="N28" s="53">
        <f t="shared" si="0"/>
        <v>82</v>
      </c>
      <c r="O28" s="53">
        <f>표10[[#This Row],[추천능력치]]-SUM(표10[[#This Row],[힘]:[속도]])</f>
        <v>0</v>
      </c>
      <c r="P28" s="53">
        <v>26</v>
      </c>
    </row>
    <row r="29" spans="1:16">
      <c r="A29" s="63" t="s">
        <v>561</v>
      </c>
      <c r="B29" s="63" t="s">
        <v>39</v>
      </c>
      <c r="C29" s="63" t="s">
        <v>547</v>
      </c>
      <c r="D29" s="63"/>
      <c r="E29" s="54">
        <v>312</v>
      </c>
      <c r="F29" s="54">
        <v>3</v>
      </c>
      <c r="G29" s="63" t="s">
        <v>491</v>
      </c>
      <c r="H29" s="63"/>
      <c r="I29" s="54">
        <v>0</v>
      </c>
      <c r="J29" s="54">
        <v>45</v>
      </c>
      <c r="K29" s="54">
        <v>25</v>
      </c>
      <c r="L29" s="54">
        <v>12</v>
      </c>
      <c r="M29" s="54">
        <v>3.375</v>
      </c>
      <c r="N29" s="53">
        <f t="shared" si="0"/>
        <v>82</v>
      </c>
      <c r="O29" s="53">
        <f>표10[[#This Row],[추천능력치]]-SUM(표10[[#This Row],[힘]:[속도]])</f>
        <v>0</v>
      </c>
      <c r="P29" s="53">
        <v>27</v>
      </c>
    </row>
    <row r="30" spans="1:16">
      <c r="A30" s="63" t="s">
        <v>562</v>
      </c>
      <c r="B30" s="63" t="s">
        <v>39</v>
      </c>
      <c r="C30" s="63" t="s">
        <v>579</v>
      </c>
      <c r="D30" s="63"/>
      <c r="E30" s="54">
        <v>312</v>
      </c>
      <c r="F30" s="54">
        <v>3</v>
      </c>
      <c r="G30" s="63" t="s">
        <v>491</v>
      </c>
      <c r="H30" s="63"/>
      <c r="I30" s="54">
        <v>32</v>
      </c>
      <c r="J30" s="54">
        <v>35</v>
      </c>
      <c r="K30" s="54">
        <v>0</v>
      </c>
      <c r="L30" s="54">
        <v>15</v>
      </c>
      <c r="M30" s="54">
        <v>3.375</v>
      </c>
      <c r="N30" s="53">
        <f t="shared" si="0"/>
        <v>82</v>
      </c>
      <c r="O30" s="53">
        <f>표10[[#This Row],[추천능력치]]-SUM(표10[[#This Row],[힘]:[속도]])</f>
        <v>0</v>
      </c>
      <c r="P30" s="53">
        <v>28</v>
      </c>
    </row>
    <row r="31" spans="1:16">
      <c r="A31" s="63" t="s">
        <v>565</v>
      </c>
      <c r="B31" s="63" t="s">
        <v>39</v>
      </c>
      <c r="C31" s="63" t="s">
        <v>538</v>
      </c>
      <c r="D31" s="63"/>
      <c r="E31" s="54">
        <v>312</v>
      </c>
      <c r="F31" s="54">
        <v>3</v>
      </c>
      <c r="G31" s="63" t="s">
        <v>492</v>
      </c>
      <c r="H31" s="63"/>
      <c r="I31" s="54">
        <v>20</v>
      </c>
      <c r="J31" s="54">
        <v>20</v>
      </c>
      <c r="K31" s="54">
        <v>22</v>
      </c>
      <c r="L31" s="54">
        <v>20</v>
      </c>
      <c r="M31" s="54">
        <v>3.375</v>
      </c>
      <c r="N31" s="53">
        <f t="shared" si="0"/>
        <v>82</v>
      </c>
      <c r="O31" s="53">
        <f>표10[[#This Row],[추천능력치]]-SUM(표10[[#This Row],[힘]:[속도]])</f>
        <v>0</v>
      </c>
      <c r="P31" s="53">
        <v>29</v>
      </c>
    </row>
    <row r="32" spans="1:16">
      <c r="A32" s="63" t="s">
        <v>566</v>
      </c>
      <c r="B32" s="63" t="s">
        <v>39</v>
      </c>
      <c r="C32" s="63" t="s">
        <v>581</v>
      </c>
      <c r="D32" s="63"/>
      <c r="E32" s="54">
        <v>312</v>
      </c>
      <c r="F32" s="54">
        <v>3</v>
      </c>
      <c r="G32" s="63" t="s">
        <v>492</v>
      </c>
      <c r="H32" s="63"/>
      <c r="I32" s="54">
        <v>0</v>
      </c>
      <c r="J32" s="54">
        <v>0</v>
      </c>
      <c r="K32" s="54">
        <v>82</v>
      </c>
      <c r="L32" s="54">
        <v>0</v>
      </c>
      <c r="M32" s="54">
        <v>3.375</v>
      </c>
      <c r="N32" s="53">
        <f t="shared" si="0"/>
        <v>82</v>
      </c>
      <c r="O32" s="53">
        <f>표10[[#This Row],[추천능력치]]-SUM(표10[[#This Row],[힘]:[속도]])</f>
        <v>0</v>
      </c>
      <c r="P32" s="53">
        <v>30</v>
      </c>
    </row>
    <row r="33" spans="1:12">
      <c r="B33" s="63"/>
    </row>
    <row r="35" spans="1:12">
      <c r="A35" s="63"/>
      <c r="B35" s="63"/>
      <c r="C35" s="63"/>
      <c r="D35" s="63"/>
      <c r="E35" s="54"/>
      <c r="F35" s="54"/>
      <c r="G35" s="63"/>
      <c r="H35" s="54"/>
      <c r="I35" s="54"/>
      <c r="J35" s="54"/>
      <c r="K35" s="54"/>
      <c r="L35" s="54"/>
    </row>
    <row r="36" spans="1:12">
      <c r="A36" s="63"/>
      <c r="B36" s="63"/>
      <c r="C36" s="63"/>
      <c r="D36" s="63"/>
      <c r="E36" s="54"/>
      <c r="F36" s="54"/>
      <c r="G36" s="63"/>
      <c r="H36" s="54"/>
      <c r="I36" s="54"/>
      <c r="J36" s="54"/>
      <c r="K36" s="54"/>
      <c r="L36" s="54"/>
    </row>
    <row r="50" spans="1:12">
      <c r="A50" s="63"/>
      <c r="B50" s="63"/>
      <c r="C50" s="63"/>
      <c r="D50" s="63"/>
      <c r="E50" s="54"/>
      <c r="F50" s="54"/>
      <c r="G50" s="63"/>
      <c r="H50" s="54"/>
      <c r="I50" s="54"/>
      <c r="J50" s="54"/>
      <c r="K50" s="54"/>
      <c r="L50" s="54"/>
    </row>
    <row r="51" spans="1:12">
      <c r="A51" s="63"/>
      <c r="B51" s="63"/>
      <c r="C51" s="63"/>
      <c r="D51" s="63"/>
      <c r="E51" s="54"/>
      <c r="F51" s="54"/>
      <c r="G51" s="63"/>
      <c r="H51" s="54"/>
      <c r="I51" s="54"/>
      <c r="J51" s="54"/>
      <c r="K51" s="54"/>
      <c r="L51" s="54"/>
    </row>
    <row r="52" spans="1:12">
      <c r="A52" s="63"/>
      <c r="B52" s="63"/>
      <c r="C52" s="63"/>
      <c r="D52" s="63"/>
      <c r="E52" s="54"/>
      <c r="F52" s="54"/>
      <c r="G52" s="63"/>
      <c r="H52" s="54"/>
      <c r="I52" s="54"/>
      <c r="J52" s="54"/>
      <c r="K52" s="54"/>
      <c r="L52" s="54"/>
    </row>
    <row r="53" spans="1:12">
      <c r="A53" s="63"/>
      <c r="B53" s="63"/>
      <c r="C53" s="63"/>
      <c r="D53" s="63"/>
      <c r="E53" s="54"/>
      <c r="F53" s="54"/>
      <c r="G53" s="63"/>
      <c r="H53" s="54"/>
      <c r="I53" s="54"/>
      <c r="J53" s="54"/>
      <c r="K53" s="54"/>
      <c r="L53" s="54"/>
    </row>
    <row r="54" spans="1:12">
      <c r="A54" s="63"/>
      <c r="B54" s="63"/>
      <c r="C54" s="63"/>
      <c r="D54" s="63"/>
      <c r="E54" s="54"/>
      <c r="F54" s="54"/>
      <c r="G54" s="63"/>
      <c r="H54" s="54"/>
      <c r="I54" s="54"/>
      <c r="J54" s="54"/>
      <c r="K54" s="54"/>
      <c r="L54" s="54"/>
    </row>
    <row r="55" spans="1:12">
      <c r="A55" s="63"/>
      <c r="B55" s="63"/>
      <c r="C55" s="63"/>
      <c r="D55" s="63"/>
      <c r="E55" s="54"/>
      <c r="F55" s="54"/>
      <c r="G55" s="63"/>
      <c r="H55" s="54"/>
      <c r="I55" s="54"/>
      <c r="J55" s="54"/>
      <c r="K55" s="54"/>
      <c r="L55" s="54"/>
    </row>
    <row r="56" spans="1:12">
      <c r="A56" s="63"/>
      <c r="B56" s="63"/>
      <c r="C56" s="63"/>
      <c r="D56" s="63"/>
      <c r="E56" s="54"/>
      <c r="F56" s="54"/>
      <c r="G56" s="63"/>
      <c r="H56" s="54"/>
      <c r="I56" s="54"/>
      <c r="J56" s="54"/>
      <c r="K56" s="54"/>
      <c r="L56" s="54"/>
    </row>
    <row r="57" spans="1:12">
      <c r="A57" s="63"/>
      <c r="B57" s="63"/>
      <c r="C57" s="63"/>
      <c r="D57" s="63"/>
      <c r="E57" s="54"/>
      <c r="F57" s="54"/>
      <c r="G57" s="63"/>
      <c r="H57" s="54"/>
      <c r="I57" s="54"/>
      <c r="J57" s="54"/>
      <c r="K57" s="54"/>
      <c r="L57" s="54"/>
    </row>
    <row r="58" spans="1:12">
      <c r="A58" s="63"/>
      <c r="B58" s="63"/>
      <c r="C58" s="63"/>
      <c r="D58" s="63"/>
      <c r="E58" s="54"/>
      <c r="F58" s="54"/>
      <c r="G58" s="63"/>
      <c r="H58" s="54"/>
      <c r="I58" s="54"/>
      <c r="J58" s="54"/>
      <c r="K58" s="54"/>
      <c r="L58" s="54"/>
    </row>
    <row r="59" spans="1:12">
      <c r="A59" s="63"/>
      <c r="B59" s="63"/>
      <c r="C59" s="63"/>
      <c r="D59" s="63"/>
      <c r="E59" s="54"/>
      <c r="F59" s="54"/>
      <c r="G59" s="63"/>
      <c r="H59" s="54"/>
      <c r="I59" s="54"/>
      <c r="J59" s="54"/>
      <c r="K59" s="54"/>
      <c r="L59" s="54"/>
    </row>
    <row r="60" spans="1:12">
      <c r="A60" s="63"/>
      <c r="B60" s="63"/>
      <c r="C60" s="63"/>
      <c r="D60" s="63"/>
      <c r="E60" s="54"/>
      <c r="F60" s="54"/>
      <c r="G60" s="63"/>
      <c r="H60" s="54"/>
      <c r="I60" s="54"/>
      <c r="J60" s="54"/>
      <c r="K60" s="54"/>
      <c r="L60" s="54"/>
    </row>
    <row r="61" spans="1:12">
      <c r="A61" s="63"/>
      <c r="B61" s="63"/>
      <c r="C61" s="63"/>
      <c r="D61" s="63"/>
      <c r="E61" s="54"/>
      <c r="F61" s="54"/>
      <c r="G61" s="63"/>
      <c r="H61" s="54"/>
      <c r="I61" s="54"/>
      <c r="J61" s="54"/>
      <c r="K61" s="54"/>
      <c r="L61" s="54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Z47"/>
  <sheetViews>
    <sheetView zoomScaleNormal="100" workbookViewId="0">
      <selection activeCell="V3" sqref="V3"/>
    </sheetView>
  </sheetViews>
  <sheetFormatPr defaultRowHeight="11.25"/>
  <cols>
    <col min="1" max="1" width="7.625" style="53" bestFit="1" customWidth="1"/>
    <col min="2" max="2" width="9" style="53"/>
    <col min="3" max="3" width="9" style="53" bestFit="1" customWidth="1"/>
    <col min="4" max="4" width="9" style="53"/>
    <col min="5" max="5" width="7" style="53" bestFit="1" customWidth="1"/>
    <col min="6" max="6" width="11.125" style="53" bestFit="1" customWidth="1"/>
    <col min="7" max="7" width="7.875" style="53" bestFit="1" customWidth="1"/>
    <col min="8" max="8" width="7" style="53" bestFit="1" customWidth="1"/>
    <col min="9" max="9" width="11.5" style="53" bestFit="1" customWidth="1"/>
    <col min="10" max="10" width="7.875" style="53" bestFit="1" customWidth="1"/>
    <col min="11" max="11" width="7" style="53" bestFit="1" customWidth="1"/>
    <col min="12" max="12" width="10.625" style="53" bestFit="1" customWidth="1"/>
    <col min="13" max="13" width="7.875" style="53" bestFit="1" customWidth="1"/>
    <col min="14" max="14" width="7" style="53" bestFit="1" customWidth="1"/>
    <col min="15" max="15" width="13.5" style="53" bestFit="1" customWidth="1"/>
    <col min="16" max="16" width="7.875" style="53" bestFit="1" customWidth="1"/>
    <col min="17" max="17" width="6.25" style="53" bestFit="1" customWidth="1"/>
    <col min="18" max="18" width="9" style="53"/>
    <col min="19" max="19" width="12.875" style="53" bestFit="1" customWidth="1"/>
    <col min="20" max="21" width="9" style="53" bestFit="1" customWidth="1"/>
    <col min="22" max="22" width="9" style="53" customWidth="1"/>
    <col min="23" max="23" width="9.75" style="53" bestFit="1" customWidth="1"/>
    <col min="24" max="16384" width="9" style="53"/>
  </cols>
  <sheetData>
    <row r="1" spans="1:26" ht="12" thickBot="1">
      <c r="A1" s="57" t="s">
        <v>499</v>
      </c>
      <c r="B1" s="58" t="s">
        <v>498</v>
      </c>
      <c r="C1" s="71" t="s">
        <v>540</v>
      </c>
      <c r="D1" s="57" t="s">
        <v>501</v>
      </c>
      <c r="E1" s="59" t="s">
        <v>502</v>
      </c>
      <c r="F1" s="60" t="s">
        <v>503</v>
      </c>
      <c r="G1" s="61" t="s">
        <v>504</v>
      </c>
      <c r="H1" s="59" t="s">
        <v>505</v>
      </c>
      <c r="I1" s="60" t="s">
        <v>506</v>
      </c>
      <c r="J1" s="61" t="s">
        <v>507</v>
      </c>
      <c r="K1" s="59" t="s">
        <v>508</v>
      </c>
      <c r="L1" s="60" t="s">
        <v>509</v>
      </c>
      <c r="M1" s="61" t="s">
        <v>510</v>
      </c>
      <c r="N1" s="59" t="s">
        <v>511</v>
      </c>
      <c r="O1" s="60" t="s">
        <v>512</v>
      </c>
      <c r="P1" s="61" t="s">
        <v>513</v>
      </c>
      <c r="Q1" s="67" t="s">
        <v>487</v>
      </c>
      <c r="R1" s="64" t="s">
        <v>532</v>
      </c>
      <c r="S1" s="64" t="s">
        <v>494</v>
      </c>
      <c r="T1" s="64" t="s">
        <v>495</v>
      </c>
      <c r="U1" s="64" t="s">
        <v>496</v>
      </c>
      <c r="V1" s="64" t="s">
        <v>634</v>
      </c>
      <c r="W1" s="68" t="s">
        <v>497</v>
      </c>
    </row>
    <row r="2" spans="1:26">
      <c r="A2" s="72" t="s">
        <v>609</v>
      </c>
      <c r="B2" s="73" t="s">
        <v>610</v>
      </c>
      <c r="C2" s="56" t="s">
        <v>604</v>
      </c>
      <c r="D2" s="72">
        <v>0</v>
      </c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4">
        <v>0</v>
      </c>
      <c r="R2" s="74">
        <v>2.25</v>
      </c>
      <c r="S2" s="75">
        <f>D2/9*0.3*R2</f>
        <v>0</v>
      </c>
      <c r="T2" s="75">
        <f>S2/2</f>
        <v>0</v>
      </c>
      <c r="U2" s="75">
        <f>S2*W2</f>
        <v>0</v>
      </c>
      <c r="V2" s="75">
        <f>표8[[#This Row],[부분능력]]*2</f>
        <v>0</v>
      </c>
      <c r="W2" s="74">
        <v>0</v>
      </c>
    </row>
    <row r="3" spans="1:26">
      <c r="A3" s="56" t="s">
        <v>493</v>
      </c>
      <c r="B3" s="53" t="s">
        <v>626</v>
      </c>
      <c r="C3" s="56" t="s">
        <v>604</v>
      </c>
      <c r="D3" s="53">
        <v>67</v>
      </c>
      <c r="E3" s="53" t="s">
        <v>627</v>
      </c>
      <c r="F3" s="53" t="s">
        <v>628</v>
      </c>
      <c r="G3" s="53">
        <v>5</v>
      </c>
      <c r="H3" s="56"/>
      <c r="I3" s="56"/>
      <c r="K3" s="56"/>
      <c r="L3" s="56"/>
      <c r="N3" s="56"/>
      <c r="O3" s="56"/>
      <c r="Q3" s="53">
        <v>1</v>
      </c>
      <c r="R3" s="53">
        <v>2.25</v>
      </c>
      <c r="S3" s="55">
        <f>D3/9*0.3*R3</f>
        <v>5.0250000000000004</v>
      </c>
      <c r="T3" s="55">
        <f>S3/2</f>
        <v>2.5125000000000002</v>
      </c>
      <c r="U3" s="55">
        <f>S3*W3</f>
        <v>15.075000000000001</v>
      </c>
      <c r="V3" s="55">
        <f>표8[[#This Row],[부분능력]]*2</f>
        <v>30.150000000000002</v>
      </c>
      <c r="W3" s="53">
        <v>3</v>
      </c>
      <c r="Y3" s="76" t="s">
        <v>612</v>
      </c>
      <c r="Z3" s="77" t="s">
        <v>613</v>
      </c>
    </row>
    <row r="4" spans="1:26">
      <c r="A4" s="56" t="s">
        <v>461</v>
      </c>
      <c r="B4" s="53" t="s">
        <v>619</v>
      </c>
      <c r="C4" s="56" t="s">
        <v>604</v>
      </c>
      <c r="D4" s="53">
        <v>67</v>
      </c>
      <c r="E4" s="53" t="s">
        <v>621</v>
      </c>
      <c r="F4" s="53" t="s">
        <v>618</v>
      </c>
      <c r="G4" s="53">
        <v>5</v>
      </c>
      <c r="H4" s="56"/>
      <c r="I4" s="56"/>
      <c r="K4" s="56"/>
      <c r="L4" s="56"/>
      <c r="N4" s="56"/>
      <c r="O4" s="56"/>
      <c r="Q4" s="53">
        <v>2</v>
      </c>
      <c r="R4" s="53">
        <v>2.25</v>
      </c>
      <c r="S4" s="55">
        <f t="shared" ref="S4:S47" si="0">D4/9*0.3*R4</f>
        <v>5.0250000000000004</v>
      </c>
      <c r="T4" s="55">
        <f t="shared" ref="T4:T47" si="1">S4/2</f>
        <v>2.5125000000000002</v>
      </c>
      <c r="U4" s="55">
        <f t="shared" ref="U4:U47" si="2">S4*W4</f>
        <v>15.075000000000001</v>
      </c>
      <c r="V4" s="55">
        <f>표8[[#This Row],[부분능력]]*2</f>
        <v>30.150000000000002</v>
      </c>
      <c r="W4" s="53">
        <v>3</v>
      </c>
      <c r="Y4" s="78" t="s">
        <v>614</v>
      </c>
      <c r="Z4" s="79" t="s">
        <v>615</v>
      </c>
    </row>
    <row r="5" spans="1:26">
      <c r="A5" s="56" t="s">
        <v>462</v>
      </c>
      <c r="B5" s="53" t="s">
        <v>620</v>
      </c>
      <c r="C5" s="56" t="s">
        <v>604</v>
      </c>
      <c r="D5" s="53">
        <v>67</v>
      </c>
      <c r="E5" s="53" t="s">
        <v>622</v>
      </c>
      <c r="F5" s="53" t="s">
        <v>434</v>
      </c>
      <c r="G5" s="53">
        <v>15</v>
      </c>
      <c r="H5" s="56"/>
      <c r="I5" s="56"/>
      <c r="K5" s="56"/>
      <c r="L5" s="56"/>
      <c r="N5" s="56"/>
      <c r="O5" s="56"/>
      <c r="Q5" s="53">
        <v>3</v>
      </c>
      <c r="R5" s="53">
        <v>2.25</v>
      </c>
      <c r="S5" s="55">
        <f t="shared" si="0"/>
        <v>5.0250000000000004</v>
      </c>
      <c r="T5" s="55">
        <f t="shared" si="1"/>
        <v>2.5125000000000002</v>
      </c>
      <c r="U5" s="55">
        <f t="shared" si="2"/>
        <v>15.075000000000001</v>
      </c>
      <c r="V5" s="55">
        <f>표8[[#This Row],[부분능력]]*2</f>
        <v>30.150000000000002</v>
      </c>
      <c r="W5" s="53">
        <v>3</v>
      </c>
      <c r="Y5" s="80" t="s">
        <v>616</v>
      </c>
      <c r="Z5" s="81" t="s">
        <v>617</v>
      </c>
    </row>
    <row r="6" spans="1:26">
      <c r="A6" s="56" t="s">
        <v>463</v>
      </c>
      <c r="B6" s="53" t="s">
        <v>630</v>
      </c>
      <c r="C6" s="56" t="s">
        <v>604</v>
      </c>
      <c r="D6" s="53">
        <v>67</v>
      </c>
      <c r="E6" s="53" t="s">
        <v>622</v>
      </c>
      <c r="F6" s="53" t="s">
        <v>65</v>
      </c>
      <c r="G6" s="53">
        <v>15</v>
      </c>
      <c r="H6" s="56"/>
      <c r="I6" s="56"/>
      <c r="K6" s="56"/>
      <c r="L6" s="56"/>
      <c r="N6" s="56"/>
      <c r="O6" s="56"/>
      <c r="Q6" s="53">
        <v>4</v>
      </c>
      <c r="R6" s="53">
        <v>2.25</v>
      </c>
      <c r="S6" s="55">
        <f t="shared" si="0"/>
        <v>5.0250000000000004</v>
      </c>
      <c r="T6" s="55">
        <f t="shared" si="1"/>
        <v>2.5125000000000002</v>
      </c>
      <c r="U6" s="55">
        <f t="shared" si="2"/>
        <v>15.075000000000001</v>
      </c>
      <c r="V6" s="55">
        <f>표8[[#This Row],[부분능력]]*2</f>
        <v>30.150000000000002</v>
      </c>
      <c r="W6" s="53">
        <v>3</v>
      </c>
    </row>
    <row r="7" spans="1:26">
      <c r="A7" s="56" t="s">
        <v>464</v>
      </c>
      <c r="B7" s="53" t="s">
        <v>631</v>
      </c>
      <c r="C7" s="56" t="s">
        <v>604</v>
      </c>
      <c r="D7" s="53">
        <v>67</v>
      </c>
      <c r="E7" s="53" t="s">
        <v>623</v>
      </c>
      <c r="F7" s="53" t="s">
        <v>167</v>
      </c>
      <c r="G7" s="53">
        <v>15</v>
      </c>
      <c r="H7" s="56"/>
      <c r="I7" s="56"/>
      <c r="K7" s="56"/>
      <c r="L7" s="56"/>
      <c r="N7" s="56"/>
      <c r="O7" s="56"/>
      <c r="Q7" s="53">
        <v>5</v>
      </c>
      <c r="R7" s="53">
        <v>2.25</v>
      </c>
      <c r="S7" s="55">
        <f t="shared" si="0"/>
        <v>5.0250000000000004</v>
      </c>
      <c r="T7" s="55">
        <f t="shared" si="1"/>
        <v>2.5125000000000002</v>
      </c>
      <c r="U7" s="55">
        <f t="shared" si="2"/>
        <v>15.075000000000001</v>
      </c>
      <c r="V7" s="55">
        <f>표8[[#This Row],[부분능력]]*2</f>
        <v>30.150000000000002</v>
      </c>
      <c r="W7" s="53">
        <v>3</v>
      </c>
    </row>
    <row r="8" spans="1:26">
      <c r="A8" s="56" t="s">
        <v>465</v>
      </c>
      <c r="B8" s="53" t="s">
        <v>632</v>
      </c>
      <c r="C8" s="56" t="s">
        <v>604</v>
      </c>
      <c r="D8" s="53">
        <v>67</v>
      </c>
      <c r="E8" s="53" t="s">
        <v>624</v>
      </c>
      <c r="F8" s="53" t="s">
        <v>68</v>
      </c>
      <c r="G8" s="53">
        <v>15</v>
      </c>
      <c r="H8" s="56"/>
      <c r="I8" s="56"/>
      <c r="K8" s="56"/>
      <c r="L8" s="56"/>
      <c r="N8" s="56"/>
      <c r="O8" s="56"/>
      <c r="Q8" s="53">
        <v>6</v>
      </c>
      <c r="R8" s="53">
        <v>2.25</v>
      </c>
      <c r="S8" s="55">
        <f t="shared" si="0"/>
        <v>5.0250000000000004</v>
      </c>
      <c r="T8" s="55">
        <f t="shared" si="1"/>
        <v>2.5125000000000002</v>
      </c>
      <c r="U8" s="55">
        <f t="shared" si="2"/>
        <v>15.075000000000001</v>
      </c>
      <c r="V8" s="55">
        <f>표8[[#This Row],[부분능력]]*2</f>
        <v>30.150000000000002</v>
      </c>
      <c r="W8" s="53">
        <v>3</v>
      </c>
    </row>
    <row r="9" spans="1:26">
      <c r="A9" s="56" t="s">
        <v>466</v>
      </c>
      <c r="B9" s="53" t="s">
        <v>633</v>
      </c>
      <c r="C9" s="56" t="s">
        <v>604</v>
      </c>
      <c r="D9" s="53">
        <v>67</v>
      </c>
      <c r="E9" s="53" t="s">
        <v>625</v>
      </c>
      <c r="F9" s="53" t="s">
        <v>629</v>
      </c>
      <c r="G9" s="53">
        <v>30</v>
      </c>
      <c r="H9" s="56"/>
      <c r="I9" s="56"/>
      <c r="K9" s="56"/>
      <c r="L9" s="56"/>
      <c r="N9" s="56"/>
      <c r="O9" s="56"/>
      <c r="Q9" s="53">
        <v>7</v>
      </c>
      <c r="R9" s="53">
        <v>2.25</v>
      </c>
      <c r="S9" s="55">
        <f t="shared" si="0"/>
        <v>5.0250000000000004</v>
      </c>
      <c r="T9" s="55">
        <f t="shared" si="1"/>
        <v>2.5125000000000002</v>
      </c>
      <c r="U9" s="55">
        <f t="shared" si="2"/>
        <v>15.075000000000001</v>
      </c>
      <c r="V9" s="55">
        <f>표8[[#This Row],[부분능력]]*2</f>
        <v>30.150000000000002</v>
      </c>
      <c r="W9" s="53">
        <v>3</v>
      </c>
    </row>
    <row r="10" spans="1:26">
      <c r="A10" s="56" t="s">
        <v>467</v>
      </c>
      <c r="C10" s="56" t="s">
        <v>604</v>
      </c>
      <c r="D10" s="53">
        <v>67</v>
      </c>
      <c r="H10" s="56"/>
      <c r="I10" s="56"/>
      <c r="K10" s="56"/>
      <c r="L10" s="56"/>
      <c r="N10" s="56"/>
      <c r="O10" s="56"/>
      <c r="Q10" s="53">
        <v>8</v>
      </c>
      <c r="R10" s="53">
        <v>2.25</v>
      </c>
      <c r="S10" s="55">
        <f t="shared" si="0"/>
        <v>5.0250000000000004</v>
      </c>
      <c r="T10" s="55">
        <f t="shared" si="1"/>
        <v>2.5125000000000002</v>
      </c>
      <c r="U10" s="55">
        <f t="shared" si="2"/>
        <v>15.075000000000001</v>
      </c>
      <c r="V10" s="55">
        <f>표8[[#This Row],[부분능력]]*2</f>
        <v>30.150000000000002</v>
      </c>
      <c r="W10" s="53">
        <v>3</v>
      </c>
    </row>
    <row r="11" spans="1:26">
      <c r="A11" s="56" t="s">
        <v>468</v>
      </c>
      <c r="B11" s="56"/>
      <c r="C11" s="56" t="s">
        <v>604</v>
      </c>
      <c r="D11" s="53">
        <v>67</v>
      </c>
      <c r="H11" s="56"/>
      <c r="I11" s="56"/>
      <c r="K11" s="56"/>
      <c r="L11" s="56"/>
      <c r="N11" s="56"/>
      <c r="O11" s="56"/>
      <c r="Q11" s="53">
        <v>9</v>
      </c>
      <c r="R11" s="53">
        <v>2.25</v>
      </c>
      <c r="S11" s="55">
        <f t="shared" si="0"/>
        <v>5.0250000000000004</v>
      </c>
      <c r="T11" s="55">
        <f t="shared" si="1"/>
        <v>2.5125000000000002</v>
      </c>
      <c r="U11" s="55">
        <f t="shared" si="2"/>
        <v>15.075000000000001</v>
      </c>
      <c r="V11" s="55">
        <f>표8[[#This Row],[부분능력]]*2</f>
        <v>30.150000000000002</v>
      </c>
      <c r="W11" s="53">
        <v>3</v>
      </c>
    </row>
    <row r="12" spans="1:26">
      <c r="A12" s="56" t="s">
        <v>469</v>
      </c>
      <c r="B12" s="56"/>
      <c r="C12" s="56" t="s">
        <v>603</v>
      </c>
      <c r="D12" s="53">
        <v>67</v>
      </c>
      <c r="E12" s="56"/>
      <c r="F12" s="56"/>
      <c r="H12" s="56"/>
      <c r="I12" s="56"/>
      <c r="K12" s="56"/>
      <c r="L12" s="56"/>
      <c r="N12" s="56"/>
      <c r="O12" s="56"/>
      <c r="Q12" s="53">
        <v>10</v>
      </c>
      <c r="R12" s="53">
        <v>2.75</v>
      </c>
      <c r="S12" s="55">
        <f t="shared" si="0"/>
        <v>6.1416666666666666</v>
      </c>
      <c r="T12" s="55">
        <f t="shared" si="1"/>
        <v>3.0708333333333333</v>
      </c>
      <c r="U12" s="55">
        <f t="shared" si="2"/>
        <v>18.425000000000001</v>
      </c>
      <c r="V12" s="55">
        <f>표8[[#This Row],[부분능력]]*2</f>
        <v>36.85</v>
      </c>
      <c r="W12" s="53">
        <v>3</v>
      </c>
    </row>
    <row r="13" spans="1:26">
      <c r="A13" s="56" t="s">
        <v>470</v>
      </c>
      <c r="B13" s="56"/>
      <c r="C13" s="56" t="s">
        <v>603</v>
      </c>
      <c r="D13" s="53">
        <v>67</v>
      </c>
      <c r="E13" s="56"/>
      <c r="F13" s="56"/>
      <c r="H13" s="56"/>
      <c r="I13" s="56"/>
      <c r="K13" s="56"/>
      <c r="L13" s="56"/>
      <c r="N13" s="56"/>
      <c r="O13" s="56"/>
      <c r="Q13" s="53">
        <v>11</v>
      </c>
      <c r="R13" s="53">
        <v>2.75</v>
      </c>
      <c r="S13" s="55">
        <f t="shared" si="0"/>
        <v>6.1416666666666666</v>
      </c>
      <c r="T13" s="55">
        <f t="shared" si="1"/>
        <v>3.0708333333333333</v>
      </c>
      <c r="U13" s="55">
        <f t="shared" si="2"/>
        <v>18.425000000000001</v>
      </c>
      <c r="V13" s="55">
        <f>표8[[#This Row],[부분능력]]*2</f>
        <v>36.85</v>
      </c>
      <c r="W13" s="53">
        <v>3</v>
      </c>
    </row>
    <row r="14" spans="1:26">
      <c r="A14" s="56" t="s">
        <v>471</v>
      </c>
      <c r="B14" s="56"/>
      <c r="C14" s="56" t="s">
        <v>603</v>
      </c>
      <c r="D14" s="53">
        <v>67</v>
      </c>
      <c r="E14" s="56"/>
      <c r="F14" s="56"/>
      <c r="H14" s="56"/>
      <c r="I14" s="56"/>
      <c r="K14" s="56"/>
      <c r="L14" s="56"/>
      <c r="N14" s="56"/>
      <c r="O14" s="56"/>
      <c r="Q14" s="53">
        <v>12</v>
      </c>
      <c r="R14" s="53">
        <v>2.75</v>
      </c>
      <c r="S14" s="55">
        <f t="shared" si="0"/>
        <v>6.1416666666666666</v>
      </c>
      <c r="T14" s="55">
        <f t="shared" si="1"/>
        <v>3.0708333333333333</v>
      </c>
      <c r="U14" s="55">
        <f t="shared" si="2"/>
        <v>18.425000000000001</v>
      </c>
      <c r="V14" s="55">
        <f>표8[[#This Row],[부분능력]]*2</f>
        <v>36.85</v>
      </c>
      <c r="W14" s="53">
        <v>3</v>
      </c>
    </row>
    <row r="15" spans="1:26">
      <c r="A15" s="56" t="s">
        <v>472</v>
      </c>
      <c r="B15" s="56"/>
      <c r="C15" s="56" t="s">
        <v>603</v>
      </c>
      <c r="D15" s="53">
        <v>67</v>
      </c>
      <c r="E15" s="56"/>
      <c r="F15" s="56"/>
      <c r="H15" s="56"/>
      <c r="I15" s="56"/>
      <c r="K15" s="56"/>
      <c r="L15" s="56"/>
      <c r="N15" s="56"/>
      <c r="O15" s="56"/>
      <c r="Q15" s="53">
        <v>13</v>
      </c>
      <c r="R15" s="53">
        <v>2.75</v>
      </c>
      <c r="S15" s="55">
        <f t="shared" si="0"/>
        <v>6.1416666666666666</v>
      </c>
      <c r="T15" s="55">
        <f t="shared" si="1"/>
        <v>3.0708333333333333</v>
      </c>
      <c r="U15" s="55">
        <f t="shared" si="2"/>
        <v>18.425000000000001</v>
      </c>
      <c r="V15" s="55">
        <f>표8[[#This Row],[부분능력]]*2</f>
        <v>36.85</v>
      </c>
      <c r="W15" s="53">
        <v>3</v>
      </c>
    </row>
    <row r="16" spans="1:26">
      <c r="A16" s="56" t="s">
        <v>473</v>
      </c>
      <c r="B16" s="56"/>
      <c r="C16" s="56" t="s">
        <v>603</v>
      </c>
      <c r="D16" s="53">
        <v>67</v>
      </c>
      <c r="E16" s="56"/>
      <c r="F16" s="56"/>
      <c r="H16" s="56"/>
      <c r="I16" s="56"/>
      <c r="K16" s="56"/>
      <c r="L16" s="56"/>
      <c r="N16" s="56"/>
      <c r="O16" s="56"/>
      <c r="Q16" s="53">
        <v>14</v>
      </c>
      <c r="R16" s="53">
        <v>2.75</v>
      </c>
      <c r="S16" s="55">
        <f t="shared" si="0"/>
        <v>6.1416666666666666</v>
      </c>
      <c r="T16" s="55">
        <f t="shared" si="1"/>
        <v>3.0708333333333333</v>
      </c>
      <c r="U16" s="55">
        <f t="shared" si="2"/>
        <v>18.425000000000001</v>
      </c>
      <c r="V16" s="55">
        <f>표8[[#This Row],[부분능력]]*2</f>
        <v>36.85</v>
      </c>
      <c r="W16" s="53">
        <v>3</v>
      </c>
    </row>
    <row r="17" spans="1:23">
      <c r="A17" s="56" t="s">
        <v>474</v>
      </c>
      <c r="B17" s="56"/>
      <c r="C17" s="56" t="s">
        <v>603</v>
      </c>
      <c r="D17" s="53">
        <v>67</v>
      </c>
      <c r="E17" s="56"/>
      <c r="F17" s="56"/>
      <c r="H17" s="56"/>
      <c r="I17" s="56"/>
      <c r="K17" s="56"/>
      <c r="L17" s="56"/>
      <c r="N17" s="56"/>
      <c r="O17" s="56"/>
      <c r="Q17" s="53">
        <v>15</v>
      </c>
      <c r="R17" s="53">
        <v>2.75</v>
      </c>
      <c r="S17" s="55">
        <f t="shared" si="0"/>
        <v>6.1416666666666666</v>
      </c>
      <c r="T17" s="55">
        <f t="shared" si="1"/>
        <v>3.0708333333333333</v>
      </c>
      <c r="U17" s="55">
        <f t="shared" si="2"/>
        <v>18.425000000000001</v>
      </c>
      <c r="V17" s="55">
        <f>표8[[#This Row],[부분능력]]*2</f>
        <v>36.85</v>
      </c>
      <c r="W17" s="53">
        <v>3</v>
      </c>
    </row>
    <row r="18" spans="1:23">
      <c r="A18" s="56" t="s">
        <v>475</v>
      </c>
      <c r="B18" s="56"/>
      <c r="C18" s="56" t="s">
        <v>604</v>
      </c>
      <c r="D18" s="53">
        <v>167</v>
      </c>
      <c r="E18" s="56"/>
      <c r="F18" s="56"/>
      <c r="H18" s="56"/>
      <c r="I18" s="56"/>
      <c r="K18" s="56"/>
      <c r="L18" s="56"/>
      <c r="N18" s="56"/>
      <c r="O18" s="56"/>
      <c r="Q18" s="53">
        <v>16</v>
      </c>
      <c r="R18" s="53">
        <v>2.25</v>
      </c>
      <c r="S18" s="55">
        <f t="shared" si="0"/>
        <v>12.525000000000002</v>
      </c>
      <c r="T18" s="55">
        <f t="shared" si="1"/>
        <v>6.2625000000000011</v>
      </c>
      <c r="U18" s="55">
        <f t="shared" si="2"/>
        <v>62.625000000000014</v>
      </c>
      <c r="V18" s="55">
        <f>표8[[#This Row],[부분능력]]*2</f>
        <v>125.25000000000003</v>
      </c>
      <c r="W18" s="53">
        <v>5</v>
      </c>
    </row>
    <row r="19" spans="1:23">
      <c r="A19" s="56" t="s">
        <v>476</v>
      </c>
      <c r="B19" s="56"/>
      <c r="C19" s="56" t="s">
        <v>604</v>
      </c>
      <c r="D19" s="53">
        <v>167</v>
      </c>
      <c r="E19" s="56"/>
      <c r="F19" s="56"/>
      <c r="H19" s="56"/>
      <c r="I19" s="56"/>
      <c r="K19" s="56"/>
      <c r="L19" s="56"/>
      <c r="N19" s="56"/>
      <c r="O19" s="56"/>
      <c r="Q19" s="53">
        <v>17</v>
      </c>
      <c r="R19" s="53">
        <v>2.25</v>
      </c>
      <c r="S19" s="55">
        <f t="shared" si="0"/>
        <v>12.525000000000002</v>
      </c>
      <c r="T19" s="55">
        <f t="shared" si="1"/>
        <v>6.2625000000000011</v>
      </c>
      <c r="U19" s="55">
        <f t="shared" si="2"/>
        <v>62.625000000000014</v>
      </c>
      <c r="V19" s="55">
        <f>표8[[#This Row],[부분능력]]*2</f>
        <v>125.25000000000003</v>
      </c>
      <c r="W19" s="53">
        <v>5</v>
      </c>
    </row>
    <row r="20" spans="1:23">
      <c r="A20" s="56" t="s">
        <v>477</v>
      </c>
      <c r="B20" s="56"/>
      <c r="C20" s="56" t="s">
        <v>604</v>
      </c>
      <c r="D20" s="53">
        <v>167</v>
      </c>
      <c r="E20" s="56"/>
      <c r="F20" s="56"/>
      <c r="H20" s="56"/>
      <c r="I20" s="56"/>
      <c r="K20" s="56"/>
      <c r="L20" s="56"/>
      <c r="N20" s="56"/>
      <c r="O20" s="56"/>
      <c r="Q20" s="53">
        <v>18</v>
      </c>
      <c r="R20" s="53">
        <v>2.25</v>
      </c>
      <c r="S20" s="55">
        <f t="shared" si="0"/>
        <v>12.525000000000002</v>
      </c>
      <c r="T20" s="55">
        <f t="shared" si="1"/>
        <v>6.2625000000000011</v>
      </c>
      <c r="U20" s="55">
        <f t="shared" si="2"/>
        <v>62.625000000000014</v>
      </c>
      <c r="V20" s="55">
        <f>표8[[#This Row],[부분능력]]*2</f>
        <v>125.25000000000003</v>
      </c>
      <c r="W20" s="53">
        <v>5</v>
      </c>
    </row>
    <row r="21" spans="1:23">
      <c r="A21" s="56" t="s">
        <v>478</v>
      </c>
      <c r="B21" s="56"/>
      <c r="C21" s="56" t="s">
        <v>604</v>
      </c>
      <c r="D21" s="53">
        <v>167</v>
      </c>
      <c r="E21" s="56"/>
      <c r="F21" s="56"/>
      <c r="H21" s="56"/>
      <c r="I21" s="56"/>
      <c r="K21" s="56"/>
      <c r="L21" s="56"/>
      <c r="N21" s="56"/>
      <c r="O21" s="56"/>
      <c r="Q21" s="53">
        <v>19</v>
      </c>
      <c r="R21" s="53">
        <v>2.25</v>
      </c>
      <c r="S21" s="55">
        <f t="shared" si="0"/>
        <v>12.525000000000002</v>
      </c>
      <c r="T21" s="55">
        <f t="shared" si="1"/>
        <v>6.2625000000000011</v>
      </c>
      <c r="U21" s="55">
        <f t="shared" si="2"/>
        <v>62.625000000000014</v>
      </c>
      <c r="V21" s="55">
        <f>표8[[#This Row],[부분능력]]*2</f>
        <v>125.25000000000003</v>
      </c>
      <c r="W21" s="53">
        <v>5</v>
      </c>
    </row>
    <row r="22" spans="1:23">
      <c r="A22" s="56" t="s">
        <v>479</v>
      </c>
      <c r="B22" s="56"/>
      <c r="C22" s="56" t="s">
        <v>604</v>
      </c>
      <c r="D22" s="53">
        <v>167</v>
      </c>
      <c r="E22" s="56"/>
      <c r="F22" s="56"/>
      <c r="H22" s="56"/>
      <c r="I22" s="56"/>
      <c r="K22" s="56"/>
      <c r="L22" s="56"/>
      <c r="N22" s="56"/>
      <c r="O22" s="56"/>
      <c r="Q22" s="53">
        <v>20</v>
      </c>
      <c r="R22" s="53">
        <v>2.25</v>
      </c>
      <c r="S22" s="55">
        <f t="shared" si="0"/>
        <v>12.525000000000002</v>
      </c>
      <c r="T22" s="55">
        <f t="shared" si="1"/>
        <v>6.2625000000000011</v>
      </c>
      <c r="U22" s="55">
        <f t="shared" si="2"/>
        <v>62.625000000000014</v>
      </c>
      <c r="V22" s="55">
        <f>표8[[#This Row],[부분능력]]*2</f>
        <v>125.25000000000003</v>
      </c>
      <c r="W22" s="53">
        <v>5</v>
      </c>
    </row>
    <row r="23" spans="1:23">
      <c r="A23" s="56" t="s">
        <v>480</v>
      </c>
      <c r="B23" s="56"/>
      <c r="C23" s="56" t="s">
        <v>604</v>
      </c>
      <c r="D23" s="53">
        <v>167</v>
      </c>
      <c r="E23" s="56"/>
      <c r="F23" s="56"/>
      <c r="H23" s="56"/>
      <c r="I23" s="56"/>
      <c r="K23" s="56"/>
      <c r="L23" s="56"/>
      <c r="N23" s="56"/>
      <c r="O23" s="56"/>
      <c r="Q23" s="53">
        <v>21</v>
      </c>
      <c r="R23" s="53">
        <v>2.25</v>
      </c>
      <c r="S23" s="55">
        <f t="shared" si="0"/>
        <v>12.525000000000002</v>
      </c>
      <c r="T23" s="55">
        <f t="shared" si="1"/>
        <v>6.2625000000000011</v>
      </c>
      <c r="U23" s="55">
        <f t="shared" si="2"/>
        <v>62.625000000000014</v>
      </c>
      <c r="V23" s="55">
        <f>표8[[#This Row],[부분능력]]*2</f>
        <v>125.25000000000003</v>
      </c>
      <c r="W23" s="53">
        <v>5</v>
      </c>
    </row>
    <row r="24" spans="1:23">
      <c r="A24" s="56" t="s">
        <v>481</v>
      </c>
      <c r="B24" s="56"/>
      <c r="C24" s="56" t="s">
        <v>604</v>
      </c>
      <c r="D24" s="53">
        <v>167</v>
      </c>
      <c r="E24" s="56"/>
      <c r="F24" s="56"/>
      <c r="H24" s="56"/>
      <c r="I24" s="56"/>
      <c r="K24" s="56"/>
      <c r="L24" s="56"/>
      <c r="N24" s="56"/>
      <c r="O24" s="56"/>
      <c r="Q24" s="53">
        <v>22</v>
      </c>
      <c r="R24" s="53">
        <v>2.25</v>
      </c>
      <c r="S24" s="55">
        <f t="shared" si="0"/>
        <v>12.525000000000002</v>
      </c>
      <c r="T24" s="55">
        <f t="shared" si="1"/>
        <v>6.2625000000000011</v>
      </c>
      <c r="U24" s="55">
        <f t="shared" si="2"/>
        <v>62.625000000000014</v>
      </c>
      <c r="V24" s="55">
        <f>표8[[#This Row],[부분능력]]*2</f>
        <v>125.25000000000003</v>
      </c>
      <c r="W24" s="53">
        <v>5</v>
      </c>
    </row>
    <row r="25" spans="1:23">
      <c r="A25" s="56" t="s">
        <v>482</v>
      </c>
      <c r="B25" s="56"/>
      <c r="C25" s="56" t="s">
        <v>604</v>
      </c>
      <c r="D25" s="53">
        <v>167</v>
      </c>
      <c r="E25" s="56"/>
      <c r="F25" s="56"/>
      <c r="H25" s="56"/>
      <c r="I25" s="56"/>
      <c r="K25" s="56"/>
      <c r="L25" s="56"/>
      <c r="N25" s="56"/>
      <c r="O25" s="56"/>
      <c r="Q25" s="53">
        <v>23</v>
      </c>
      <c r="R25" s="53">
        <v>2.25</v>
      </c>
      <c r="S25" s="55">
        <f t="shared" si="0"/>
        <v>12.525000000000002</v>
      </c>
      <c r="T25" s="55">
        <f t="shared" si="1"/>
        <v>6.2625000000000011</v>
      </c>
      <c r="U25" s="55">
        <f t="shared" si="2"/>
        <v>62.625000000000014</v>
      </c>
      <c r="V25" s="55">
        <f>표8[[#This Row],[부분능력]]*2</f>
        <v>125.25000000000003</v>
      </c>
      <c r="W25" s="53">
        <v>5</v>
      </c>
    </row>
    <row r="26" spans="1:23">
      <c r="A26" s="56" t="s">
        <v>486</v>
      </c>
      <c r="B26" s="56"/>
      <c r="C26" s="56" t="s">
        <v>604</v>
      </c>
      <c r="D26" s="53">
        <v>167</v>
      </c>
      <c r="E26" s="56"/>
      <c r="F26" s="56"/>
      <c r="H26" s="56"/>
      <c r="I26" s="56"/>
      <c r="K26" s="56"/>
      <c r="L26" s="56"/>
      <c r="N26" s="56"/>
      <c r="O26" s="56"/>
      <c r="Q26" s="53">
        <v>24</v>
      </c>
      <c r="R26" s="53">
        <v>2.25</v>
      </c>
      <c r="S26" s="55">
        <f t="shared" si="0"/>
        <v>12.525000000000002</v>
      </c>
      <c r="T26" s="55">
        <f t="shared" si="1"/>
        <v>6.2625000000000011</v>
      </c>
      <c r="U26" s="55">
        <f t="shared" si="2"/>
        <v>62.625000000000014</v>
      </c>
      <c r="V26" s="55">
        <f>표8[[#This Row],[부분능력]]*2</f>
        <v>125.25000000000003</v>
      </c>
      <c r="W26" s="53">
        <v>5</v>
      </c>
    </row>
    <row r="27" spans="1:23">
      <c r="A27" s="56" t="s">
        <v>582</v>
      </c>
      <c r="B27" s="56"/>
      <c r="C27" s="56" t="s">
        <v>603</v>
      </c>
      <c r="D27" s="53">
        <v>167</v>
      </c>
      <c r="E27" s="56"/>
      <c r="F27" s="56"/>
      <c r="H27" s="56"/>
      <c r="I27" s="56"/>
      <c r="K27" s="56"/>
      <c r="L27" s="56"/>
      <c r="N27" s="56"/>
      <c r="O27" s="56"/>
      <c r="Q27" s="53">
        <v>25</v>
      </c>
      <c r="R27" s="53">
        <v>2.75</v>
      </c>
      <c r="S27" s="55">
        <f t="shared" si="0"/>
        <v>15.308333333333335</v>
      </c>
      <c r="T27" s="55">
        <f t="shared" si="1"/>
        <v>7.6541666666666677</v>
      </c>
      <c r="U27" s="55">
        <f t="shared" si="2"/>
        <v>76.541666666666671</v>
      </c>
      <c r="V27" s="55">
        <f>표8[[#This Row],[부분능력]]*2</f>
        <v>153.08333333333334</v>
      </c>
      <c r="W27" s="53">
        <v>5</v>
      </c>
    </row>
    <row r="28" spans="1:23">
      <c r="A28" s="56" t="s">
        <v>583</v>
      </c>
      <c r="B28" s="56"/>
      <c r="C28" s="56" t="s">
        <v>603</v>
      </c>
      <c r="D28" s="53">
        <v>167</v>
      </c>
      <c r="E28" s="56"/>
      <c r="F28" s="56"/>
      <c r="H28" s="56"/>
      <c r="I28" s="56"/>
      <c r="K28" s="56"/>
      <c r="L28" s="56"/>
      <c r="N28" s="56"/>
      <c r="O28" s="56"/>
      <c r="Q28" s="53">
        <v>26</v>
      </c>
      <c r="R28" s="53">
        <v>2.75</v>
      </c>
      <c r="S28" s="55">
        <f t="shared" si="0"/>
        <v>15.308333333333335</v>
      </c>
      <c r="T28" s="55">
        <f t="shared" si="1"/>
        <v>7.6541666666666677</v>
      </c>
      <c r="U28" s="55">
        <f t="shared" si="2"/>
        <v>76.541666666666671</v>
      </c>
      <c r="V28" s="55">
        <f>표8[[#This Row],[부분능력]]*2</f>
        <v>153.08333333333334</v>
      </c>
      <c r="W28" s="53">
        <v>5</v>
      </c>
    </row>
    <row r="29" spans="1:23">
      <c r="A29" s="56" t="s">
        <v>584</v>
      </c>
      <c r="B29" s="56"/>
      <c r="C29" s="56" t="s">
        <v>603</v>
      </c>
      <c r="D29" s="53">
        <v>167</v>
      </c>
      <c r="E29" s="56"/>
      <c r="F29" s="56"/>
      <c r="H29" s="56"/>
      <c r="I29" s="56"/>
      <c r="K29" s="56"/>
      <c r="L29" s="56"/>
      <c r="N29" s="56"/>
      <c r="O29" s="56"/>
      <c r="Q29" s="53">
        <v>27</v>
      </c>
      <c r="R29" s="53">
        <v>2.75</v>
      </c>
      <c r="S29" s="55">
        <f t="shared" si="0"/>
        <v>15.308333333333335</v>
      </c>
      <c r="T29" s="55">
        <f t="shared" si="1"/>
        <v>7.6541666666666677</v>
      </c>
      <c r="U29" s="55">
        <f t="shared" si="2"/>
        <v>76.541666666666671</v>
      </c>
      <c r="V29" s="55">
        <f>표8[[#This Row],[부분능력]]*2</f>
        <v>153.08333333333334</v>
      </c>
      <c r="W29" s="53">
        <v>5</v>
      </c>
    </row>
    <row r="30" spans="1:23">
      <c r="A30" s="56" t="s">
        <v>585</v>
      </c>
      <c r="B30" s="56"/>
      <c r="C30" s="56" t="s">
        <v>603</v>
      </c>
      <c r="D30" s="53">
        <v>167</v>
      </c>
      <c r="E30" s="56"/>
      <c r="F30" s="56"/>
      <c r="H30" s="56"/>
      <c r="I30" s="56"/>
      <c r="K30" s="56"/>
      <c r="L30" s="56"/>
      <c r="N30" s="56"/>
      <c r="O30" s="56"/>
      <c r="Q30" s="53">
        <v>28</v>
      </c>
      <c r="R30" s="53">
        <v>2.75</v>
      </c>
      <c r="S30" s="55">
        <f t="shared" si="0"/>
        <v>15.308333333333335</v>
      </c>
      <c r="T30" s="55">
        <f t="shared" si="1"/>
        <v>7.6541666666666677</v>
      </c>
      <c r="U30" s="55">
        <f t="shared" si="2"/>
        <v>76.541666666666671</v>
      </c>
      <c r="V30" s="55">
        <f>표8[[#This Row],[부분능력]]*2</f>
        <v>153.08333333333334</v>
      </c>
      <c r="W30" s="53">
        <v>5</v>
      </c>
    </row>
    <row r="31" spans="1:23">
      <c r="A31" s="56" t="s">
        <v>586</v>
      </c>
      <c r="B31" s="56"/>
      <c r="C31" s="56" t="s">
        <v>603</v>
      </c>
      <c r="D31" s="53">
        <v>167</v>
      </c>
      <c r="E31" s="56"/>
      <c r="F31" s="56"/>
      <c r="H31" s="56"/>
      <c r="I31" s="56"/>
      <c r="K31" s="56"/>
      <c r="L31" s="56"/>
      <c r="N31" s="56"/>
      <c r="O31" s="56"/>
      <c r="Q31" s="53">
        <v>29</v>
      </c>
      <c r="R31" s="53">
        <v>2.75</v>
      </c>
      <c r="S31" s="55">
        <f t="shared" si="0"/>
        <v>15.308333333333335</v>
      </c>
      <c r="T31" s="55">
        <f t="shared" si="1"/>
        <v>7.6541666666666677</v>
      </c>
      <c r="U31" s="55">
        <f t="shared" si="2"/>
        <v>76.541666666666671</v>
      </c>
      <c r="V31" s="55">
        <f>표8[[#This Row],[부분능력]]*2</f>
        <v>153.08333333333334</v>
      </c>
      <c r="W31" s="53">
        <v>5</v>
      </c>
    </row>
    <row r="32" spans="1:23">
      <c r="A32" s="56" t="s">
        <v>587</v>
      </c>
      <c r="B32" s="56"/>
      <c r="C32" s="56" t="s">
        <v>603</v>
      </c>
      <c r="D32" s="53">
        <v>167</v>
      </c>
      <c r="E32" s="56"/>
      <c r="F32" s="56"/>
      <c r="H32" s="56"/>
      <c r="I32" s="56"/>
      <c r="K32" s="56"/>
      <c r="L32" s="56"/>
      <c r="N32" s="56"/>
      <c r="O32" s="56"/>
      <c r="Q32" s="53">
        <v>30</v>
      </c>
      <c r="R32" s="53">
        <v>2.75</v>
      </c>
      <c r="S32" s="55">
        <f t="shared" si="0"/>
        <v>15.308333333333335</v>
      </c>
      <c r="T32" s="55">
        <f t="shared" si="1"/>
        <v>7.6541666666666677</v>
      </c>
      <c r="U32" s="55">
        <f t="shared" si="2"/>
        <v>76.541666666666671</v>
      </c>
      <c r="V32" s="55">
        <f>표8[[#This Row],[부분능력]]*2</f>
        <v>153.08333333333334</v>
      </c>
      <c r="W32" s="53">
        <v>5</v>
      </c>
    </row>
    <row r="33" spans="1:23">
      <c r="A33" s="56" t="s">
        <v>588</v>
      </c>
      <c r="B33" s="56"/>
      <c r="C33" s="56" t="s">
        <v>604</v>
      </c>
      <c r="D33" s="53">
        <v>312</v>
      </c>
      <c r="E33" s="56"/>
      <c r="F33" s="56"/>
      <c r="H33" s="56"/>
      <c r="I33" s="56"/>
      <c r="K33" s="56"/>
      <c r="L33" s="56"/>
      <c r="N33" s="56"/>
      <c r="O33" s="56"/>
      <c r="Q33" s="53">
        <v>31</v>
      </c>
      <c r="R33" s="53">
        <v>2.25</v>
      </c>
      <c r="S33" s="55">
        <f t="shared" si="0"/>
        <v>23.4</v>
      </c>
      <c r="T33" s="55">
        <f t="shared" si="1"/>
        <v>11.7</v>
      </c>
      <c r="U33" s="55">
        <f t="shared" si="2"/>
        <v>140.39999999999998</v>
      </c>
      <c r="V33" s="55">
        <f>표8[[#This Row],[부분능력]]*2</f>
        <v>280.79999999999995</v>
      </c>
      <c r="W33" s="53">
        <v>6</v>
      </c>
    </row>
    <row r="34" spans="1:23">
      <c r="A34" s="56" t="s">
        <v>589</v>
      </c>
      <c r="B34" s="56"/>
      <c r="C34" s="56" t="s">
        <v>604</v>
      </c>
      <c r="D34" s="53">
        <v>312</v>
      </c>
      <c r="E34" s="56"/>
      <c r="F34" s="56"/>
      <c r="H34" s="56"/>
      <c r="I34" s="56"/>
      <c r="K34" s="56"/>
      <c r="L34" s="56"/>
      <c r="N34" s="56"/>
      <c r="O34" s="56"/>
      <c r="Q34" s="53">
        <v>32</v>
      </c>
      <c r="R34" s="53">
        <v>2.25</v>
      </c>
      <c r="S34" s="55">
        <f t="shared" si="0"/>
        <v>23.4</v>
      </c>
      <c r="T34" s="55">
        <f t="shared" si="1"/>
        <v>11.7</v>
      </c>
      <c r="U34" s="55">
        <f t="shared" si="2"/>
        <v>140.39999999999998</v>
      </c>
      <c r="V34" s="55">
        <f>표8[[#This Row],[부분능력]]*2</f>
        <v>280.79999999999995</v>
      </c>
      <c r="W34" s="53">
        <v>6</v>
      </c>
    </row>
    <row r="35" spans="1:23">
      <c r="A35" s="56" t="s">
        <v>590</v>
      </c>
      <c r="B35" s="56"/>
      <c r="C35" s="56" t="s">
        <v>604</v>
      </c>
      <c r="D35" s="53">
        <v>312</v>
      </c>
      <c r="E35" s="56"/>
      <c r="F35" s="56"/>
      <c r="H35" s="56"/>
      <c r="I35" s="56"/>
      <c r="K35" s="56"/>
      <c r="L35" s="56"/>
      <c r="N35" s="56"/>
      <c r="O35" s="56"/>
      <c r="Q35" s="53">
        <v>33</v>
      </c>
      <c r="R35" s="53">
        <v>2.25</v>
      </c>
      <c r="S35" s="55">
        <f t="shared" si="0"/>
        <v>23.4</v>
      </c>
      <c r="T35" s="55">
        <f t="shared" si="1"/>
        <v>11.7</v>
      </c>
      <c r="U35" s="55">
        <f t="shared" si="2"/>
        <v>140.39999999999998</v>
      </c>
      <c r="V35" s="55">
        <f>표8[[#This Row],[부분능력]]*2</f>
        <v>280.79999999999995</v>
      </c>
      <c r="W35" s="53">
        <v>6</v>
      </c>
    </row>
    <row r="36" spans="1:23">
      <c r="A36" s="56" t="s">
        <v>591</v>
      </c>
      <c r="B36" s="56"/>
      <c r="C36" s="56" t="s">
        <v>604</v>
      </c>
      <c r="D36" s="53">
        <v>312</v>
      </c>
      <c r="E36" s="56"/>
      <c r="F36" s="56"/>
      <c r="H36" s="56"/>
      <c r="I36" s="56"/>
      <c r="K36" s="56"/>
      <c r="L36" s="56"/>
      <c r="N36" s="56"/>
      <c r="O36" s="56"/>
      <c r="Q36" s="53">
        <v>34</v>
      </c>
      <c r="R36" s="53">
        <v>2.25</v>
      </c>
      <c r="S36" s="55">
        <f t="shared" si="0"/>
        <v>23.4</v>
      </c>
      <c r="T36" s="55">
        <f t="shared" si="1"/>
        <v>11.7</v>
      </c>
      <c r="U36" s="55">
        <f t="shared" si="2"/>
        <v>140.39999999999998</v>
      </c>
      <c r="V36" s="55">
        <f>표8[[#This Row],[부분능력]]*2</f>
        <v>280.79999999999995</v>
      </c>
      <c r="W36" s="53">
        <v>6</v>
      </c>
    </row>
    <row r="37" spans="1:23">
      <c r="A37" s="56" t="s">
        <v>592</v>
      </c>
      <c r="B37" s="56"/>
      <c r="C37" s="56" t="s">
        <v>604</v>
      </c>
      <c r="D37" s="53">
        <v>312</v>
      </c>
      <c r="E37" s="56"/>
      <c r="F37" s="56"/>
      <c r="H37" s="56"/>
      <c r="I37" s="56"/>
      <c r="K37" s="56"/>
      <c r="L37" s="56"/>
      <c r="N37" s="56"/>
      <c r="O37" s="56"/>
      <c r="Q37" s="53">
        <v>35</v>
      </c>
      <c r="R37" s="53">
        <v>2.25</v>
      </c>
      <c r="S37" s="55">
        <f t="shared" si="0"/>
        <v>23.4</v>
      </c>
      <c r="T37" s="55">
        <f t="shared" si="1"/>
        <v>11.7</v>
      </c>
      <c r="U37" s="55">
        <f t="shared" si="2"/>
        <v>140.39999999999998</v>
      </c>
      <c r="V37" s="55">
        <f>표8[[#This Row],[부분능력]]*2</f>
        <v>280.79999999999995</v>
      </c>
      <c r="W37" s="53">
        <v>6</v>
      </c>
    </row>
    <row r="38" spans="1:23">
      <c r="A38" s="56" t="s">
        <v>593</v>
      </c>
      <c r="B38" s="56"/>
      <c r="C38" s="56" t="s">
        <v>604</v>
      </c>
      <c r="D38" s="53">
        <v>312</v>
      </c>
      <c r="E38" s="56"/>
      <c r="F38" s="56"/>
      <c r="H38" s="56"/>
      <c r="I38" s="56"/>
      <c r="K38" s="56"/>
      <c r="L38" s="56"/>
      <c r="N38" s="56"/>
      <c r="O38" s="56"/>
      <c r="Q38" s="53">
        <v>36</v>
      </c>
      <c r="R38" s="53">
        <v>2.25</v>
      </c>
      <c r="S38" s="55">
        <f t="shared" si="0"/>
        <v>23.4</v>
      </c>
      <c r="T38" s="55">
        <f t="shared" si="1"/>
        <v>11.7</v>
      </c>
      <c r="U38" s="55">
        <f t="shared" si="2"/>
        <v>140.39999999999998</v>
      </c>
      <c r="V38" s="55">
        <f>표8[[#This Row],[부분능력]]*2</f>
        <v>280.79999999999995</v>
      </c>
      <c r="W38" s="53">
        <v>6</v>
      </c>
    </row>
    <row r="39" spans="1:23">
      <c r="A39" s="56" t="s">
        <v>594</v>
      </c>
      <c r="B39" s="56"/>
      <c r="C39" s="56" t="s">
        <v>604</v>
      </c>
      <c r="D39" s="53">
        <v>312</v>
      </c>
      <c r="E39" s="56"/>
      <c r="F39" s="56"/>
      <c r="H39" s="56"/>
      <c r="I39" s="56"/>
      <c r="K39" s="56"/>
      <c r="L39" s="56"/>
      <c r="N39" s="56"/>
      <c r="O39" s="56"/>
      <c r="Q39" s="53">
        <v>37</v>
      </c>
      <c r="R39" s="53">
        <v>2.25</v>
      </c>
      <c r="S39" s="55">
        <f t="shared" si="0"/>
        <v>23.4</v>
      </c>
      <c r="T39" s="55">
        <f t="shared" si="1"/>
        <v>11.7</v>
      </c>
      <c r="U39" s="55">
        <f t="shared" si="2"/>
        <v>140.39999999999998</v>
      </c>
      <c r="V39" s="55">
        <f>표8[[#This Row],[부분능력]]*2</f>
        <v>280.79999999999995</v>
      </c>
      <c r="W39" s="53">
        <v>6</v>
      </c>
    </row>
    <row r="40" spans="1:23">
      <c r="A40" s="56" t="s">
        <v>595</v>
      </c>
      <c r="B40" s="56"/>
      <c r="C40" s="56" t="s">
        <v>604</v>
      </c>
      <c r="D40" s="53">
        <v>312</v>
      </c>
      <c r="E40" s="56"/>
      <c r="F40" s="56"/>
      <c r="H40" s="56"/>
      <c r="I40" s="56"/>
      <c r="K40" s="56"/>
      <c r="L40" s="56"/>
      <c r="N40" s="56"/>
      <c r="O40" s="56"/>
      <c r="Q40" s="53">
        <v>38</v>
      </c>
      <c r="R40" s="53">
        <v>2.25</v>
      </c>
      <c r="S40" s="55">
        <f t="shared" si="0"/>
        <v>23.4</v>
      </c>
      <c r="T40" s="55">
        <f t="shared" si="1"/>
        <v>11.7</v>
      </c>
      <c r="U40" s="55">
        <f t="shared" si="2"/>
        <v>140.39999999999998</v>
      </c>
      <c r="V40" s="55">
        <f>표8[[#This Row],[부분능력]]*2</f>
        <v>280.79999999999995</v>
      </c>
      <c r="W40" s="53">
        <v>6</v>
      </c>
    </row>
    <row r="41" spans="1:23">
      <c r="A41" s="56" t="s">
        <v>596</v>
      </c>
      <c r="B41" s="56"/>
      <c r="C41" s="56" t="s">
        <v>604</v>
      </c>
      <c r="D41" s="53">
        <v>312</v>
      </c>
      <c r="E41" s="56"/>
      <c r="F41" s="56"/>
      <c r="H41" s="56"/>
      <c r="I41" s="56"/>
      <c r="K41" s="56"/>
      <c r="L41" s="56"/>
      <c r="N41" s="56"/>
      <c r="O41" s="56"/>
      <c r="Q41" s="53">
        <v>39</v>
      </c>
      <c r="R41" s="53">
        <v>2.25</v>
      </c>
      <c r="S41" s="55">
        <f t="shared" si="0"/>
        <v>23.4</v>
      </c>
      <c r="T41" s="55">
        <f t="shared" si="1"/>
        <v>11.7</v>
      </c>
      <c r="U41" s="55">
        <f t="shared" si="2"/>
        <v>140.39999999999998</v>
      </c>
      <c r="V41" s="55">
        <f>표8[[#This Row],[부분능력]]*2</f>
        <v>280.79999999999995</v>
      </c>
      <c r="W41" s="53">
        <v>6</v>
      </c>
    </row>
    <row r="42" spans="1:23">
      <c r="A42" s="56" t="s">
        <v>597</v>
      </c>
      <c r="B42" s="56"/>
      <c r="C42" s="56" t="s">
        <v>603</v>
      </c>
      <c r="D42" s="53">
        <v>312</v>
      </c>
      <c r="E42" s="56"/>
      <c r="F42" s="56"/>
      <c r="H42" s="56"/>
      <c r="I42" s="56"/>
      <c r="K42" s="56"/>
      <c r="L42" s="56"/>
      <c r="N42" s="56"/>
      <c r="O42" s="56"/>
      <c r="Q42" s="53">
        <v>40</v>
      </c>
      <c r="R42" s="53">
        <v>2.75</v>
      </c>
      <c r="S42" s="55">
        <f t="shared" si="0"/>
        <v>28.599999999999994</v>
      </c>
      <c r="T42" s="55">
        <f t="shared" si="1"/>
        <v>14.299999999999997</v>
      </c>
      <c r="U42" s="55">
        <f t="shared" si="2"/>
        <v>171.59999999999997</v>
      </c>
      <c r="V42" s="55">
        <f>표8[[#This Row],[부분능력]]*2</f>
        <v>343.19999999999993</v>
      </c>
      <c r="W42" s="53">
        <v>6</v>
      </c>
    </row>
    <row r="43" spans="1:23">
      <c r="A43" s="56" t="s">
        <v>598</v>
      </c>
      <c r="B43" s="56"/>
      <c r="C43" s="56" t="s">
        <v>603</v>
      </c>
      <c r="D43" s="53">
        <v>312</v>
      </c>
      <c r="E43" s="56"/>
      <c r="F43" s="56"/>
      <c r="H43" s="56"/>
      <c r="I43" s="56"/>
      <c r="K43" s="56"/>
      <c r="L43" s="56"/>
      <c r="N43" s="56"/>
      <c r="O43" s="56"/>
      <c r="Q43" s="53">
        <v>41</v>
      </c>
      <c r="R43" s="53">
        <v>2.75</v>
      </c>
      <c r="S43" s="55">
        <f t="shared" si="0"/>
        <v>28.599999999999994</v>
      </c>
      <c r="T43" s="55">
        <f t="shared" si="1"/>
        <v>14.299999999999997</v>
      </c>
      <c r="U43" s="55">
        <f t="shared" si="2"/>
        <v>171.59999999999997</v>
      </c>
      <c r="V43" s="55">
        <f>표8[[#This Row],[부분능력]]*2</f>
        <v>343.19999999999993</v>
      </c>
      <c r="W43" s="53">
        <v>6</v>
      </c>
    </row>
    <row r="44" spans="1:23">
      <c r="A44" s="56" t="s">
        <v>599</v>
      </c>
      <c r="B44" s="56"/>
      <c r="C44" s="56" t="s">
        <v>603</v>
      </c>
      <c r="D44" s="53">
        <v>312</v>
      </c>
      <c r="E44" s="56"/>
      <c r="F44" s="56"/>
      <c r="H44" s="56"/>
      <c r="I44" s="56"/>
      <c r="K44" s="56"/>
      <c r="L44" s="56"/>
      <c r="N44" s="56"/>
      <c r="O44" s="56"/>
      <c r="Q44" s="53">
        <v>42</v>
      </c>
      <c r="R44" s="53">
        <v>2.75</v>
      </c>
      <c r="S44" s="55">
        <f t="shared" si="0"/>
        <v>28.599999999999994</v>
      </c>
      <c r="T44" s="55">
        <f t="shared" si="1"/>
        <v>14.299999999999997</v>
      </c>
      <c r="U44" s="55">
        <f t="shared" si="2"/>
        <v>171.59999999999997</v>
      </c>
      <c r="V44" s="55">
        <f>표8[[#This Row],[부분능력]]*2</f>
        <v>343.19999999999993</v>
      </c>
      <c r="W44" s="53">
        <v>6</v>
      </c>
    </row>
    <row r="45" spans="1:23">
      <c r="A45" s="56" t="s">
        <v>600</v>
      </c>
      <c r="B45" s="56"/>
      <c r="C45" s="56" t="s">
        <v>603</v>
      </c>
      <c r="D45" s="53">
        <v>312</v>
      </c>
      <c r="E45" s="56"/>
      <c r="F45" s="56"/>
      <c r="H45" s="56"/>
      <c r="I45" s="56"/>
      <c r="K45" s="56"/>
      <c r="L45" s="56"/>
      <c r="N45" s="56"/>
      <c r="O45" s="56"/>
      <c r="Q45" s="53">
        <v>43</v>
      </c>
      <c r="R45" s="53">
        <v>2.75</v>
      </c>
      <c r="S45" s="55">
        <f t="shared" si="0"/>
        <v>28.599999999999994</v>
      </c>
      <c r="T45" s="55">
        <f t="shared" si="1"/>
        <v>14.299999999999997</v>
      </c>
      <c r="U45" s="55">
        <f t="shared" si="2"/>
        <v>171.59999999999997</v>
      </c>
      <c r="V45" s="55">
        <f>표8[[#This Row],[부분능력]]*2</f>
        <v>343.19999999999993</v>
      </c>
      <c r="W45" s="53">
        <v>6</v>
      </c>
    </row>
    <row r="46" spans="1:23">
      <c r="A46" s="56" t="s">
        <v>601</v>
      </c>
      <c r="B46" s="56"/>
      <c r="C46" s="56" t="s">
        <v>603</v>
      </c>
      <c r="D46" s="53">
        <v>312</v>
      </c>
      <c r="E46" s="56"/>
      <c r="F46" s="56"/>
      <c r="H46" s="56"/>
      <c r="I46" s="56"/>
      <c r="K46" s="56"/>
      <c r="L46" s="56"/>
      <c r="N46" s="56"/>
      <c r="O46" s="56"/>
      <c r="Q46" s="53">
        <v>44</v>
      </c>
      <c r="R46" s="53">
        <v>2.75</v>
      </c>
      <c r="S46" s="55">
        <f t="shared" si="0"/>
        <v>28.599999999999994</v>
      </c>
      <c r="T46" s="55">
        <f t="shared" si="1"/>
        <v>14.299999999999997</v>
      </c>
      <c r="U46" s="55">
        <f t="shared" si="2"/>
        <v>171.59999999999997</v>
      </c>
      <c r="V46" s="55">
        <f>표8[[#This Row],[부분능력]]*2</f>
        <v>343.19999999999993</v>
      </c>
      <c r="W46" s="53">
        <v>6</v>
      </c>
    </row>
    <row r="47" spans="1:23">
      <c r="A47" s="56" t="s">
        <v>602</v>
      </c>
      <c r="B47" s="56"/>
      <c r="C47" s="56" t="s">
        <v>603</v>
      </c>
      <c r="D47" s="53">
        <v>312</v>
      </c>
      <c r="E47" s="56"/>
      <c r="F47" s="56"/>
      <c r="H47" s="56"/>
      <c r="I47" s="56"/>
      <c r="K47" s="56"/>
      <c r="L47" s="56"/>
      <c r="N47" s="56"/>
      <c r="O47" s="56"/>
      <c r="Q47" s="53">
        <v>45</v>
      </c>
      <c r="R47" s="53">
        <v>2.75</v>
      </c>
      <c r="S47" s="55">
        <f t="shared" si="0"/>
        <v>28.599999999999994</v>
      </c>
      <c r="T47" s="55">
        <f t="shared" si="1"/>
        <v>14.299999999999997</v>
      </c>
      <c r="U47" s="55">
        <f t="shared" si="2"/>
        <v>171.59999999999997</v>
      </c>
      <c r="V47" s="55">
        <f>표8[[#This Row],[부분능력]]*2</f>
        <v>343.19999999999993</v>
      </c>
      <c r="W47" s="53">
        <v>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Consumable</vt:lpstr>
      <vt:lpstr>Research</vt:lpstr>
      <vt:lpstr>Elemental</vt:lpstr>
      <vt:lpstr>Talent</vt:lpstr>
      <vt:lpstr>장비아이템</vt:lpstr>
      <vt:lpstr>장비스킬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2017-02-09T04:03:26Z</dcterms:created>
  <dcterms:modified xsi:type="dcterms:W3CDTF">2017-05-26T07:31:19Z</dcterms:modified>
</cp:coreProperties>
</file>