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2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 refMode="R1C1"/>
</workbook>
</file>

<file path=xl/calcChain.xml><?xml version="1.0" encoding="utf-8"?>
<calcChain xmlns="http://schemas.openxmlformats.org/spreadsheetml/2006/main">
  <c r="E10" i="3"/>
  <c r="E9"/>
  <c r="E8"/>
  <c r="E7"/>
  <c r="E6"/>
  <c r="E5"/>
  <c r="E4"/>
  <c r="E3"/>
  <c r="C4" i="2" l="1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N12" i="3"/>
  <c r="M12"/>
  <c r="N11" s="1"/>
  <c r="M11"/>
  <c r="N10" s="1"/>
  <c r="M10"/>
  <c r="N9" s="1"/>
  <c r="M9"/>
  <c r="N8" s="1"/>
  <c r="M8"/>
  <c r="N7" s="1"/>
  <c r="M7"/>
  <c r="N6" s="1"/>
  <c r="M6"/>
  <c r="N5" s="1"/>
  <c r="M5"/>
  <c r="N4" s="1"/>
  <c r="M4"/>
  <c r="N3" s="1"/>
  <c r="H18"/>
  <c r="N2"/>
  <c r="M2"/>
  <c r="M3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P6" i="3" l="1"/>
  <c r="O6" s="1"/>
  <c r="P8"/>
  <c r="O8" s="1"/>
  <c r="P9"/>
  <c r="O9" s="1"/>
  <c r="P10"/>
  <c r="O10" s="1"/>
  <c r="P3"/>
  <c r="O3" s="1"/>
  <c r="P12"/>
  <c r="O12" s="1"/>
  <c r="P5"/>
  <c r="O5" s="1"/>
  <c r="P7"/>
  <c r="O7" s="1"/>
  <c r="P2"/>
  <c r="O2" s="1"/>
  <c r="P11"/>
  <c r="O11" s="1"/>
  <c r="P4"/>
  <c r="O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I3" i="3"/>
  <c r="I4"/>
  <c r="I5"/>
  <c r="I6"/>
  <c r="I7"/>
  <c r="I8"/>
  <c r="I9"/>
  <c r="I10"/>
  <c r="I2"/>
  <c r="H5"/>
  <c r="H6"/>
  <c r="H7"/>
  <c r="H8"/>
  <c r="H9"/>
  <c r="H10"/>
  <c r="H3"/>
  <c r="H4"/>
  <c r="H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price" type="4" refreshedVersion="0" background="1">
    <webPr xml="1" sourceData="1" url="D:\GitHub\SexyBack\Doc\XmlDataSet\price.xml" htmlTables="1" htmlFormat="all"/>
  </connection>
  <connection id="10" name="price1" type="4" refreshedVersion="0" background="1">
    <webPr xml="1" sourceData="1" url="D:\GitHub\SexyBack\Doc\XmlDataSet\price.xml" htmlTables="1" htmlFormat="all"/>
  </connection>
  <connection id="11" name="research" type="4" refreshedVersion="0" background="1">
    <webPr xml="1" sourceData="1" url="D:\GitHub\SexyBack\Doc\XmlDataSet\research.xml" htmlTables="1" htmlFormat="all"/>
  </connection>
  <connection id="12" name="research1" type="4" refreshedVersion="0" background="1">
    <webPr xml="1" sourceData="1" url="D:\GitHub\SexyBack\Doc\XmlDataSet\research.xml" htmlTables="1" htmlFormat="all"/>
  </connection>
  <connection id="13" name="research2" type="4" refreshedVersion="0" background="1">
    <webPr xml="1" sourceData="1" url="D:\GitHub\SexyBack\Doc\XmlDataSet\research.xml" htmlTables="1" htmlFormat="all"/>
  </connection>
  <connection id="14" name="research3" type="4" refreshedVersion="0" background="1">
    <webPr xml="1" sourceData="1" url="D:\GitHub\SexyBack\Doc\XmlDataSet\research.xml" htmlTables="1" htmlFormat="all"/>
  </connection>
  <connection id="15" name="research4" type="4" refreshedVersion="0" background="1">
    <webPr xml="1" sourceData="1" url="D:\GitHub\SexyBack\Doc\XmlDataSet\research.xml" htmlTables="1" htmlFormat="all"/>
  </connection>
  <connection id="16" name="research5" type="4" refreshedVersion="0" background="1">
    <webPr xml="1" sourceData="1" url="D:\GitHub\SexyBack\Doc\XmlDataSet\research.xml" htmlTables="1" htmlFormat="all"/>
  </connection>
  <connection id="17" name="research6" type="4" refreshedVersion="0" background="1">
    <webPr xml="1" sourceData="1" url="D:\GitHub\SexyBack\Doc\XmlDataSet\research.xml" htmlTables="1" htmlFormat="all"/>
  </connection>
  <connection id="18" name="research7" type="4" refreshedVersion="0" background="1">
    <webPr xml="1" sourceData="1" url="D:\GitHub\SexyBack\Doc\XmlDataSet\research.xml" htmlTables="1" htmlFormat="all"/>
  </connection>
  <connection id="19" name="research8" type="4" refreshedVersion="0" background="1">
    <webPr xml="1" sourceData="1" url="D:\GitHub\SexyBack\Doc\XmlDataSet\research.xml" htmlTables="1" htmlFormat="all"/>
  </connection>
  <connection id="20" name="talent" type="4" refreshedVersion="0" background="1">
    <webPr xml="1" sourceData="1" url="D:\GitHub\SexyBack\Doc\XmlDataSet\talent.xml" htmlTables="1" htmlFormat="all"/>
  </connection>
  <connection id="21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<sst xmlns="http://schemas.openxmlformats.org/spreadsheetml/2006/main" count="1154" uniqueCount="513">
  <si>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</si>
  <si>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</si>
  <si>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</si>
  <si>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</si>
  <si>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</si>
  <si>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</si>
  <si>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</si>
  <si>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</si>
  <si>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</si>
  <si>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</si>
  <si>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</si>
  <si>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</si>
  <si>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</si>
  <si>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</si>
  <si>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</si>
  <si>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</si>
  <si>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</si>
  <si>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</si>
  <si>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</si>
  <si>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</si>
  <si>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</si>
  <si>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</si>
  <si>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</si>
  <si>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</si>
  <si>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</si>
  <si>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</si>
  <si>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</si>
  <si>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</si>
  <si>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</si>
  <si>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</si>
  <si>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</si>
  <si>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</si>
  <si>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</si>
  <si>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</si>
  <si>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</si>
  <si>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</si>
  <si>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</si>
  <si>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</si>
  <si>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</si>
  <si>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</si>
  <si>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</si>
  <si>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</si>
  <si>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</si>
  <si>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</si>
  <si>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</si>
  <si>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</si>
  <si>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</si>
  <si>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</si>
  <si>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</si>
  <si>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</si>
  <si>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</si>
  <si>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</si>
  <si>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</si>
  <si>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</si>
  <si>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</si>
  <si>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</si>
  <si>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</si>
  <si>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</si>
  <si>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</si>
  <si>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</si>
  <si>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</si>
  <si>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</si>
  <si>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</si>
  <si>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</si>
  <si>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</si>
  <si>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</si>
  <si>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</si>
  <si>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</si>
  <si>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</si>
  <si>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</si>
  <si>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</si>
  <si>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</si>
  <si>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</si>
  <si>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</si>
  <si>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</si>
  <si>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</si>
  <si>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</si>
  <si>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</si>
  <si>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</si>
  <si>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</si>
  <si>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</si>
  <si>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</si>
  <si>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</si>
  <si>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</si>
  <si>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</si>
  <si>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</si>
  <si>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</si>
  <si>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</si>
  <si>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</si>
  <si>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</si>
  <si>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</si>
  <si>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</si>
  <si>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</si>
  <si>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</si>
  <si>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</si>
  <si>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</si>
  <si>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</si>
  <si>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</si>
  <si>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</si>
  <si>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</si>
  <si>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</si>
  <si>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</si>
  <si>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</si>
  <si>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</si>
  <si>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</si>
  <si>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</si>
  <si>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</si>
  <si>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</si>
  <si>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</si>
  <si>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</si>
  <si>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</si>
  <si>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</si>
  <si>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</si>
  <si>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</si>
  <si>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</si>
  <si>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</si>
  <si>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</si>
  <si>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</si>
  <si>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</si>
  <si>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</si>
  <si>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</si>
  <si>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</si>
  <si>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</si>
  <si>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</si>
  <si>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</si>
  <si>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</si>
  <si>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</si>
  <si>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</si>
  <si>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</si>
  <si>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</si>
  <si>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</si>
  <si>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</si>
  <si>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</si>
  <si>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</si>
  <si>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</si>
  <si>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</si>
  <si>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</si>
  <si>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</si>
  <si>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</si>
  <si>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</si>
  <si>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</si>
  <si>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</si>
  <si>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</si>
  <si>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</si>
  <si>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</si>
  <si>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</si>
  <si>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</si>
  <si>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</si>
  <si>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</si>
  <si>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</si>
  <si>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</si>
  <si>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</si>
  <si>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</si>
  <si>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</si>
  <si>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</si>
  <si>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</si>
  <si>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</si>
  <si>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</si>
  <si>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</si>
  <si>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</si>
  <si>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</si>
  <si>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</si>
  <si>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</si>
  <si>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</si>
  <si>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</si>
  <si>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</si>
  <si>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</si>
  <si>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</si>
  <si>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</si>
  <si>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</si>
  <si>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</si>
  <si>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</si>
  <si>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</si>
  <si>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</si>
  <si>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</si>
  <si>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</si>
  <si>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</si>
  <si>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</si>
  <si>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</si>
  <si>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</si>
  <si>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</si>
  <si>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</si>
  <si>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</si>
  <si>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</si>
  <si>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</si>
  <si>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</si>
  <si>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</si>
  <si>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</si>
  <si>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</si>
  <si>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</si>
  <si>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</si>
  <si>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</si>
  <si>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</si>
  <si>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</si>
  <si>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</si>
  <si>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</si>
  <si>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</si>
  <si>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</si>
  <si>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</si>
  <si>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</si>
  <si>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</si>
  <si>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</si>
  <si>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</si>
  <si>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</si>
  <si>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</si>
  <si>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</si>
  <si>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</si>
  <si>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</si>
  <si>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</si>
  <si>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</si>
  <si>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</si>
  <si>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</si>
  <si>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</si>
  <si>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</si>
  <si>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</si>
  <si>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</si>
  <si>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</si>
  <si>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</si>
  <si>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</si>
  <si>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</si>
  <si>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</si>
  <si>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</si>
  <si>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</si>
  <si>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</si>
  <si>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</si>
  <si>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</si>
  <si>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</si>
  <si>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</si>
  <si>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</si>
  <si>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</si>
  <si>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</si>
  <si>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</si>
  <si>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</si>
  <si>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</si>
  <si>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</si>
  <si>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</si>
  <si>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</si>
  <si>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</si>
  <si>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</si>
  <si>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</si>
  <si>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</si>
  <si>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</si>
  <si>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</si>
  <si>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</si>
  <si>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</si>
  <si>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</si>
  <si>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</si>
  <si>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</si>
  <si>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</si>
  <si>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</si>
  <si>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</si>
  <si>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</si>
  <si>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</si>
  <si>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</si>
  <si>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</si>
  <si>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</si>
  <si>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</si>
  <si>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</si>
  <si>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</si>
  <si>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</si>
  <si>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</si>
  <si>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</si>
  <si>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</si>
  <si>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</si>
  <si>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</si>
  <si>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</si>
  <si>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</si>
  <si>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</si>
  <si>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</si>
  <si>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</si>
  <si>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</si>
  <si>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</si>
  <si>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</si>
  <si>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</si>
  <si>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</si>
  <si>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</si>
  <si>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</si>
  <si>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</si>
  <si>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</si>
  <si>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</si>
  <si>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</si>
  <si>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</si>
  <si>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</si>
  <si>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</si>
  <si>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</si>
  <si>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</si>
  <si>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</si>
  <si>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</si>
  <si>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</si>
  <si>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</si>
  <si>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</si>
  <si>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</si>
  <si>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</si>
  <si>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</si>
  <si>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</si>
  <si>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</si>
  <si>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</si>
  <si>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</si>
  <si>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</si>
  <si>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</si>
  <si>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</si>
  <si>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</si>
  <si>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</si>
  <si>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</si>
  <si>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</si>
  <si>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</si>
  <si>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</si>
  <si>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</si>
  <si>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</si>
  <si>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</si>
  <si>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</si>
  <si>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</si>
  <si>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</si>
  <si>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</si>
  <si>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</si>
  <si>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</si>
  <si>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</si>
  <si>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</si>
  <si>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</si>
  <si>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</si>
  <si>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</si>
  <si>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</si>
  <si>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</si>
  <si>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</si>
  <si>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</si>
  <si>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</si>
  <si>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</si>
  <si>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</si>
  <si>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</si>
  <si>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</si>
  <si>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</si>
  <si>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</si>
  <si>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</si>
  <si>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</si>
  <si>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</si>
  <si>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</si>
  <si>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</si>
  <si>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</si>
  <si>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</si>
  <si>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</si>
  <si>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</si>
  <si>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</si>
  <si>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</si>
  <si>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</si>
  <si>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</si>
  <si>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</si>
  <si>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</si>
  <si>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</si>
  <si>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</si>
  <si>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</si>
  <si>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</si>
  <si>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</si>
  <si>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</si>
  <si>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</si>
  <si>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</si>
  <si>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</si>
  <si>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</si>
  <si>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</si>
  <si>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</si>
  <si>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</si>
  <si>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</si>
  <si>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</si>
  <si>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</si>
  <si>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</si>
  <si>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</si>
  <si>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</si>
  <si>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</si>
  <si>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</si>
  <si>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</si>
  <si>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</si>
  <si>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</si>
  <si>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</si>
  <si>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</si>
  <si>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</si>
  <si>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</si>
  <si>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</si>
  <si>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</si>
  <si>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</si>
  <si>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</si>
  <si>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</si>
  <si>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</si>
  <si>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</si>
  <si>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</si>
  <si>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</si>
  <si>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</si>
  <si>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</si>
  <si>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</si>
  <si>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</si>
  <si>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</si>
  <si>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</si>
  <si>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</si>
  <si>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</si>
  <si>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</si>
  <si>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</si>
  <si>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</si>
  <si>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</si>
  <si>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</si>
  <si>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</si>
  <si>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</si>
  <si>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</si>
  <si>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</si>
  <si>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</si>
  <si>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</si>
  <si>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</si>
  <si>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</si>
  <si>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</si>
  <si>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</si>
  <si>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</si>
  <si>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</si>
  <si>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</si>
  <si>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</si>
  <si>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</si>
  <si>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</si>
  <si>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</si>
  <si>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</si>
  <si>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</si>
  <si>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</si>
  <si>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</si>
  <si>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</si>
  <si>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</si>
  <si>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</si>
  <si>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</si>
  <si>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</si>
  <si>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</si>
  <si>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</si>
  <si>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</si>
  <si>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</si>
  <si>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</si>
  <si>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</si>
  <si>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</si>
  <si>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</si>
  <si>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</si>
  <si>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</si>
  <si>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</si>
  <si>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</si>
  <si>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</si>
  <si>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</si>
  <si>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</si>
  <si>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</si>
  <si>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</si>
  <si>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</si>
  <si>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</si>
  <si>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</si>
  <si>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</si>
  <si>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</si>
  <si>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</si>
  <si>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</si>
  <si>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</si>
  <si>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</si>
  <si>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</si>
  <si>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</si>
  <si>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</si>
  <si>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</si>
  <si>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</si>
  <si>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</si>
  <si>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</si>
  <si>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</si>
  <si>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</si>
  <si>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</si>
  <si>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</si>
  <si>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</si>
  <si>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</si>
  <si>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</si>
  <si>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</si>
  <si>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</si>
  <si>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</si>
  <si>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</si>
  <si>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</si>
  <si>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</si>
  <si>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</si>
  <si>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</si>
  <si>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</si>
  <si>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</si>
  <si>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</si>
  <si>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</si>
  <si>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</si>
  <si>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</si>
  <si>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</si>
  <si>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</si>
  <si>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</si>
  <si>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</si>
  <si>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</si>
  <si>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</si>
  <si>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</si>
  <si>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</si>
  <si>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</si>
  <si>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</si>
  <si>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</si>
  <si>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</si>
  <si>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</si>
  <si>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</si>
  <si>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ActiveElement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</si>
  <si>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</si>
  <si>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</si>
  <si>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</si>
  <si>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</si>
  <si>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</si>
  <si>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</si>
  <si>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</si>
  <si>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</si>
  <si>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</si>
  <si>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</si>
  <si>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</si>
  <si>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원소를 부여해 검술을 강화합니다. 기본공격력 +10%.</t>
    <phoneticPr fontId="1" type="noConversion"/>
  </si>
  <si>
    <t>원소를 부여해 검술을 강화합니다. 기본공격력 +12.5%.</t>
    <phoneticPr fontId="1" type="noConversion"/>
  </si>
  <si>
    <t>원소를 부여해 검술을 강화합니다. 기본공격력 +15%.</t>
    <phoneticPr fontId="1" type="noConversion"/>
  </si>
  <si>
    <t>원소를 부여해 검술을 강화합니다. 기본공격력 추가 7.5%.</t>
    <phoneticPr fontId="1" type="noConversion"/>
  </si>
  <si>
    <t>R06</t>
  </si>
  <si>
    <t>R36</t>
  </si>
  <si>
    <t>R37</t>
  </si>
  <si>
    <t>R38</t>
  </si>
  <si>
    <t>Enchant</t>
    <phoneticPr fontId="1" type="noConversion"/>
  </si>
  <si>
    <t>enchantdensity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</si>
</sst>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enchant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1" Name="Elementals_맵" RootElement="Elementals" SchemaID="Schema5" ShowImportExportValidationErrors="false" AutoFit="true" Append="false" PreserveSortAFLayout="true" PreserveFormat="true">
    <DataBinding FileBinding="true" ConnectionID="8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0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19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7" dataDxfId="36" connectionId="21">
  <autoFilter ref="A1:M50">
    <filterColumn colId="1"/>
    <filterColumn colId="5"/>
    <filterColumn colId="12"/>
  </autoFilter>
  <tableColumns count="13">
    <tableColumn id="1" uniqueName="id" name="id" dataDxfId="35">
      <xmlColumnPr mapId="12" xpath="/Talents/Talent/@id" xmlDataType="string"/>
    </tableColumn>
    <tableColumn id="15" uniqueName="15" name="group" dataDxfId="34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3">
      <xmlColumnPr mapId="12" xpath="/Talents/Talent/@requireid" xmlDataType="string"/>
    </tableColumn>
    <tableColumn id="4" uniqueName="icon" name="icon" dataDxfId="32">
      <xmlColumnPr mapId="12" xpath="/Talents/Talent/Info/@icon" xmlDataType="string"/>
    </tableColumn>
    <tableColumn id="14" uniqueName="14" name="icontext" dataDxfId="31"/>
    <tableColumn id="13" uniqueName="subicon" name="subicon" dataDxfId="30">
      <xmlColumnPr mapId="12" xpath="/Talents/Talent/Info/@subicon" xmlDataType="string"/>
    </tableColumn>
    <tableColumn id="6" uniqueName="description" name="descrption" dataDxfId="29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8">
      <xmlColumnPr mapId="12" xpath="/Talents/Talent/@type" xmlDataType="string"/>
    </tableColumn>
    <tableColumn id="8" uniqueName="rate" name="rate" dataDxfId="27">
      <xmlColumnPr mapId="12" xpath="/Talents/Talent/Rate/@rate" xmlDataType="integer"/>
    </tableColumn>
    <tableColumn id="10" uniqueName="target" name="target" dataDxfId="26">
      <xmlColumnPr mapId="12" xpath="/Talents/Talent/Bonus/@target" xmlDataType="string"/>
    </tableColumn>
    <tableColumn id="11" uniqueName="attribute" name="attribute" dataDxfId="25">
      <xmlColumnPr mapId="12" xpath="/Talents/Talent/Bonus/@attribute" xmlDataType="string"/>
    </tableColumn>
    <tableColumn id="3" uniqueName="value" name="value" dataDxfId="24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19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3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K10" tableType="xml" totalsRowShown="0" connectionId="8">
  <autoFilter ref="A1:K10">
    <filterColumn colId="4"/>
    <filterColumn colId="5"/>
    <filterColumn colId="7"/>
    <filterColumn colId="8"/>
    <filterColumn colId="9"/>
    <filterColumn colId="10"/>
  </autoFilter>
  <tableColumns count="11">
    <tableColumn id="1" uniqueName="id" name="id">
      <xmlColumnPr mapId="31" xpath="/Elementals/Elemental/@id" xmlDataType="string"/>
    </tableColumn>
    <tableColumn id="2" uniqueName="name" name="name">
      <calculatedColumnFormula>CONCATENATE("$",표30[[#This Row],[id]],"$")</calculatedColumnFormula>
      <xmlColumnPr mapId="31" xpath="/Elementals/Elemental/@name" xmlDataType="string"/>
    </tableColumn>
    <tableColumn id="3" uniqueName="basecastintervalxk" name="basecastintervalxk">
      <xmlColumnPr mapId="31" xpath="/Elementals/Elemental/@basecastintervalxk" xmlDataType="integer"/>
    </tableColumn>
    <tableColumn id="4" uniqueName="basedensity" name="basedensity" dataDxfId="22">
      <xmlColumnPr mapId="31" xpath="/Elementals/Elemental/@basedensity" xmlDataType="integer"/>
    </tableColumn>
    <tableColumn id="12" uniqueName="enchantdensity" name="enchantdensity" dataDxfId="0">
      <xmlColumnPr mapId="31" xpath="/Elementals/Elemental/@enchantdensity" xmlDataType="integer"/>
    </tableColumn>
    <tableColumn id="10" uniqueName="baseprice" name="baseprice" dataDxfId="21">
      <xmlColumnPr mapId="31" xpath="/Elementals/Elemental/@baseprice" xmlDataType="integer"/>
    </tableColumn>
    <tableColumn id="5" uniqueName="baselevel" name="baselevel" dataDxfId="20">
      <xmlColumnPr mapId="31" xpath="/Elementals/Elemental/@baselevel" xmlDataType="integer"/>
    </tableColumn>
    <tableColumn id="6" uniqueName="prefab" name="prefab">
      <xmlColumnPr mapId="31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1" xpath="/Elementals/Elemental/@skillprefab" xmlDataType="string"/>
    </tableColumn>
    <tableColumn id="8" uniqueName="baseskillratexk" name="baseskillratexk">
      <xmlColumnPr mapId="31" xpath="/Elementals/Elemental/@baseskillratexk" xmlDataType="integer"/>
    </tableColumn>
    <tableColumn id="9" uniqueName="baseskilldamagexh" name="baseskilldamagexh" dataDxfId="19">
      <xmlColumnPr mapId="31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M1:O13" tableType="xml" totalsRowShown="0" headerRowDxfId="18" connectionId="10">
  <autoFilter ref="M1:O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7">
      <calculatedColumnFormula>M3-1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6" dataDxfId="15" connectionId="21">
  <autoFilter ref="A1:M18">
    <filterColumn colId="12"/>
  </autoFilter>
  <tableColumns count="13">
    <tableColumn id="1" uniqueName="id" name="id" dataDxfId="14">
      <xmlColumnPr mapId="12" xpath="/Talents/Talent/@id" xmlDataType="string"/>
    </tableColumn>
    <tableColumn id="2" uniqueName="requireid" name="requireid" dataDxfId="13">
      <xmlColumnPr mapId="12" xpath="/Talents/Talent/@requireid" xmlDataType="string"/>
    </tableColumn>
    <tableColumn id="7" uniqueName="type" name="type" dataDxfId="12">
      <xmlColumnPr mapId="12" xpath="/Talents/Talent/@type" xmlDataType="string"/>
    </tableColumn>
    <tableColumn id="9" uniqueName="maxlevelper10" name="maxlevelper10" dataDxfId="11">
      <xmlColumnPr mapId="12" xpath="/Talents/Talent/@maxlevelper10" xmlDataType="integer"/>
    </tableColumn>
    <tableColumn id="4" uniqueName="icon" name="icon" dataDxfId="10">
      <xmlColumnPr mapId="12" xpath="/Talents/Talent/Info/@icon" xmlDataType="string"/>
    </tableColumn>
    <tableColumn id="13" uniqueName="subicon" name="subicon" dataDxfId="9">
      <xmlColumnPr mapId="12" xpath="/Talents/Talent/Info/@subicon" xmlDataType="string"/>
    </tableColumn>
    <tableColumn id="5" uniqueName="name" name="name" dataDxfId="8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7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6">
      <xmlColumnPr mapId="12" xpath="/Talents/Talent/Rate/@rate" xmlDataType="integer"/>
    </tableColumn>
    <tableColumn id="12" uniqueName="absrate" name="absrate" dataDxfId="5">
      <xmlColumnPr mapId="12" xpath="/Talents/Talent/Rate/@absrate" xmlDataType="integer"/>
    </tableColumn>
    <tableColumn id="10" uniqueName="target" name="target" dataDxfId="4">
      <xmlColumnPr mapId="12" xpath="/Talents/Talent/Bonus/@target" xmlDataType="string"/>
    </tableColumn>
    <tableColumn id="11" uniqueName="attribute" name="attribute" dataDxfId="3">
      <xmlColumnPr mapId="12" xpath="/Talents/Talent/Bonus/@attribute" xmlDataType="string"/>
    </tableColumn>
    <tableColumn id="3" uniqueName="value" name="value" dataDxfId="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workbookViewId="0">
      <selection activeCell="H9" sqref="H9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48.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492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1" t="s">
        <v>10</v>
      </c>
      <c r="O2" s="1" t="s">
        <v>491</v>
      </c>
      <c r="P2"/>
      <c r="Q2" s="76" t="s">
        <v>41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1" t="s">
        <v>10</v>
      </c>
      <c r="O3" s="1" t="s">
        <v>491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1" t="s">
        <v>10</v>
      </c>
      <c r="O4" s="1" t="s">
        <v>491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1" t="s">
        <v>10</v>
      </c>
      <c r="O5" s="1" t="s">
        <v>491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1" t="s">
        <v>10</v>
      </c>
      <c r="O6" s="1" t="s">
        <v>491</v>
      </c>
      <c r="P6"/>
      <c r="Q6" s="76" t="s">
        <v>258</v>
      </c>
    </row>
    <row r="7" spans="1:17">
      <c r="A7" s="1" t="s">
        <v>507</v>
      </c>
      <c r="B7" s="1" t="s">
        <v>12</v>
      </c>
      <c r="C7">
        <v>0</v>
      </c>
      <c r="D7" s="1" t="s">
        <v>493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494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495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496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497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498</v>
      </c>
      <c r="E12" s="1"/>
      <c r="F12" s="1" t="s">
        <v>44</v>
      </c>
      <c r="G12" s="1" t="s">
        <v>499</v>
      </c>
      <c r="H12" s="1" t="s">
        <v>506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511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498</v>
      </c>
      <c r="E13" s="1"/>
      <c r="F13" s="1" t="s">
        <v>45</v>
      </c>
      <c r="G13" s="1" t="s">
        <v>500</v>
      </c>
      <c r="H13" s="1" t="s">
        <v>503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511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498</v>
      </c>
      <c r="E14" s="1"/>
      <c r="F14" s="1" t="s">
        <v>43</v>
      </c>
      <c r="G14" s="1" t="s">
        <v>501</v>
      </c>
      <c r="H14" s="1" t="s">
        <v>504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511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498</v>
      </c>
      <c r="E15" s="1"/>
      <c r="F15" s="1" t="s">
        <v>48</v>
      </c>
      <c r="G15" s="1" t="s">
        <v>502</v>
      </c>
      <c r="H15" s="1" t="s">
        <v>505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511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x2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2배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x4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4배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4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x8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8배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8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x20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20배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20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x22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22배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22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x2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2배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2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x23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23배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23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x2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2배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264</v>
      </c>
      <c r="O27" s="1" t="s">
        <v>21</v>
      </c>
      <c r="P27">
        <v>2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x2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2배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2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x12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12배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12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x2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2배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2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x7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7배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7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x2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2배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252</v>
      </c>
      <c r="O36" s="1" t="s">
        <v>21</v>
      </c>
      <c r="P36">
        <v>2</v>
      </c>
      <c r="Q36" s="76"/>
    </row>
    <row r="37" spans="1:17">
      <c r="A37" s="1" t="s">
        <v>508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509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510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33"/>
  <sheetViews>
    <sheetView tabSelected="1" workbookViewId="0">
      <selection activeCell="I6" sqref="I6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4.375" style="37" customWidth="1"/>
    <col min="6" max="6" width="12" style="37" bestFit="1" customWidth="1"/>
    <col min="7" max="7" width="11.75" bestFit="1" customWidth="1"/>
    <col min="8" max="8" width="28.875" customWidth="1"/>
    <col min="9" max="9" width="30.75" customWidth="1"/>
    <col min="10" max="10" width="17.125" bestFit="1" customWidth="1"/>
    <col min="11" max="11" width="21.125" bestFit="1" customWidth="1"/>
    <col min="13" max="13" width="11.375" customWidth="1"/>
    <col min="14" max="14" width="11.375" style="37" customWidth="1"/>
    <col min="15" max="15" width="10.875" customWidth="1"/>
  </cols>
  <sheetData>
    <row r="1" spans="1:16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512</v>
      </c>
      <c r="F1" s="74" t="s">
        <v>439</v>
      </c>
      <c r="G1" s="74" t="s">
        <v>437</v>
      </c>
      <c r="H1" s="38" t="s">
        <v>192</v>
      </c>
      <c r="I1" s="37" t="s">
        <v>191</v>
      </c>
      <c r="J1" s="37" t="s">
        <v>238</v>
      </c>
      <c r="K1" s="37" t="s">
        <v>196</v>
      </c>
      <c r="M1" s="74" t="s">
        <v>440</v>
      </c>
      <c r="N1" s="74" t="s">
        <v>441</v>
      </c>
      <c r="O1" s="74" t="s">
        <v>438</v>
      </c>
    </row>
    <row r="2" spans="1:16" ht="17.25" thickTop="1">
      <c r="A2" s="1" t="s">
        <v>11</v>
      </c>
      <c r="B2" s="1" t="s">
        <v>152</v>
      </c>
      <c r="C2" s="37">
        <v>5600</v>
      </c>
      <c r="D2" s="61">
        <f t="shared" ref="D2:D12" si="0">1+G2/200</f>
        <v>1</v>
      </c>
      <c r="E2" s="61">
        <v>1</v>
      </c>
      <c r="F2" s="61">
        <v>60</v>
      </c>
      <c r="G2" s="57">
        <v>0</v>
      </c>
      <c r="H2" s="1" t="str">
        <f>CONCATENATE("prefabs/Projectile/",표30[[#This Row],[id]])</f>
        <v>prefabs/Projectile/fireball</v>
      </c>
      <c r="I2" s="1" t="str">
        <f>CONCATENATE("prefabs/Projectile/",표30[[#This Row],[id]],"_skill")</f>
        <v>prefabs/Projectile/fireball_skill</v>
      </c>
      <c r="J2">
        <v>120</v>
      </c>
      <c r="K2" s="56">
        <v>225</v>
      </c>
      <c r="M2">
        <f t="shared" ref="M2:M12" si="1">G2</f>
        <v>0</v>
      </c>
      <c r="N2" s="2">
        <f t="shared" ref="N2:N12" si="2">M3-1</f>
        <v>14</v>
      </c>
      <c r="O2" s="74">
        <f t="shared" ref="O2:O12" si="3">P2</f>
        <v>2</v>
      </c>
      <c r="P2">
        <f>2*SUM(D$2:D2)</f>
        <v>2</v>
      </c>
    </row>
    <row r="3" spans="1:16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f>표30[[#This Row],[basedensity]]+E2</f>
        <v>2.0750000000000002</v>
      </c>
      <c r="F3" s="61">
        <v>60</v>
      </c>
      <c r="G3" s="58">
        <v>15</v>
      </c>
      <c r="H3" s="1" t="str">
        <f>CONCATENATE("prefabs/Projectile/",표30[[#This Row],[id]])</f>
        <v>prefabs/Projectile/iceblock</v>
      </c>
      <c r="I3" s="1" t="str">
        <f>CONCATENATE("prefabs/Projectile/",표30[[#This Row],[id]],"_skill")</f>
        <v>prefabs/Projectile/iceblock_skill</v>
      </c>
      <c r="J3" s="37">
        <v>100</v>
      </c>
      <c r="K3" s="2">
        <v>800</v>
      </c>
      <c r="M3" s="37">
        <f t="shared" si="1"/>
        <v>15</v>
      </c>
      <c r="N3" s="2">
        <f t="shared" si="2"/>
        <v>34</v>
      </c>
      <c r="O3" s="74">
        <f t="shared" si="3"/>
        <v>4.1500000000000004</v>
      </c>
      <c r="P3" s="37">
        <f>2*SUM(D$2:D3)</f>
        <v>4.1500000000000004</v>
      </c>
    </row>
    <row r="4" spans="1:16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f>표30[[#This Row],[basedensity]]+E3</f>
        <v>3.25</v>
      </c>
      <c r="F4" s="61">
        <v>60</v>
      </c>
      <c r="G4" s="59">
        <v>35</v>
      </c>
      <c r="H4" s="1" t="str">
        <f>CONCATENATE("prefabs/Projectile/",표30[[#This Row],[id]])</f>
        <v>prefabs/Projectile/rock</v>
      </c>
      <c r="I4" s="1" t="str">
        <f>CONCATENATE("prefabs/Projectile/",표30[[#This Row],[id]],"_skill")</f>
        <v>prefabs/Projectile/rock_skill</v>
      </c>
      <c r="J4" s="37">
        <v>50</v>
      </c>
      <c r="K4" s="2">
        <v>1550</v>
      </c>
      <c r="M4" s="37">
        <f t="shared" si="1"/>
        <v>35</v>
      </c>
      <c r="N4" s="2">
        <f t="shared" si="2"/>
        <v>59</v>
      </c>
      <c r="O4" s="74">
        <f t="shared" si="3"/>
        <v>6.5</v>
      </c>
      <c r="P4" s="37">
        <f>2*SUM(D$2:D4)</f>
        <v>6.5</v>
      </c>
    </row>
    <row r="5" spans="1:16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f>표30[[#This Row],[basedensity]]+E4</f>
        <v>4.55</v>
      </c>
      <c r="F5" s="61">
        <v>60</v>
      </c>
      <c r="G5" s="60">
        <v>60</v>
      </c>
      <c r="H5" s="1" t="str">
        <f>CONCATENATE("prefabs/Projectile/",표30[[#This Row],[id]])</f>
        <v>prefabs/Projectile/electricball</v>
      </c>
      <c r="I5" s="1" t="str">
        <f>CONCATENATE("prefabs/Projectile/",표30[[#This Row],[id]],"_skill")</f>
        <v>prefabs/Projectile/electricball_skill</v>
      </c>
      <c r="J5" s="37">
        <v>75</v>
      </c>
      <c r="K5" s="56">
        <v>350</v>
      </c>
      <c r="M5" s="37">
        <f t="shared" si="1"/>
        <v>60</v>
      </c>
      <c r="N5" s="2">
        <f t="shared" si="2"/>
        <v>89</v>
      </c>
      <c r="O5" s="74">
        <f t="shared" si="3"/>
        <v>9.1</v>
      </c>
      <c r="P5" s="37">
        <f>2*SUM(D$2:D5)</f>
        <v>9.1</v>
      </c>
    </row>
    <row r="6" spans="1:16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f>표30[[#This Row],[basedensity]]+E5</f>
        <v>6</v>
      </c>
      <c r="F6" s="61">
        <v>60</v>
      </c>
      <c r="G6" s="61">
        <v>90</v>
      </c>
      <c r="H6" s="1" t="str">
        <f>CONCATENATE("prefabs/Projectile/",표30[[#This Row],[id]])</f>
        <v>prefabs/Projectile/waterball</v>
      </c>
      <c r="I6" s="1" t="str">
        <f>CONCATENATE("prefabs/Projectile/",표30[[#This Row],[id]],"_skill")</f>
        <v>prefabs/Projectile/waterball_skill</v>
      </c>
      <c r="J6" s="37">
        <v>150</v>
      </c>
      <c r="K6" s="56">
        <v>50</v>
      </c>
      <c r="M6" s="37">
        <f t="shared" si="1"/>
        <v>90</v>
      </c>
      <c r="N6" s="2">
        <f t="shared" si="2"/>
        <v>129</v>
      </c>
      <c r="O6" s="74">
        <f t="shared" si="3"/>
        <v>12</v>
      </c>
      <c r="P6" s="37">
        <f>2*SUM(D$2:D6)</f>
        <v>12</v>
      </c>
    </row>
    <row r="7" spans="1:16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f>표30[[#This Row],[basedensity]]+E6</f>
        <v>7.65</v>
      </c>
      <c r="F7" s="61">
        <v>60</v>
      </c>
      <c r="G7" s="36">
        <v>130</v>
      </c>
      <c r="H7" s="1" t="str">
        <f>CONCATENATE("prefabs/Projectile/",표30[[#This Row],[id]])</f>
        <v>prefabs/Projectile/earthball</v>
      </c>
      <c r="I7" s="1" t="str">
        <f>CONCATENATE("prefabs/Projectile/",표30[[#This Row],[id]],"_skill")</f>
        <v>prefabs/Projectile/earthball_skill</v>
      </c>
      <c r="J7" s="37">
        <v>30</v>
      </c>
      <c r="K7" s="56">
        <v>850</v>
      </c>
      <c r="M7" s="37">
        <f t="shared" si="1"/>
        <v>130</v>
      </c>
      <c r="N7" s="2">
        <f t="shared" si="2"/>
        <v>179</v>
      </c>
      <c r="O7" s="74">
        <f t="shared" si="3"/>
        <v>15.3</v>
      </c>
      <c r="P7" s="37">
        <f>2*SUM(D$2:D7)</f>
        <v>15.3</v>
      </c>
    </row>
    <row r="8" spans="1:16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f>표30[[#This Row],[basedensity]]+E7</f>
        <v>9.5500000000000007</v>
      </c>
      <c r="F8" s="61">
        <v>60</v>
      </c>
      <c r="G8" s="36">
        <v>180</v>
      </c>
      <c r="H8" s="1" t="str">
        <f>CONCATENATE("prefabs/Projectile/",표30[[#This Row],[id]])</f>
        <v>prefabs/Projectile/airball</v>
      </c>
      <c r="I8" s="1" t="str">
        <f>CONCATENATE("prefabs/Projectile/",표30[[#This Row],[id]],"_skill")</f>
        <v>prefabs/Projectile/airball_skill</v>
      </c>
      <c r="J8" s="37">
        <v>50</v>
      </c>
      <c r="K8" s="2">
        <v>1550</v>
      </c>
      <c r="M8" s="37">
        <f t="shared" si="1"/>
        <v>180</v>
      </c>
      <c r="N8" s="2">
        <f t="shared" si="2"/>
        <v>229</v>
      </c>
      <c r="O8" s="74">
        <f t="shared" si="3"/>
        <v>19.100000000000001</v>
      </c>
      <c r="P8" s="37">
        <f>2*SUM(D$2:D8)</f>
        <v>19.100000000000001</v>
      </c>
    </row>
    <row r="9" spans="1:16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f>표30[[#This Row],[basedensity]]+E8</f>
        <v>11.700000000000001</v>
      </c>
      <c r="F9" s="61">
        <v>60</v>
      </c>
      <c r="G9" s="36">
        <v>230</v>
      </c>
      <c r="H9" s="1" t="str">
        <f>CONCATENATE("prefabs/Projectile/",표30[[#This Row],[id]])</f>
        <v>prefabs/Projectile/snowball</v>
      </c>
      <c r="I9" s="1" t="str">
        <f>CONCATENATE("prefabs/Projectile/",표30[[#This Row],[id]],"_skill")</f>
        <v>prefabs/Projectile/snowball_skill</v>
      </c>
      <c r="J9" s="37">
        <v>60</v>
      </c>
      <c r="K9" s="2">
        <v>1300</v>
      </c>
      <c r="M9" s="37">
        <f t="shared" si="1"/>
        <v>230</v>
      </c>
      <c r="N9" s="2">
        <f t="shared" si="2"/>
        <v>279</v>
      </c>
      <c r="O9" s="74">
        <f t="shared" si="3"/>
        <v>23.400000000000002</v>
      </c>
      <c r="P9" s="37">
        <f>2*SUM(D$2:D9)</f>
        <v>23.400000000000002</v>
      </c>
    </row>
    <row r="10" spans="1:16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f>표30[[#This Row],[basedensity]]+E9</f>
        <v>14.100000000000001</v>
      </c>
      <c r="F10" s="61">
        <v>60</v>
      </c>
      <c r="G10" s="36">
        <v>280</v>
      </c>
      <c r="H10" s="1" t="str">
        <f>CONCATENATE("prefabs/Projectile/",표30[[#This Row],[id]])</f>
        <v>prefabs/Projectile/magmaball</v>
      </c>
      <c r="I10" s="1" t="str">
        <f>CONCATENATE("prefabs/Projectile/",표30[[#This Row],[id]],"_skill")</f>
        <v>prefabs/Projectile/magmaball_skill</v>
      </c>
      <c r="J10" s="37">
        <v>30</v>
      </c>
      <c r="K10" s="2">
        <v>2550</v>
      </c>
      <c r="M10" s="37">
        <f t="shared" si="1"/>
        <v>280</v>
      </c>
      <c r="N10" s="2">
        <f t="shared" si="2"/>
        <v>329</v>
      </c>
      <c r="O10" s="74">
        <f t="shared" si="3"/>
        <v>28.200000000000003</v>
      </c>
      <c r="P10" s="37">
        <f>2*SUM(D$2:D10)</f>
        <v>28.200000000000003</v>
      </c>
    </row>
    <row r="11" spans="1:16">
      <c r="A11" s="3"/>
      <c r="B11" s="3"/>
      <c r="C11" s="37"/>
      <c r="D11" s="75">
        <f t="shared" si="0"/>
        <v>2.65</v>
      </c>
      <c r="E11" s="75"/>
      <c r="F11" s="65"/>
      <c r="G11" s="65">
        <v>330</v>
      </c>
      <c r="K11" s="2"/>
      <c r="M11" s="37">
        <f t="shared" si="1"/>
        <v>330</v>
      </c>
      <c r="N11" s="2">
        <f t="shared" si="2"/>
        <v>379</v>
      </c>
      <c r="O11" s="74">
        <f t="shared" si="3"/>
        <v>33.5</v>
      </c>
      <c r="P11" s="37">
        <f>2*SUM(D$2:D11)</f>
        <v>33.5</v>
      </c>
    </row>
    <row r="12" spans="1:16">
      <c r="D12" s="75">
        <f t="shared" si="0"/>
        <v>2.9</v>
      </c>
      <c r="E12" s="75"/>
      <c r="F12" s="65"/>
      <c r="G12">
        <v>380</v>
      </c>
      <c r="H12" s="37"/>
      <c r="I12" s="37"/>
      <c r="J12" s="37"/>
      <c r="K12" s="37"/>
      <c r="M12" s="37">
        <f t="shared" si="1"/>
        <v>380</v>
      </c>
      <c r="N12" s="2">
        <f t="shared" si="2"/>
        <v>399</v>
      </c>
      <c r="O12" s="74">
        <f t="shared" si="3"/>
        <v>39.299999999999997</v>
      </c>
      <c r="P12" s="37">
        <f>2*SUM(D$2:D12)</f>
        <v>39.299999999999997</v>
      </c>
    </row>
    <row r="13" spans="1:16">
      <c r="H13" s="39"/>
      <c r="I13" s="39"/>
      <c r="M13">
        <v>400</v>
      </c>
      <c r="N13" s="2">
        <v>9999</v>
      </c>
      <c r="O13">
        <v>99999999</v>
      </c>
    </row>
    <row r="14" spans="1:16">
      <c r="D14" s="4"/>
      <c r="E14" s="4"/>
      <c r="F14" s="4"/>
    </row>
    <row r="16" spans="1:16">
      <c r="J16" s="55"/>
    </row>
    <row r="17" spans="7:10">
      <c r="G17" s="37"/>
      <c r="J17" s="55"/>
    </row>
    <row r="18" spans="7:10">
      <c r="H18" s="2">
        <f>POWER(1.15, 1000)</f>
        <v>4.9870113152758409E+60</v>
      </c>
      <c r="J18" s="55"/>
    </row>
    <row r="19" spans="7:10">
      <c r="J19" s="55"/>
    </row>
    <row r="20" spans="7:10">
      <c r="J20" s="55"/>
    </row>
    <row r="21" spans="7:10">
      <c r="J21" s="55"/>
    </row>
    <row r="22" spans="7:10">
      <c r="J22" s="55"/>
    </row>
    <row r="23" spans="7:10">
      <c r="J23" s="55"/>
    </row>
    <row r="24" spans="7:10" ht="17.25" thickBot="1">
      <c r="H24" s="40"/>
      <c r="I24" s="41"/>
      <c r="J24" s="55"/>
    </row>
    <row r="25" spans="7:10" ht="17.25" thickTop="1">
      <c r="H25" s="42"/>
      <c r="I25" s="43"/>
      <c r="J25" s="55"/>
    </row>
    <row r="26" spans="7:10">
      <c r="H26" s="44"/>
      <c r="I26" s="45"/>
    </row>
    <row r="27" spans="7:10">
      <c r="H27" s="42"/>
      <c r="I27" s="43"/>
    </row>
    <row r="28" spans="7:10">
      <c r="H28" s="44"/>
      <c r="I28" s="45"/>
    </row>
    <row r="29" spans="7:10">
      <c r="H29" s="42"/>
      <c r="I29" s="43"/>
    </row>
    <row r="30" spans="7:10">
      <c r="H30" s="44"/>
      <c r="I30" s="45"/>
    </row>
    <row r="31" spans="7:10">
      <c r="H31" s="42"/>
      <c r="I31" s="43"/>
    </row>
    <row r="32" spans="7:10">
      <c r="H32" s="44"/>
      <c r="I32" s="45"/>
    </row>
    <row r="33" spans="8:9">
      <c r="H33" s="46"/>
      <c r="I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I27" sqref="I27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2017-04-20T06:41:06Z</dcterms:modified>
</cp:coreProperties>
</file>