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Sheet2" sheetId="12" r:id="rId7"/>
  </sheets>
  <calcPr calcId="125725"/>
</workbook>
</file>

<file path=xl/calcChain.xml><?xml version="1.0" encoding="utf-8"?>
<calcChain xmlns="http://schemas.openxmlformats.org/spreadsheetml/2006/main">
  <c r="J33" i="10"/>
  <c r="H68" i="5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X37" i="8"/>
  <c r="X38"/>
  <c r="X39"/>
  <c r="X40"/>
  <c r="X41"/>
  <c r="X42"/>
  <c r="X43"/>
  <c r="X44"/>
  <c r="X45"/>
  <c r="X46"/>
  <c r="X47"/>
  <c r="X48"/>
  <c r="X25"/>
  <c r="X26"/>
  <c r="X27"/>
  <c r="X28"/>
  <c r="X29"/>
  <c r="X30"/>
  <c r="X31"/>
  <c r="X32"/>
  <c r="X33"/>
  <c r="X34"/>
  <c r="X35"/>
  <c r="X36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"/>
  <c r="E69" i="5" l="1"/>
  <c r="H36"/>
  <c r="H3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70"/>
  <c r="E71"/>
  <c r="E72"/>
  <c r="E29"/>
  <c r="E30"/>
  <c r="E31"/>
  <c r="E32"/>
  <c r="E33"/>
  <c r="E34"/>
  <c r="M14" i="3"/>
  <c r="N5"/>
  <c r="N6"/>
  <c r="N7"/>
  <c r="N8"/>
  <c r="N9"/>
  <c r="N10"/>
  <c r="N11"/>
  <c r="N12"/>
  <c r="M4"/>
  <c r="M5"/>
  <c r="M6"/>
  <c r="M7"/>
  <c r="M8"/>
  <c r="M9"/>
  <c r="M10"/>
  <c r="M11"/>
  <c r="M12"/>
  <c r="M13"/>
  <c r="M3"/>
  <c r="N3"/>
  <c r="N4"/>
  <c r="N2"/>
  <c r="E12"/>
  <c r="E11"/>
  <c r="E10"/>
  <c r="E9"/>
  <c r="E8"/>
  <c r="E7"/>
  <c r="E6"/>
  <c r="E5"/>
  <c r="E4"/>
  <c r="E3"/>
  <c r="E2"/>
  <c r="P11" l="1"/>
  <c r="O11" s="1"/>
  <c r="P2"/>
  <c r="O2" s="1"/>
  <c r="P4"/>
  <c r="O4" s="1"/>
  <c r="P3"/>
  <c r="O3" s="1"/>
  <c r="P12"/>
  <c r="O12" s="1"/>
  <c r="P8"/>
  <c r="O8" s="1"/>
  <c r="P7"/>
  <c r="O7" s="1"/>
  <c r="P9"/>
  <c r="O9" s="1"/>
  <c r="P6"/>
  <c r="O6" s="1"/>
  <c r="P5"/>
  <c r="O5" s="1"/>
  <c r="P13"/>
  <c r="O13" s="1"/>
  <c r="P10"/>
  <c r="O10" s="1"/>
  <c r="H34" i="5" l="1"/>
  <c r="H33"/>
  <c r="H32"/>
  <c r="H31"/>
  <c r="H30"/>
  <c r="H29"/>
  <c r="H28"/>
  <c r="E28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" type="4" refreshedVersion="0" background="1">
    <webPr xml="1" sourceData="1" url="D:\GitHub\SexyBack\Doc\XmlDataSet\equipment.xml" htmlTables="1" htmlFormat="all"/>
  </connection>
  <connection id="14" name="equipment1" type="4" refreshedVersion="0" background="1">
    <webPr xml="1" sourceData="1" url="D:\GitHub\SexyBack\Doc\XmlDataSet\equipment.xml" htmlTables="1" htmlFormat="all"/>
  </connection>
  <connection id="15" name="equipmentbase" type="4" refreshedVersion="0" background="1">
    <webPr xml="1" sourceData="1" url="D:\GitHub\SexyBack\Doc\XmlDataSet\equipmentbase.xml" htmlTables="1" htmlFormat="all"/>
  </connection>
  <connection id="16" name="equipmentbase1" type="4" refreshedVersion="0" background="1">
    <webPr xml="1" sourceData="1" url="D:\GitHub\SexyBack\Doc\XmlDataSet\equipmentbase.xml" htmlTables="1" htmlFormat="all"/>
  </connection>
  <connection id="17" name="equipmentbase2" type="4" refreshedVersion="0" background="1">
    <webPr xml="1" sourceData="1" url="D:\GitHub\SexyBack\Doc\XmlDataSet\equipmentbase.xml" htmlTables="1" htmlFormat="all"/>
  </connection>
  <connection id="18" name="equipmentpower" type="4" refreshedVersion="0" background="1">
    <webPr xml="1" sourceData="1" url="D:\GitHub\SexyBack\Doc\XmlDataSet\equipmentpower.xml" htmlTables="1" htmlFormat="all"/>
  </connection>
  <connection id="19" name="equipmentskill" type="4" refreshedVersion="0" background="1">
    <webPr xml="1" sourceData="1" url="D:\GitHub\SexyBack\Doc\XmlDataSet\equipmentskill.xml" htmlTables="1" htmlFormat="all"/>
  </connection>
  <connection id="20" name="equipmentskill1" type="4" refreshedVersion="0" background="1">
    <webPr xml="1" sourceData="1" url="D:\GitHub\SexyBack\Doc\XmlDataSet\equipmentskill.xml" htmlTables="1" htmlFormat="all"/>
  </connection>
  <connection id="21" name="equipmentskill2" type="4" refreshedVersion="0" background="1">
    <webPr xml="1" sourceData="1" url="D:\GitHub\SexyBack\Doc\XmlDataSet\equipmentskill.xml" htmlTables="1" htmlFormat="all"/>
  </connection>
  <connection id="22" name="equipmentskill3" type="4" refreshedVersion="0" background="1">
    <webPr xml="1" sourceData="1" url="D:\GitHub\SexyBack\Doc\XmlDataSet\equipmentskill.xml" htmlTables="1" htmlFormat="all"/>
  </connection>
  <connection id="23" name="equipmentskill4" type="4" refreshedVersion="0" background="1">
    <webPr xml="1" sourceData="1" url="D:\GitHub\SexyBack\Doc\XmlDataSet\equipmentskill.xml" htmlTables="1" htmlFormat="all"/>
  </connection>
  <connection id="24" name="equipmentskill5" type="4" refreshedVersion="0" background="1">
    <webPr xml="1" sourceData="1" url="D:\GitHub\SexyBack\Doc\XmlDataSet\equipmentskill.xml" htmlTables="1" htmlFormat="all"/>
  </connection>
  <connection id="25" name="EquipmentSkillData" type="4" refreshedVersion="0" background="1">
    <webPr xml="1" sourceData="1" url="D:\GitHub\SexyBack\Assets\Resources\Xml\EquipmentSkillData.xml" htmlTables="1" htmlFormat="all"/>
  </connection>
  <connection id="26" name="map" type="4" refreshedVersion="0" background="1">
    <webPr xml="1" sourceData="1" url="D:\GitHub\SexyBack\Doc\XmlDataSet\map.xml" htmlTables="1" htmlFormat="all"/>
  </connection>
  <connection id="27" name="map1" type="4" refreshedVersion="0" background="1">
    <webPr xml="1" sourceData="1" url="D:\GitHub\SexyBack\Doc\XmlDataSet\map.xml" htmlTables="1" htmlFormat="all"/>
  </connection>
  <connection id="28" name="map2" type="4" refreshedVersion="0" background="1">
    <webPr xml="1" sourceData="1" url="D:\GitHub\SexyBack\Doc\XmlDataSet\map.xml" htmlTables="1" htmlFormat="all"/>
  </connection>
  <connection id="29" name="map3" type="4" refreshedVersion="0" background="1">
    <webPr xml="1" sourceData="1" url="D:\GitHub\SexyBack\Doc\XmlDataSet\map.xml" htmlTables="1" htmlFormat="all"/>
  </connection>
  <connection id="30" name="price" type="4" refreshedVersion="0" background="1">
    <webPr xml="1" sourceData="1" url="D:\GitHub\SexyBack\Doc\XmlDataSet\price.xml" htmlTables="1" htmlFormat="all"/>
  </connection>
  <connection id="31" name="price1" type="4" refreshedVersion="0" background="1">
    <webPr xml="1" sourceData="1" url="D:\GitHub\SexyBack\Doc\XmlDataSet\price.xml" htmlTables="1" htmlFormat="all"/>
  </connection>
  <connection id="32" name="research" type="4" refreshedVersion="0" background="1">
    <webPr xml="1" sourceData="1" url="D:\GitHub\SexyBack\Doc\XmlDataSet\research.xml" htmlTables="1" htmlFormat="all"/>
  </connection>
  <connection id="33" name="research1" type="4" refreshedVersion="0" background="1">
    <webPr xml="1" sourceData="1" url="D:\GitHub\SexyBack\Doc\XmlDataSet\research.xml" htmlTables="1" htmlFormat="all"/>
  </connection>
  <connection id="34" name="research2" type="4" refreshedVersion="0" background="1">
    <webPr xml="1" sourceData="1" url="D:\GitHub\SexyBack\Doc\XmlDataSet\research.xml" htmlTables="1" htmlFormat="all"/>
  </connection>
  <connection id="35" name="research3" type="4" refreshedVersion="0" background="1">
    <webPr xml="1" sourceData="1" url="D:\GitHub\SexyBack\Doc\XmlDataSet\research.xml" htmlTables="1" htmlFormat="all"/>
  </connection>
  <connection id="36" name="research4" type="4" refreshedVersion="0" background="1">
    <webPr xml="1" sourceData="1" url="D:\GitHub\SexyBack\Doc\XmlDataSet\research.xml" htmlTables="1" htmlFormat="all"/>
  </connection>
  <connection id="37" name="research5" type="4" refreshedVersion="0" background="1">
    <webPr xml="1" sourceData="1" url="D:\GitHub\SexyBack\Doc\XmlDataSet\research.xml" htmlTables="1" htmlFormat="all"/>
  </connection>
  <connection id="38" name="research6" type="4" refreshedVersion="0" background="1">
    <webPr xml="1" sourceData="1" url="D:\GitHub\SexyBack\Doc\XmlDataSet\research.xml" htmlTables="1" htmlFormat="all"/>
  </connection>
  <connection id="39" name="research7" type="4" refreshedVersion="0" background="1">
    <webPr xml="1" sourceData="1" url="D:\GitHub\SexyBack\Doc\XmlDataSet\research.xml" htmlTables="1" htmlFormat="all"/>
  </connection>
  <connection id="40" name="research8" type="4" refreshedVersion="0" background="1">
    <webPr xml="1" sourceData="1" url="D:\GitHub\SexyBack\Doc\XmlDataSet\research.xml" htmlTables="1" htmlFormat="all"/>
  </connection>
  <connection id="41" name="research9" type="4" refreshedVersion="0" background="1">
    <webPr xml="1" sourceData="1" url="D:\GitHub\SexyBack\Doc\XmlDataSet\research.xml" htmlTables="1" htmlFormat="all"/>
  </connection>
  <connection id="42" name="talent" type="4" refreshedVersion="0" background="1">
    <webPr xml="1" sourceData="1" url="D:\GitHub\SexyBack\Doc\XmlDataSet\talent.xml" htmlTables="1" htmlFormat="all"/>
  </connection>
  <connection id="4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<sst xmlns="http://schemas.openxmlformats.org/spreadsheetml/2006/main" count="1320" uniqueCount="719">
  <si>
    <t>hero</t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</si>
  <si>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</si>
  <si>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</si>
  <si>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</si>
  <si>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</si>
  <si>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</si>
  <si>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</si>
  <si>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</si>
  <si>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</si>
  <si>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</si>
  <si>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</si>
  <si>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</si>
  <si>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</si>
  <si>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</si>
  <si>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</si>
  <si>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</si>
  <si>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</si>
  <si>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</si>
  <si>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</si>
  <si>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</si>
  <si>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</si>
  <si>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</si>
  <si>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</si>
  <si>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</si>
  <si>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</si>
  <si>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</si>
  <si>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</si>
  <si>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</si>
  <si>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</si>
  <si>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</si>
  <si>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</si>
  <si>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</si>
  <si>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</si>
  <si>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</si>
  <si>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</si>
  <si>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</si>
  <si>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</si>
  <si>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</si>
  <si>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</si>
  <si>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</si>
  <si>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</si>
  <si>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</si>
  <si>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</si>
  <si>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</si>
  <si>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</si>
  <si>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</si>
  <si>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</si>
  <si>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</si>
  <si>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</si>
  <si>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</si>
  <si>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</si>
  <si>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</si>
  <si>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</si>
  <si>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</si>
  <si>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</si>
  <si>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</si>
  <si>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</si>
  <si>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</si>
  <si>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</si>
  <si>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</si>
  <si>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</si>
  <si>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</si>
  <si>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</si>
  <si>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</si>
  <si>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</si>
  <si>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</si>
  <si>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</si>
  <si>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</si>
  <si>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</si>
  <si>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</si>
  <si>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</si>
  <si>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</si>
  <si>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</si>
  <si>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</si>
  <si>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</si>
  <si>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</si>
  <si>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</si>
  <si>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</si>
  <si>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</si>
  <si>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</si>
  <si>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</si>
  <si>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</si>
  <si>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</si>
  <si>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</si>
  <si>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</si>
  <si>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</si>
  <si>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</si>
  <si>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</si>
  <si>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</si>
  <si>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</si>
  <si>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</si>
  <si>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</si>
  <si>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</si>
  <si>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</si>
  <si>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</si>
  <si>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</si>
  <si>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</si>
  <si>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</si>
  <si>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</si>
  <si>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</si>
  <si>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</si>
  <si>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</si>
  <si>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</si>
  <si>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</si>
  <si>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</si>
  <si>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</si>
  <si>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</si>
  <si>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</si>
  <si>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</si>
  <si>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</si>
  <si>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</si>
  <si>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</si>
  <si>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</si>
  <si>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</si>
  <si>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</si>
  <si>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</si>
  <si>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</si>
  <si>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</si>
  <si>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</si>
  <si>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</si>
  <si>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</si>
  <si>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</si>
  <si>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</si>
  <si>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</si>
  <si>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</si>
  <si>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</si>
  <si>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</si>
  <si>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</si>
  <si>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</si>
  <si>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</si>
  <si>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</si>
  <si>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</si>
  <si>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</si>
  <si>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</si>
  <si>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</si>
  <si>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</si>
  <si>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</si>
  <si>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</si>
  <si>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</si>
  <si>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</si>
  <si>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</si>
  <si>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</si>
  <si>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</si>
  <si>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</si>
  <si>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</si>
  <si>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</si>
  <si>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</si>
  <si>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</si>
  <si>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</si>
  <si>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</si>
  <si>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</si>
  <si>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</si>
  <si>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</si>
  <si>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</si>
  <si>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</si>
  <si>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</si>
  <si>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</si>
  <si>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</si>
  <si>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</si>
  <si>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</si>
  <si>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</si>
  <si>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</si>
  <si>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</si>
  <si>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</si>
  <si>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</si>
  <si>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</si>
  <si>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</si>
  <si>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</si>
  <si>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</si>
  <si>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</si>
  <si>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</si>
  <si>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</si>
  <si>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</si>
  <si>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</si>
  <si>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</si>
  <si>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</si>
  <si>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</si>
  <si>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</si>
  <si>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</si>
  <si>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</si>
  <si>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</si>
  <si>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</si>
  <si>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</si>
  <si>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</si>
  <si>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</si>
  <si>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</si>
  <si>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</si>
  <si>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</si>
  <si>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</si>
  <si>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</si>
  <si>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</si>
  <si>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</si>
  <si>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</si>
  <si>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</si>
  <si>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</si>
  <si>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</si>
  <si>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</si>
  <si>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</si>
  <si>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</si>
  <si>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</si>
  <si>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</si>
  <si>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skillname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</si>
  <si>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</si>
  <si>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</si>
  <si>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</si>
  <si>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</si>
  <si>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</si>
  <si>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</si>
  <si>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</si>
  <si>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</si>
  <si>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</si>
  <si>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</si>
  <si>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</si>
  <si>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</si>
  <si>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</si>
  <si>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</si>
  <si>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</si>
  <si>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</si>
  <si>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</si>
  <si>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</si>
  <si>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</si>
  <si>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</si>
  <si>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</si>
  <si>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</si>
  <si>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</si>
  <si>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</si>
  <si>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</si>
  <si>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</si>
  <si>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</si>
  <si>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</si>
  <si>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</si>
  <si>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</si>
  <si>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</si>
  <si>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</si>
  <si>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</si>
  <si>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</si>
  <si>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</si>
  <si>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</si>
  <si>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</si>
  <si>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</si>
  <si>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</si>
  <si>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</si>
  <si>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</si>
  <si>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</si>
  <si>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</si>
  <si>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</si>
  <si>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</si>
  <si>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</si>
  <si>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</si>
  <si>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</si>
  <si>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</si>
  <si>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</si>
  <si>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</si>
  <si>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</si>
  <si>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</si>
  <si>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</si>
  <si>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</si>
  <si>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</si>
  <si>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</si>
  <si>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</si>
  <si>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</si>
  <si>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</si>
  <si>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</si>
  <si>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</si>
  <si>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</si>
  <si>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</si>
  <si>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</si>
  <si>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</si>
  <si>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</si>
  <si>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</si>
  <si>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</si>
  <si>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</si>
  <si>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</si>
  <si>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</si>
  <si>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</si>
  <si>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</si>
  <si>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</si>
  <si>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</si>
  <si>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</si>
  <si>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</si>
  <si>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</si>
  <si>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</si>
  <si>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</si>
  <si>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</si>
  <si>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</si>
  <si>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</si>
  <si>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</si>
  <si>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</si>
  <si>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</si>
  <si>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</si>
  <si>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</si>
  <si>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</si>
  <si>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</si>
  <si>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</si>
  <si>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</si>
  <si>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</si>
  <si>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</si>
  <si>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</si>
  <si>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</si>
  <si>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</si>
  <si>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</si>
  <si>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</si>
  <si>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</si>
  <si>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</si>
  <si>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</si>
  <si>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</si>
  <si>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</si>
  <si>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</si>
  <si>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</si>
  <si>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</si>
  <si>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</si>
  <si>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</si>
  <si>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</si>
  <si>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</si>
  <si>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</si>
  <si>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</si>
  <si>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</si>
  <si>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</si>
  <si>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</si>
  <si>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</si>
  <si>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</si>
  <si>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</si>
  <si>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</si>
  <si>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</si>
  <si>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</si>
  <si>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</si>
  <si>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</si>
  <si>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</si>
  <si>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</si>
  <si>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</si>
  <si>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</si>
  <si>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</si>
  <si>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</si>
  <si>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</si>
  <si>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</si>
  <si>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</si>
  <si>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</si>
  <si>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</si>
  <si>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</si>
  <si>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</si>
  <si>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</si>
  <si>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</si>
  <si>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</si>
  <si>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</si>
  <si>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</si>
  <si>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</si>
  <si>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</si>
  <si>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</si>
  <si>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</si>
  <si>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</si>
  <si>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</si>
  <si>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</si>
  <si>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</si>
  <si>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</si>
  <si>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</si>
  <si>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</si>
  <si>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</si>
  <si>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</si>
  <si>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</si>
  <si>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</si>
  <si>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</si>
  <si>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</si>
  <si>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</si>
  <si>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</si>
  <si>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</si>
  <si>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</si>
  <si>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</si>
  <si>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</si>
  <si>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</si>
  <si>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</si>
  <si>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</si>
  <si>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</si>
  <si>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</si>
  <si>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</si>
  <si>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</si>
  <si>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</si>
  <si>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</si>
  <si>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</si>
  <si>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</si>
  <si>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</si>
  <si>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</si>
  <si>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</si>
  <si>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</si>
  <si>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</si>
  <si>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</si>
  <si>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</si>
  <si>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</si>
  <si>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</si>
  <si>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</si>
  <si>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</si>
  <si>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</si>
  <si>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</si>
  <si>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</si>
  <si>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</si>
  <si>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</si>
  <si>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</si>
  <si>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</si>
  <si>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</si>
  <si>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</si>
  <si>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</si>
  <si>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</si>
  <si>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</si>
  <si>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</si>
  <si>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</si>
  <si>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</si>
  <si>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</si>
  <si>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</si>
  <si>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</si>
  <si>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</si>
  <si>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</si>
  <si>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</si>
  <si>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</si>
  <si>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</si>
  <si>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</si>
  <si>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</si>
  <si>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</si>
  <si>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</si>
  <si>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</si>
  <si>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</si>
  <si>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</si>
  <si>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</si>
  <si>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</si>
  <si>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</si>
  <si>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</si>
  <si>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</si>
  <si>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</si>
  <si>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</si>
  <si>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</si>
  <si>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</si>
  <si>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</si>
  <si>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</si>
  <si>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</si>
  <si>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</si>
  <si>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</si>
  <si>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</si>
  <si>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</si>
  <si>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</si>
  <si>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</si>
  <si>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</si>
  <si>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</si>
  <si>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</si>
  <si>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</si>
  <si>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</si>
  <si>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</si>
  <si>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</si>
  <si>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</si>
  <si>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</si>
  <si>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</si>
  <si>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</si>
  <si>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</si>
  <si>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</si>
  <si>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</si>
  <si>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</si>
  <si>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</si>
  <si>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</si>
  <si>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</si>
  <si>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</si>
  <si>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</si>
  <si>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</si>
  <si>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</si>
  <si>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</si>
  <si>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</si>
  <si>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</si>
  <si>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</si>
  <si>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</si>
  <si>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</si>
  <si>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</si>
  <si>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</si>
  <si>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</si>
  <si>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</si>
  <si>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</si>
  <si>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</si>
  <si>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</si>
  <si>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</si>
  <si>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</si>
  <si>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</si>
  <si>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</si>
  <si>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</si>
  <si>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</si>
  <si>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</si>
  <si>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</si>
  <si>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</si>
  <si>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</si>
  <si>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</si>
  <si>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</si>
  <si>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</si>
  <si>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</si>
  <si>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</si>
  <si>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</si>
  <si>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</si>
  <si>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</si>
  <si>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</si>
  <si>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</si>
  <si>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</si>
  <si>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</si>
  <si>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</si>
  <si>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level(==target의 요구레벨)</t>
    <phoneticPr fontId="1" type="noConversion"/>
  </si>
  <si>
    <t>showlevel(== requireid의 등장레벨)</t>
    <phoneticPr fontId="1" type="noConversion"/>
  </si>
  <si>
    <t>ingame</t>
    <phoneticPr fontId="1" type="noConversion"/>
  </si>
  <si>
    <t>E02</t>
  </si>
  <si>
    <t>hero</t>
    <phoneticPr fontId="1" type="noConversion"/>
  </si>
  <si>
    <t>어태커링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</si>
  <si>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</si>
  <si>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</si>
  <si>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</si>
  <si>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</si>
  <si>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50</t>
    <phoneticPr fontId="1" type="noConversion"/>
  </si>
  <si>
    <t>드랍레벨은 랭크에따라 최소값~최대값</t>
    <phoneticPr fontId="1" type="noConversion"/>
  </si>
  <si>
    <t>플로어수</t>
    <phoneticPr fontId="1" type="noConversion"/>
  </si>
  <si>
    <t>시간안에클</t>
    <phoneticPr fontId="1" type="noConversion"/>
  </si>
  <si>
    <t>시간안에클못함</t>
    <phoneticPr fontId="1" type="noConversion"/>
  </si>
  <si>
    <t>파워(피해량+n배)</t>
    <phoneticPr fontId="1" type="noConversion"/>
  </si>
  <si>
    <t>나누기3</t>
    <phoneticPr fontId="1" type="noConversion"/>
  </si>
  <si>
    <t>나누기10</t>
    <phoneticPr fontId="1" type="noConversion"/>
  </si>
  <si>
    <t>절반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</si>
  <si>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</si>
  <si>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</si>
  <si>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</si>
  <si>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</si>
  <si>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</si>
  <si>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</si>
  <si>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</si>
  <si>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</si>
  <si>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</si>
  <si>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</si>
  <si>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</si>
  <si>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</si>
  <si>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</si>
  <si>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</si>
  <si>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</si>
  <si>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</si>
  <si>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</si>
  <si>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</si>
  <si>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</si>
  <si>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</si>
  <si>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</si>
  <si>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능력치값</t>
    <phoneticPr fontId="1" type="noConversion"/>
  </si>
  <si>
    <t>grade</t>
    <phoneticPr fontId="1" type="noConversion"/>
  </si>
  <si>
    <t>순번</t>
    <phoneticPr fontId="1" type="noConversion"/>
  </si>
  <si>
    <t>아이템능력치수치화(복사용)</t>
    <phoneticPr fontId="1" type="noConversion"/>
  </si>
  <si>
    <t>E00</t>
    <phoneticPr fontId="1" type="noConversion"/>
  </si>
  <si>
    <t>더미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</si>
  <si>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</si>
  <si>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</si>
  <si>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</si>
  <si>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</si>
  <si>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맵의 드랍레벨에따라다름</t>
    <phoneticPr fontId="1" type="noConversion"/>
  </si>
  <si>
    <t>E01</t>
    <phoneticPr fontId="1" type="noConversion"/>
  </si>
  <si>
    <t>Icon_11</t>
    <phoneticPr fontId="1" type="noConversion"/>
  </si>
  <si>
    <t>피해량+n%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</si>
  <si>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</si>
  <si>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</si>
  <si>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</si>
  <si>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</si>
  <si>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전레벨드랍</t>
    <phoneticPr fontId="1" type="noConversion"/>
  </si>
  <si>
    <t>우박완드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</si>
  <si>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</si>
  <si>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</si>
  <si>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</si>
  <si>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</si>
  <si>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</si>
  <si>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</si>
  <si>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</si>
  <si>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</si>
  <si>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</si>
  <si>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</si>
  <si>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</si>
  <si>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</si>
  <si>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</si>
  <si>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</si>
  <si>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</si>
  <si>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</si>
  <si>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</si>
  <si>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</si>
  <si>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해당레벨드랍</t>
    <phoneticPr fontId="1" type="noConversion"/>
  </si>
  <si>
    <t>그라디우스</t>
    <phoneticPr fontId="1" type="noConversion"/>
  </si>
  <si>
    <t>false</t>
    <phoneticPr fontId="1" type="noConversion"/>
  </si>
  <si>
    <t>스톤링</t>
    <phoneticPr fontId="1" type="noConversion"/>
  </si>
  <si>
    <t>Ring</t>
    <phoneticPr fontId="1" type="noConversion"/>
  </si>
  <si>
    <t>시미터</t>
    <phoneticPr fontId="1" type="noConversion"/>
  </si>
  <si>
    <t>Icon_12</t>
    <phoneticPr fontId="1" type="noConversion"/>
  </si>
  <si>
    <t>엘레멘탈링</t>
    <phoneticPr fontId="1" type="noConversion"/>
  </si>
  <si>
    <t>시작등장레벨 능력치의 2배, 드랍레벨영향안받는다.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</si>
  <si>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</si>
  <si>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</si>
  <si>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</si>
  <si>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</si>
  <si>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</si>
  <si>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</si>
  <si>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</si>
  <si>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</si>
  <si>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</si>
  <si>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</si>
  <si>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</si>
  <si>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</si>
  <si>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</si>
  <si>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</si>
  <si>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</si>
  <si>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</si>
  <si>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</si>
  <si>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</si>
  <si>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</si>
  <si>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</si>
  <si>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</si>
  <si>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</si>
  <si>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</si>
  <si>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</si>
  <si>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</si>
  <si>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</si>
  <si>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</si>
  <si>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</si>
  <si>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</si>
  <si>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</si>
  <si>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</si>
  <si>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</si>
  <si>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</si>
  <si>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</si>
  <si>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</si>
  <si>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</si>
  <si>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</si>
  <si>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</si>
  <si>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</si>
  <si>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</si>
  <si>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</si>
  <si>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</si>
  <si>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</si>
  <si>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</si>
  <si>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</si>
  <si>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</si>
  <si>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</si>
  <si>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</si>
  <si>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</si>
  <si>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</si>
  <si>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</si>
  <si>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</si>
  <si>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</si>
  <si>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</si>
  <si>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</si>
  <si>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</si>
  <si>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</si>
  <si>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</si>
  <si>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</si>
  <si>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</si>
  <si>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</si>
  <si>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</si>
  <si>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</si>
  <si>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</si>
  <si>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</si>
  <si>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</si>
  <si>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</si>
  <si>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</si>
  <si>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</si>
  <si>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</si>
  <si>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</si>
  <si>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</si>
  <si>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</si>
  <si>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</si>
  <si>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</si>
  <si>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</si>
  <si>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</si>
  <si>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</si>
  <si>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</si>
  <si>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10층돌파</t>
    <phoneticPr fontId="1" type="noConversion"/>
  </si>
  <si>
    <t>20층돌파</t>
    <phoneticPr fontId="1" type="noConversion"/>
  </si>
  <si>
    <t>30층돌파</t>
    <phoneticPr fontId="1" type="noConversion"/>
  </si>
  <si>
    <t>40층돌파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</si>
  <si>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</si>
  <si>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</si>
  <si>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</si>
  <si>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</si>
  <si>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</si>
  <si>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</si>
  <si>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</si>
  <si>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</si>
  <si>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</si>
  <si>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</si>
  <si>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</si>
  <si>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</si>
  <si>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</si>
  <si>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</si>
  <si>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</si>
  <si>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50층돌파</t>
    <phoneticPr fontId="1" type="noConversion"/>
  </si>
  <si>
    <t>100층돌파</t>
    <phoneticPr fontId="1" type="noConversion"/>
  </si>
  <si>
    <t>150층돌파</t>
    <phoneticPr fontId="1" type="noConversion"/>
  </si>
  <si>
    <t>200층돌파</t>
    <phoneticPr fontId="1" type="noConversion"/>
  </si>
  <si>
    <t>250층돌파</t>
    <phoneticPr fontId="1" type="noConversion"/>
  </si>
  <si>
    <t>300층돌파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</si>
  <si>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</si>
  <si>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</si>
  <si>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</si>
  <si>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</si>
  <si>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</si>
  <si>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</si>
  <si>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테스트맵</t>
    <phoneticPr fontId="1" type="noConversion"/>
  </si>
  <si>
    <t>F드랍레벨</t>
    <phoneticPr fontId="1" type="noConversion"/>
  </si>
  <si>
    <t>난이도계수(명성,시간)</t>
    <phoneticPr fontId="1" type="noConversion"/>
  </si>
  <si>
    <t>몬스터셋</t>
    <phoneticPr fontId="1" type="noConversion"/>
  </si>
  <si>
    <t>40</t>
    <phoneticPr fontId="1" type="noConversion"/>
  </si>
  <si>
    <t>50</t>
    <phoneticPr fontId="1" type="noConversion"/>
  </si>
  <si>
    <t>0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</si>
  <si>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</si>
  <si>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</si>
  <si>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</si>
  <si>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소드</t>
    <phoneticPr fontId="1" type="noConversion"/>
  </si>
  <si>
    <t>파이어스탭</t>
    <phoneticPr fontId="1" type="noConversion"/>
  </si>
  <si>
    <t>프리즈링</t>
    <phoneticPr fontId="1" type="noConversion"/>
  </si>
  <si>
    <t>파이어링</t>
    <phoneticPr fontId="1" type="noConversion"/>
  </si>
  <si>
    <t>파이어소드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</si>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</sst>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7" xfId="0" applyNumberFormat="1" applyFont="1" applyFill="1" applyBorder="1">
      <alignment vertical="center"/>
    </xf>
    <xf numFmtId="49" fontId="8" fillId="4" borderId="4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5" borderId="13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3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10" borderId="0" xfId="0" applyNumberFormat="1" applyFont="1" applyFill="1" applyAlignment="1">
      <alignment vertical="center"/>
    </xf>
    <xf numFmtId="49" fontId="3" fillId="5" borderId="3" xfId="0" applyNumberFormat="1" applyFont="1" applyFill="1" applyBorder="1">
      <alignment vertical="center"/>
    </xf>
    <xf numFmtId="0" fontId="6" fillId="4" borderId="2" xfId="0" applyNumberFormat="1" applyFont="1" applyFill="1" applyBorder="1">
      <alignment vertical="center"/>
    </xf>
    <xf numFmtId="0" fontId="6" fillId="5" borderId="2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6" fillId="8" borderId="2" xfId="0" applyNumberFormat="1" applyFont="1" applyFill="1" applyBorder="1">
      <alignment vertical="center"/>
    </xf>
    <xf numFmtId="49" fontId="6" fillId="5" borderId="17" xfId="0" applyNumberFormat="1" applyFont="1" applyFill="1" applyBorder="1">
      <alignment vertical="center"/>
    </xf>
    <xf numFmtId="0" fontId="6" fillId="5" borderId="17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4" xfId="0" applyNumberFormat="1" applyFont="1" applyFill="1" applyBorder="1">
      <alignment vertical="center"/>
    </xf>
    <xf numFmtId="0" fontId="9" fillId="10" borderId="14" xfId="0" applyNumberFormat="1" applyFont="1" applyFill="1" applyBorder="1">
      <alignment vertical="center"/>
    </xf>
    <xf numFmtId="0" fontId="10" fillId="11" borderId="6" xfId="0" applyNumberFormat="1" applyFont="1" applyFill="1" applyBorder="1">
      <alignment vertical="center"/>
    </xf>
    <xf numFmtId="0" fontId="9" fillId="8" borderId="5" xfId="0" applyNumberFormat="1" applyFont="1" applyFill="1" applyBorder="1">
      <alignment vertical="center"/>
    </xf>
    <xf numFmtId="0" fontId="9" fillId="9" borderId="15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9" xfId="0" applyNumberFormat="1" applyFont="1" applyFill="1" applyBorder="1">
      <alignment vertical="center"/>
    </xf>
    <xf numFmtId="0" fontId="9" fillId="10" borderId="18" xfId="0" applyNumberFormat="1" applyFont="1" applyFill="1" applyBorder="1">
      <alignment vertical="center"/>
    </xf>
    <xf numFmtId="0" fontId="9" fillId="10" borderId="11" xfId="0" applyNumberFormat="1" applyFont="1" applyFill="1" applyBorder="1">
      <alignment vertical="center"/>
    </xf>
    <xf numFmtId="0" fontId="9" fillId="6" borderId="11" xfId="0" applyNumberFormat="1" applyFont="1" applyFill="1" applyBorder="1">
      <alignment vertical="center"/>
    </xf>
    <xf numFmtId="0" fontId="9" fillId="6" borderId="16" xfId="0" applyNumberFormat="1" applyFont="1" applyFill="1" applyBorder="1">
      <alignment vertical="center"/>
    </xf>
    <xf numFmtId="0" fontId="9" fillId="6" borderId="7" xfId="0" applyNumberFormat="1" applyFont="1" applyFill="1" applyBorder="1">
      <alignment vertical="center"/>
    </xf>
    <xf numFmtId="0" fontId="3" fillId="8" borderId="6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8" borderId="13" xfId="0" applyNumberFormat="1" applyFont="1" applyFill="1" applyBorder="1">
      <alignment vertical="center"/>
    </xf>
    <xf numFmtId="0" fontId="3" fillId="8" borderId="2" xfId="0" applyNumberFormat="1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2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5" borderId="2" xfId="0" applyNumberFormat="1" applyFont="1" applyFill="1" applyBorder="1">
      <alignment vertical="center"/>
    </xf>
    <xf numFmtId="0" fontId="3" fillId="5" borderId="13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3" xfId="0" applyNumberFormat="1" applyFont="1" applyFill="1" applyBorder="1">
      <alignment vertical="center"/>
    </xf>
    <xf numFmtId="49" fontId="3" fillId="4" borderId="17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4" xfId="0" applyNumberFormat="1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4" borderId="0" xfId="0" applyFont="1" applyFill="1">
      <alignment vertical="center"/>
    </xf>
    <xf numFmtId="0" fontId="9" fillId="8" borderId="19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3" borderId="7" xfId="0" applyNumberFormat="1" applyFont="1" applyFill="1" applyBorder="1">
      <alignment vertical="center"/>
    </xf>
    <xf numFmtId="0" fontId="7" fillId="6" borderId="15" xfId="0" applyNumberFormat="1" applyFont="1" applyFill="1" applyBorder="1">
      <alignment vertical="center"/>
    </xf>
    <xf numFmtId="0" fontId="6" fillId="6" borderId="2" xfId="0" applyNumberFormat="1" applyFont="1" applyFill="1" applyBorder="1">
      <alignment vertical="center"/>
    </xf>
    <xf numFmtId="49" fontId="6" fillId="8" borderId="2" xfId="0" applyNumberFormat="1" applyFont="1" applyFill="1" applyBorder="1">
      <alignment vertical="center"/>
    </xf>
    <xf numFmtId="49" fontId="6" fillId="9" borderId="2" xfId="0" applyNumberFormat="1" applyFont="1" applyFill="1" applyBorder="1">
      <alignment vertical="center"/>
    </xf>
  </cellXfs>
  <cellStyles count="1">
    <cellStyle name="표준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dmgX" form="unqualified" type="xsd:integer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difficulty" form="unqualified" type="xsd:integer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4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4" DataBindingLoadMode="1"/>
  </Map>
  <Map ID="77" Name="Maps_맵" RootElement="Maps" SchemaID="Schema18" ShowImportExportValidationErrors="false" AutoFit="true" Append="false" PreserveSortAFLayout="true" PreserveFormat="true">
    <DataBinding FileBinding="true" ConnectionID="29" DataBindingLoadMode="1"/>
  </Map>
  <Map ID="67" Name="Powers_맵" RootElement="Powers" SchemaID="Schema14" ShowImportExportValidationErrors="false" AutoFit="true" Append="false" PreserveSortAFLayout="true" PreserveFormat="true">
    <DataBinding FileBinding="true" ConnectionID="18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1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4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4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표4" displayName="표4" ref="A1:P12" tableType="xml" totalsRowShown="0" connectionId="29">
  <autoFilter ref="A1:P12">
    <filterColumn colId="15"/>
  </autoFilter>
  <tableColumns count="16">
    <tableColumn id="1" uniqueName="id" name="아이디">
      <xmlColumnPr mapId="77" xpath="/Maps/Map/@id" xmlDataType="string"/>
    </tableColumn>
    <tableColumn id="2" uniqueName="requireclearmap" name="요구맵">
      <xmlColumnPr mapId="77" xpath="/Maps/Map/@requireclearmap" xmlDataType="string"/>
    </tableColumn>
    <tableColumn id="3" uniqueName="name" name="맵이름">
      <xmlColumnPr mapId="77" xpath="/Maps/Map/@name" xmlDataType="string"/>
    </tableColumn>
    <tableColumn id="4" uniqueName="difficulty" name="난이도계수(명성,시간)">
      <xmlColumnPr mapId="77" xpath="/Maps/Map/@difficulty" xmlDataType="integer"/>
    </tableColumn>
    <tableColumn id="5" uniqueName="limittime" name="제한시간">
      <xmlColumnPr mapId="77" xpath="/Maps/Map/@limittime" xmlDataType="string"/>
    </tableColumn>
    <tableColumn id="6" uniqueName="maxfloor" name="플로어수">
      <xmlColumnPr mapId="77" xpath="/Maps/Map/@maxfloor" xmlDataType="string"/>
    </tableColumn>
    <tableColumn id="7" uniqueName="rewardlevel" name="드랍레벨">
      <xmlColumnPr mapId="77" xpath="/Maps/Map/MapReward/@rewardlevel" xmlDataType="integer"/>
    </tableColumn>
    <tableColumn id="8" uniqueName="prevrewardlevel" name="F드랍레벨">
      <xmlColumnPr mapId="77" xpath="/Maps/Map/MapReward/@prevrewardlevel" xmlDataType="string"/>
    </tableColumn>
    <tableColumn id="9" uniqueName="itemcount" name="보상상자갯수">
      <xmlColumnPr mapId="77" xpath="/Maps/Map/MapReward/@itemcount" xmlDataType="string"/>
    </tableColumn>
    <tableColumn id="10" uniqueName="levelperfloor" name="플로어당레벨">
      <xmlColumnPr mapId="77" xpath="/Maps/Map/MapMonster/@levelperfloor" xmlDataType="integer"/>
    </tableColumn>
    <tableColumn id="11" uniqueName="monsterperstage" name="플로어당몬스터">
      <xmlColumnPr mapId="77" xpath="/Maps/Map/MapMonster/@monsterperstage" xmlDataType="string"/>
    </tableColumn>
    <tableColumn id="12" uniqueName="monsterhp" name="기본몬스터HP">
      <xmlColumnPr mapId="77" xpath="/Maps/Map/MapMonster/@monsterhp" xmlDataType="integer"/>
    </tableColumn>
    <tableColumn id="13" uniqueName="bosshp" name="보스몬스터HP">
      <xmlColumnPr mapId="77" xpath="/Maps/Map/MapMonster/@bosshp" xmlDataType="string"/>
    </tableColumn>
    <tableColumn id="14" uniqueName="chestpermonster" name="몬스터당상자">
      <xmlColumnPr mapId="77" xpath="/Maps/Map/MapMonster/@chestpermonster" xmlDataType="string"/>
    </tableColumn>
    <tableColumn id="15" uniqueName="chestperboss" name="보스몬스터당상자">
      <xmlColumnPr mapId="77" xpath="/Maps/Map/MapMonster/@chestperboss" xmlDataType="string"/>
    </tableColumn>
    <tableColumn id="16" uniqueName="bossterm" name="보스몬스터주기">
      <xmlColumnPr mapId="77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N35" tableType="xml" totalsRowShown="0" headerRowDxfId="66" dataDxfId="65" headerRowCellStyle="표준" dataCellStyle="표준" connectionId="3">
  <autoFilter ref="A1:N35"/>
  <tableColumns count="14">
    <tableColumn id="1" uniqueName="id" name="id" dataDxfId="64" dataCellStyle="표준">
      <xmlColumnPr mapId="56" xpath="/Consumables/Consumable/@id" xmlDataType="string"/>
    </tableColumn>
    <tableColumn id="2" uniqueName="name" name="name" dataDxfId="63" dataCellStyle="표준">
      <xmlColumnPr mapId="56" xpath="/Consumables/Consumable/@name" xmlDataType="string"/>
    </tableColumn>
    <tableColumn id="3" uniqueName="description" name="description" dataDxfId="62" dataCellStyle="표준">
      <xmlColumnPr mapId="56" xpath="/Consumables/Consumable/@description" xmlDataType="string"/>
    </tableColumn>
    <tableColumn id="4" uniqueName="icon" name="icon" dataDxfId="61" dataCellStyle="표준">
      <xmlColumnPr mapId="56" xpath="/Consumables/Consumable/NestedIcon/@icon" xmlDataType="string"/>
    </tableColumn>
    <tableColumn id="5" uniqueName="subicon" name="subicon" dataDxfId="60" dataCellStyle="표준">
      <xmlColumnPr mapId="56" xpath="/Consumables/Consumable/NestedIcon/@subicon" xmlDataType="string"/>
    </tableColumn>
    <tableColumn id="6" uniqueName="icontext" name="icontext" dataDxfId="59" dataCellStyle="표준">
      <xmlColumnPr mapId="56" xpath="/Consumables/Consumable/NestedIcon/@icontext" xmlDataType="string"/>
    </tableColumn>
    <tableColumn id="7" uniqueName="type" name="type" dataDxfId="58" dataCellStyle="표준">
      <xmlColumnPr mapId="56" xpath="/Consumables/Consumable/Usage/@type" xmlDataType="integer"/>
    </tableColumn>
    <tableColumn id="8" uniqueName="value" name="value" dataDxfId="57" dataCellStyle="표준">
      <xmlColumnPr mapId="56" xpath="/Consumables/Consumable/Usage/@value" xmlDataType="integer"/>
    </tableColumn>
    <tableColumn id="9" uniqueName="strvalue" name="strvalue" dataDxfId="56" dataCellStyle="표준">
      <xmlColumnPr mapId="56" xpath="/Consumables/Consumable/Usage/@strvalue" xmlDataType="integer"/>
    </tableColumn>
    <tableColumn id="10" uniqueName="cooltime" name="cooltime" dataDxfId="55" dataCellStyle="표준">
      <xmlColumnPr mapId="56" xpath="/Consumables/Consumable/Usage/@cooltime" xmlDataType="string"/>
    </tableColumn>
    <tableColumn id="11" uniqueName="stackperchest" name="stackperchest" dataDxfId="54" dataCellStyle="표준">
      <xmlColumnPr mapId="56" xpath="/Consumables/Consumable/DropInfo/@stackperchest" xmlDataType="string"/>
    </tableColumn>
    <tableColumn id="12" uniqueName="droplevel" name="droplevel" dataDxfId="53" dataCellStyle="표준">
      <xmlColumnPr mapId="56" xpath="/Consumables/Consumable/DropInfo/@droplevel" xmlDataType="integer"/>
    </tableColumn>
    <tableColumn id="13" uniqueName="absrate" name="absrate" dataDxfId="52" dataCellStyle="표준">
      <xmlColumnPr mapId="56" xpath="/Consumables/Consumable/DropInfo/@absrate" xmlDataType="integer"/>
    </tableColumn>
    <tableColumn id="14" uniqueName="density" name="density" dataDxfId="51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Q72" tableType="xml" totalsRowShown="0" connectionId="41">
  <autoFilter ref="A1:Q72">
    <filterColumn colId="16"/>
  </autoFilter>
  <tableColumns count="17">
    <tableColumn id="1" uniqueName="id" name="id">
      <xmlColumnPr mapId="63" xpath="/Researches/Research/@id" xmlDataType="string"/>
    </tableColumn>
    <tableColumn id="2" uniqueName="requireid" name="requireid">
      <xmlColumnPr mapId="63" xpath="/Researches/Research/@requireid" xmlDataType="string"/>
    </tableColumn>
    <tableColumn id="3" uniqueName="showlevel" name="showlevel(== requireid의 등장레벨)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>
      <xmlColumnPr mapId="63" xpath="/Researches/Research/Info/@icontext" xmlDataType="string"/>
    </tableColumn>
    <tableColumn id="6" uniqueName="subicon" name="subicon">
      <xmlColumnPr mapId="63" xpath="/Researches/Research/Info/@subicon" xmlDataType="string"/>
    </tableColumn>
    <tableColumn id="7" uniqueName="name" name="name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>
      <xmlColumnPr mapId="63" xpath="/Researches/Research/Price/@level" xmlDataType="integer"/>
    </tableColumn>
    <tableColumn id="10" uniqueName="baselevel" name="baselevel">
      <xmlColumnPr mapId="63" xpath="/Researches/Research/Price/@baselevel" xmlDataType="integer"/>
    </tableColumn>
    <tableColumn id="11" uniqueName="baseprice" name="baseprice">
      <xmlColumnPr mapId="63" xpath="/Researches/Research/Price/@baseprice" xmlDataType="integer"/>
    </tableColumn>
    <tableColumn id="12" uniqueName="rate" name="POTPercent">
      <xmlColumnPr mapId="63" xpath="/Researches/Research/PriceOverTime/@rate" xmlDataType="integer"/>
    </tableColumn>
    <tableColumn id="13" uniqueName="basetime" name="baseTime">
      <xmlColumnPr mapId="63" xpath="/Researches/Research/PriceOverTime/@basetime" xmlDataType="integer"/>
    </tableColumn>
    <tableColumn id="14" uniqueName="target" name="target">
      <xmlColumnPr mapId="63" xpath="/Researches/Research/Bonus/@target" xmlDataType="string"/>
    </tableColumn>
    <tableColumn id="15" uniqueName="attribute" name="attribute">
      <xmlColumnPr mapId="63" xpath="/Researches/Research/Bonus/@attribute" xmlDataType="string"/>
    </tableColumn>
    <tableColumn id="16" uniqueName="value" name="value">
      <xmlColumnPr mapId="63" xpath="/Researches/Research/Bonus/@value" xmlDataType="integer"/>
    </tableColumn>
    <tableColumn id="17" uniqueName="stringvalue" name="stringvalue" dataDxfId="50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49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48">
      <xmlColumnPr mapId="42" xpath="/Elementals/Elemental/@basedensity" xmlDataType="integer"/>
    </tableColumn>
    <tableColumn id="10" uniqueName="baseprice" name="baseprice" dataDxfId="47">
      <xmlColumnPr mapId="42" xpath="/Elementals/Elemental/@baseprice" xmlDataType="integer"/>
    </tableColumn>
    <tableColumn id="5" uniqueName="baselevel" name="baselevel" dataDxfId="46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5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M1:O14" tableType="xml" totalsRowCount="1" headerRowDxfId="44" connectionId="31">
  <autoFilter ref="M1:O13">
    <filterColumn colId="1"/>
  </autoFilter>
  <tableColumns count="3">
    <tableColumn id="1" uniqueName="fromlevel" name="fromlevel" totalsRowFunction="custom" totalsRowDxfId="43">
      <totalsRowFormula>N13+1</totalsRowFormula>
      <xmlColumnPr mapId="22" xpath="/Prices/Price/@fromlevel" xmlDataType="integer"/>
    </tableColumn>
    <tableColumn id="3" uniqueName="tolevel" name="tolevel" totalsRowLabel="9999" dataDxfId="42" totalsRowDxfId="41">
      <calculatedColumnFormula>G2-1</calculatedColumnFormula>
      <xmlColumnPr mapId="22" xpath="/Prices/Price/@tolevel" xmlDataType="integer"/>
    </tableColumn>
    <tableColumn id="2" uniqueName="base" name="totalbase" totalsRowLabel="99999999" totalsRowDxfId="40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15" tableType="xml" totalsRowShown="0" headerRowDxfId="39" dataDxfId="38" connectionId="14">
  <autoFilter ref="A1:M15"/>
  <tableColumns count="13">
    <tableColumn id="1" uniqueName="id" name="장비아이디" dataDxfId="37">
      <xmlColumnPr mapId="66" xpath="/Equipments/Equipment/@id" xmlDataType="string"/>
    </tableColumn>
    <tableColumn id="2" uniqueName="icon" name="아이콘" dataDxfId="36">
      <xmlColumnPr mapId="66" xpath="/Equipments/Equipment/@icon" xmlDataType="string"/>
    </tableColumn>
    <tableColumn id="3" uniqueName="name" name="아이템이름" dataDxfId="35">
      <xmlColumnPr mapId="66" xpath="/Equipments/Equipment/@name" xmlDataType="string"/>
    </tableColumn>
    <tableColumn id="4" uniqueName="belong" name="귀속여부" dataDxfId="34">
      <xmlColumnPr mapId="66" xpath="/Equipments/Equipment/@belong" xmlDataType="string"/>
    </tableColumn>
    <tableColumn id="5" uniqueName="dropstart" name="시작등장레벨" dataDxfId="33">
      <xmlColumnPr mapId="66" xpath="/Equipments/Equipment/@dropstart" xmlDataType="integer"/>
    </tableColumn>
    <tableColumn id="6" uniqueName="dropend" name="종료등장레벨" dataDxfId="32">
      <xmlColumnPr mapId="66" xpath="/Equipments/Equipment/@dropend" xmlDataType="string"/>
    </tableColumn>
    <tableColumn id="7" uniqueName="grade" name="기본등급" dataDxfId="31">
      <xmlColumnPr mapId="66" xpath="/Equipments/Equipment/@grade" xmlDataType="integer"/>
    </tableColumn>
    <tableColumn id="8" uniqueName="type" name="부위" dataDxfId="30">
      <xmlColumnPr mapId="66" xpath="/Equipments/Equipment/@type" xmlDataType="string"/>
    </tableColumn>
    <tableColumn id="9" uniqueName="skill" name="고정스킬" dataDxfId="29">
      <xmlColumnPr mapId="66" xpath="/Equipments/Equipment/@skill" xmlDataType="string"/>
    </tableColumn>
    <tableColumn id="10" uniqueName="target1" name="대상1" dataDxfId="28">
      <xmlColumnPr mapId="66" xpath="/Equipments/Equipment/Stats/@target1" xmlDataType="integer"/>
    </tableColumn>
    <tableColumn id="11" uniqueName="target2" name="대상2" dataDxfId="27">
      <xmlColumnPr mapId="66" xpath="/Equipments/Equipment/Stats/@target2" xmlDataType="integer"/>
    </tableColumn>
    <tableColumn id="12" uniqueName="target3" name="대상3" dataDxfId="26">
      <xmlColumnPr mapId="66" xpath="/Equipments/Equipment/Stats/@target3" xmlDataType="integer"/>
    </tableColumn>
    <tableColumn id="13" uniqueName="target4" name="대상4" dataDxfId="25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표10" displayName="표10" ref="R1:S48" tableType="xml" totalsRowShown="0" headerRowDxfId="24" dataDxfId="22" headerRowBorderDxfId="23" tableBorderDxfId="21" connectionId="18">
  <autoFilter ref="R1:S48"/>
  <tableColumns count="2">
    <tableColumn id="1" uniqueName="level" name="드랍레벨" dataDxfId="20">
      <xmlColumnPr mapId="67" xpath="/Powers/Power/@level" xmlDataType="integer"/>
    </tableColumn>
    <tableColumn id="2" uniqueName="dmgX" name="파워(피해량+n배)" dataDxfId="19">
      <xmlColumnPr mapId="67" xpath="/Powers/Power/@dmgX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표11" displayName="표11" ref="A1:Q47" tableType="xml" totalsRowShown="0" headerRowDxfId="18" dataDxfId="17" connectionId="24">
  <autoFilter ref="A1:Q47"/>
  <tableColumns count="17">
    <tableColumn id="1" uniqueName="id" name="아이디" dataDxfId="16">
      <xmlColumnPr mapId="69" xpath="/EquipmentSkills/Skill/@id" xmlDataType="string"/>
    </tableColumn>
    <tableColumn id="2" uniqueName="name" name="스킬이름" dataDxfId="15">
      <xmlColumnPr mapId="69" xpath="/EquipmentSkills/Skill/@name" xmlDataType="string"/>
    </tableColumn>
    <tableColumn id="3" uniqueName="belong" name="귀속여부" dataDxfId="14">
      <xmlColumnPr mapId="69" xpath="/EquipmentSkills/Skill/@belong" xmlDataType="boolean"/>
    </tableColumn>
    <tableColumn id="4" uniqueName="dropstart" name="시작드랍레벨" dataDxfId="13">
      <xmlColumnPr mapId="69" xpath="/EquipmentSkills/Skill/@dropstart" xmlDataType="integer"/>
    </tableColumn>
    <tableColumn id="5" uniqueName="dropend" name="종료드랍레벨" dataDxfId="12">
      <xmlColumnPr mapId="69" xpath="/EquipmentSkills/Skill/@dropend" xmlDataType="integer"/>
    </tableColumn>
    <tableColumn id="6" uniqueName="target" name="대상1" dataDxfId="11">
      <xmlColumnPr mapId="69" xpath="/EquipmentSkills/Skill/Bonus1/@target" xmlDataType="string"/>
    </tableColumn>
    <tableColumn id="7" uniqueName="attribute" name="속성1" dataDxfId="10">
      <xmlColumnPr mapId="69" xpath="/EquipmentSkills/Skill/Bonus1/@attribute" xmlDataType="string"/>
    </tableColumn>
    <tableColumn id="8" uniqueName="value" name="Value1" dataDxfId="9">
      <xmlColumnPr mapId="69" xpath="/EquipmentSkills/Skill/Bonus1/@value" xmlDataType="integer"/>
    </tableColumn>
    <tableColumn id="9" uniqueName="target" name="대상2" dataDxfId="8">
      <xmlColumnPr mapId="69" xpath="/EquipmentSkills/Skill/Bonus2/@target" xmlDataType="string"/>
    </tableColumn>
    <tableColumn id="10" uniqueName="attribute" name="속성2" dataDxfId="7">
      <xmlColumnPr mapId="69" xpath="/EquipmentSkills/Skill/Bonus2/@attribute" xmlDataType="string"/>
    </tableColumn>
    <tableColumn id="11" uniqueName="value" name="Value2" dataDxfId="6">
      <xmlColumnPr mapId="69" xpath="/EquipmentSkills/Skill/Bonus2/@value" xmlDataType="integer"/>
    </tableColumn>
    <tableColumn id="12" uniqueName="target" name="대상3" dataDxfId="5">
      <xmlColumnPr mapId="69" xpath="/EquipmentSkills/Skill/Bonus3/@target" xmlDataType="string"/>
    </tableColumn>
    <tableColumn id="13" uniqueName="attribute" name="속성3" dataDxfId="4">
      <xmlColumnPr mapId="69" xpath="/EquipmentSkills/Skill/Bonus3/@attribute" xmlDataType="string"/>
    </tableColumn>
    <tableColumn id="14" uniqueName="value" name="Value3" dataDxfId="3">
      <xmlColumnPr mapId="69" xpath="/EquipmentSkills/Skill/Bonus3/@value" xmlDataType="integer"/>
    </tableColumn>
    <tableColumn id="15" uniqueName="target" name="대상4" dataDxfId="2">
      <xmlColumnPr mapId="69" xpath="/EquipmentSkills/Skill/Bonus4/@target" xmlDataType="string"/>
    </tableColumn>
    <tableColumn id="16" uniqueName="attribute" name="속성4" dataDxfId="1">
      <xmlColumnPr mapId="69" xpath="/EquipmentSkills/Skill/Bonus4/@attribute" xmlDataType="string"/>
    </tableColumn>
    <tableColumn id="17" uniqueName="value" name="Value4" dataDxfId="0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workbookViewId="0">
      <selection activeCell="D6" sqref="D6"/>
    </sheetView>
  </sheetViews>
  <sheetFormatPr defaultRowHeight="16.5"/>
  <cols>
    <col min="1" max="1" width="14.75" customWidth="1"/>
    <col min="2" max="2" width="14.75" style="11" customWidth="1"/>
    <col min="3" max="3" width="13" customWidth="1"/>
    <col min="4" max="4" width="21.25" style="11" customWidth="1"/>
    <col min="5" max="5" width="15.125" style="11" customWidth="1"/>
    <col min="6" max="6" width="10.25" customWidth="1"/>
    <col min="7" max="7" width="11.375" customWidth="1"/>
    <col min="8" max="8" width="11.375" style="11" customWidth="1"/>
    <col min="9" max="9" width="14.625" style="11" customWidth="1"/>
    <col min="10" max="10" width="15.125" customWidth="1"/>
    <col min="11" max="11" width="15.875" style="11" customWidth="1"/>
    <col min="12" max="14" width="15.125" style="11" customWidth="1"/>
    <col min="15" max="15" width="17.75" style="11" customWidth="1"/>
    <col min="16" max="16" width="17.75" customWidth="1"/>
    <col min="19" max="19" width="12" customWidth="1"/>
  </cols>
  <sheetData>
    <row r="1" spans="1:24">
      <c r="A1" s="11" t="s">
        <v>188</v>
      </c>
      <c r="B1" s="11" t="s">
        <v>666</v>
      </c>
      <c r="C1" s="11" t="s">
        <v>661</v>
      </c>
      <c r="D1" s="11" t="s">
        <v>695</v>
      </c>
      <c r="E1" s="11" t="s">
        <v>668</v>
      </c>
      <c r="F1" s="11" t="s">
        <v>508</v>
      </c>
      <c r="G1" s="11" t="s">
        <v>503</v>
      </c>
      <c r="H1" s="11" t="s">
        <v>694</v>
      </c>
      <c r="I1" s="11" t="s">
        <v>669</v>
      </c>
      <c r="J1" s="11" t="s">
        <v>667</v>
      </c>
      <c r="K1" s="11" t="s">
        <v>670</v>
      </c>
      <c r="L1" s="11" t="s">
        <v>672</v>
      </c>
      <c r="M1" s="11" t="s">
        <v>673</v>
      </c>
      <c r="N1" s="11" t="s">
        <v>671</v>
      </c>
      <c r="O1" s="11" t="s">
        <v>674</v>
      </c>
      <c r="P1" s="11" t="s">
        <v>717</v>
      </c>
      <c r="Q1" s="11"/>
      <c r="R1" s="11"/>
      <c r="S1" s="11"/>
      <c r="T1" s="11"/>
      <c r="U1" s="11"/>
      <c r="V1" s="11"/>
      <c r="W1" s="11"/>
      <c r="X1" s="11"/>
    </row>
    <row r="2" spans="1:24" s="11" customFormat="1">
      <c r="A2" s="1" t="s">
        <v>692</v>
      </c>
      <c r="B2" s="1"/>
      <c r="C2" s="1" t="s">
        <v>693</v>
      </c>
      <c r="D2" s="11">
        <v>1</v>
      </c>
      <c r="E2" s="1">
        <v>60</v>
      </c>
      <c r="F2" s="1">
        <v>1</v>
      </c>
      <c r="G2" s="11">
        <v>300</v>
      </c>
      <c r="H2" s="1" t="s">
        <v>699</v>
      </c>
      <c r="I2" s="1">
        <v>1</v>
      </c>
      <c r="J2" s="11">
        <v>1</v>
      </c>
      <c r="K2" s="1">
        <v>1</v>
      </c>
      <c r="L2" s="11">
        <v>10</v>
      </c>
      <c r="M2" s="1">
        <v>100</v>
      </c>
      <c r="N2" s="1">
        <v>1</v>
      </c>
      <c r="O2" s="1">
        <v>1</v>
      </c>
      <c r="P2" s="1">
        <v>1</v>
      </c>
    </row>
    <row r="3" spans="1:24">
      <c r="A3" s="1" t="s">
        <v>657</v>
      </c>
      <c r="B3" s="1"/>
      <c r="C3" s="1" t="s">
        <v>662</v>
      </c>
      <c r="D3" s="11">
        <v>1</v>
      </c>
      <c r="E3" s="1">
        <v>324</v>
      </c>
      <c r="F3" s="1">
        <v>10</v>
      </c>
      <c r="G3">
        <v>10</v>
      </c>
      <c r="H3" s="1" t="s">
        <v>698</v>
      </c>
      <c r="I3" s="1">
        <v>1</v>
      </c>
      <c r="J3">
        <v>1</v>
      </c>
      <c r="K3" s="1">
        <v>1</v>
      </c>
      <c r="L3" s="11">
        <v>1000</v>
      </c>
      <c r="M3" s="1" t="s">
        <v>718</v>
      </c>
      <c r="N3" s="1">
        <v>1</v>
      </c>
      <c r="O3" s="1">
        <v>1</v>
      </c>
      <c r="P3" s="1">
        <v>10</v>
      </c>
      <c r="S3" s="11" t="s">
        <v>687</v>
      </c>
    </row>
    <row r="4" spans="1:24">
      <c r="A4" s="1" t="s">
        <v>658</v>
      </c>
      <c r="B4" s="1" t="s">
        <v>657</v>
      </c>
      <c r="C4" s="1" t="s">
        <v>663</v>
      </c>
      <c r="D4" s="11">
        <v>1</v>
      </c>
      <c r="E4" s="1">
        <v>696</v>
      </c>
      <c r="F4" s="1">
        <v>20</v>
      </c>
      <c r="G4" s="11">
        <v>20</v>
      </c>
      <c r="H4" s="1" t="s">
        <v>698</v>
      </c>
      <c r="I4" s="1">
        <v>1</v>
      </c>
      <c r="J4">
        <v>1</v>
      </c>
      <c r="K4" s="1">
        <v>1</v>
      </c>
      <c r="L4" s="11">
        <v>1000</v>
      </c>
      <c r="M4" s="1" t="s">
        <v>718</v>
      </c>
      <c r="N4" s="1">
        <v>1</v>
      </c>
      <c r="O4" s="1">
        <v>1</v>
      </c>
      <c r="P4" s="1">
        <v>10</v>
      </c>
      <c r="S4" s="11" t="s">
        <v>688</v>
      </c>
    </row>
    <row r="5" spans="1:24">
      <c r="A5" s="1" t="s">
        <v>659</v>
      </c>
      <c r="B5" s="1" t="s">
        <v>658</v>
      </c>
      <c r="C5" s="1" t="s">
        <v>664</v>
      </c>
      <c r="D5" s="11">
        <v>1</v>
      </c>
      <c r="E5" s="1">
        <v>1124</v>
      </c>
      <c r="F5" s="1">
        <v>30</v>
      </c>
      <c r="G5" s="11">
        <v>30</v>
      </c>
      <c r="H5" s="1" t="s">
        <v>698</v>
      </c>
      <c r="I5" s="1">
        <v>1</v>
      </c>
      <c r="J5">
        <v>1</v>
      </c>
      <c r="K5" s="1">
        <v>1</v>
      </c>
      <c r="L5" s="11">
        <v>1000</v>
      </c>
      <c r="M5" s="1" t="s">
        <v>718</v>
      </c>
      <c r="N5" s="1">
        <v>1</v>
      </c>
      <c r="O5" s="1">
        <v>1</v>
      </c>
      <c r="P5" s="1">
        <v>10</v>
      </c>
      <c r="S5" s="11" t="s">
        <v>689</v>
      </c>
    </row>
    <row r="6" spans="1:24">
      <c r="A6" s="1" t="s">
        <v>660</v>
      </c>
      <c r="B6" s="1" t="s">
        <v>659</v>
      </c>
      <c r="C6" s="1" t="s">
        <v>665</v>
      </c>
      <c r="D6" s="11">
        <v>1</v>
      </c>
      <c r="E6" s="1">
        <v>1615</v>
      </c>
      <c r="F6" s="1">
        <v>40</v>
      </c>
      <c r="G6" s="11">
        <v>40</v>
      </c>
      <c r="H6" s="1" t="s">
        <v>698</v>
      </c>
      <c r="I6" s="1">
        <v>1</v>
      </c>
      <c r="J6">
        <v>1</v>
      </c>
      <c r="K6" s="1">
        <v>1</v>
      </c>
      <c r="L6" s="11">
        <v>1000</v>
      </c>
      <c r="M6" s="1" t="s">
        <v>718</v>
      </c>
      <c r="N6" s="1">
        <v>1</v>
      </c>
      <c r="O6" s="1">
        <v>1</v>
      </c>
      <c r="P6" s="1">
        <v>10</v>
      </c>
      <c r="S6" s="11" t="s">
        <v>690</v>
      </c>
    </row>
    <row r="7" spans="1:24">
      <c r="A7" s="1" t="s">
        <v>675</v>
      </c>
      <c r="B7" s="1"/>
      <c r="C7" s="1" t="s">
        <v>681</v>
      </c>
      <c r="D7" s="11">
        <v>1</v>
      </c>
      <c r="E7" s="1">
        <v>2179</v>
      </c>
      <c r="F7" s="1">
        <v>50</v>
      </c>
      <c r="G7">
        <v>50</v>
      </c>
      <c r="H7" s="1" t="s">
        <v>698</v>
      </c>
      <c r="I7" s="1">
        <v>1</v>
      </c>
      <c r="J7" s="11">
        <v>1</v>
      </c>
      <c r="K7" s="1">
        <v>1</v>
      </c>
      <c r="L7" s="11">
        <v>1000</v>
      </c>
      <c r="M7" s="1" t="s">
        <v>718</v>
      </c>
      <c r="N7" s="1">
        <v>1</v>
      </c>
      <c r="O7" s="1">
        <v>1</v>
      </c>
      <c r="P7" s="1">
        <v>10</v>
      </c>
      <c r="S7" s="11" t="s">
        <v>691</v>
      </c>
    </row>
    <row r="8" spans="1:24">
      <c r="A8" s="1" t="s">
        <v>676</v>
      </c>
      <c r="B8" s="1" t="s">
        <v>675</v>
      </c>
      <c r="C8" s="1" t="s">
        <v>682</v>
      </c>
      <c r="D8" s="11">
        <v>2</v>
      </c>
      <c r="E8" s="1">
        <v>3269</v>
      </c>
      <c r="F8" s="1">
        <v>100</v>
      </c>
      <c r="G8" s="11">
        <v>100</v>
      </c>
      <c r="H8" s="1">
        <v>50</v>
      </c>
      <c r="I8" s="1">
        <v>1</v>
      </c>
      <c r="J8" s="11">
        <v>1</v>
      </c>
      <c r="K8" s="1">
        <v>1</v>
      </c>
      <c r="L8" s="11">
        <v>1000</v>
      </c>
      <c r="M8" s="1" t="s">
        <v>718</v>
      </c>
      <c r="N8" s="1">
        <v>1</v>
      </c>
      <c r="O8" s="1">
        <v>1</v>
      </c>
      <c r="P8" s="1">
        <v>10</v>
      </c>
      <c r="S8" s="11" t="s">
        <v>696</v>
      </c>
    </row>
    <row r="9" spans="1:24">
      <c r="A9" s="1" t="s">
        <v>677</v>
      </c>
      <c r="B9" s="1" t="s">
        <v>676</v>
      </c>
      <c r="C9" s="1" t="s">
        <v>683</v>
      </c>
      <c r="D9" s="11">
        <v>4</v>
      </c>
      <c r="E9" s="1">
        <v>3813</v>
      </c>
      <c r="F9" s="1">
        <v>150</v>
      </c>
      <c r="G9" s="11">
        <v>150</v>
      </c>
      <c r="H9" s="1">
        <v>100</v>
      </c>
      <c r="I9" s="1">
        <v>1</v>
      </c>
      <c r="J9">
        <v>1</v>
      </c>
      <c r="K9" s="1">
        <v>1</v>
      </c>
      <c r="L9" s="11">
        <v>1000</v>
      </c>
      <c r="M9" s="1" t="s">
        <v>718</v>
      </c>
      <c r="N9" s="1">
        <v>1</v>
      </c>
      <c r="O9" s="1">
        <v>1</v>
      </c>
      <c r="P9" s="1">
        <v>10</v>
      </c>
    </row>
    <row r="10" spans="1:24">
      <c r="A10" s="1" t="s">
        <v>678</v>
      </c>
      <c r="B10" s="1" t="s">
        <v>677</v>
      </c>
      <c r="C10" s="1" t="s">
        <v>684</v>
      </c>
      <c r="D10" s="11">
        <v>8</v>
      </c>
      <c r="E10" s="1">
        <v>4086</v>
      </c>
      <c r="F10" s="1">
        <v>200</v>
      </c>
      <c r="G10">
        <v>200</v>
      </c>
      <c r="H10" s="1">
        <v>150</v>
      </c>
      <c r="I10" s="1">
        <v>1</v>
      </c>
      <c r="J10" s="11">
        <v>1</v>
      </c>
      <c r="K10" s="1">
        <v>1</v>
      </c>
      <c r="L10" s="11">
        <v>1000</v>
      </c>
      <c r="M10" s="1" t="s">
        <v>718</v>
      </c>
      <c r="N10" s="1">
        <v>1</v>
      </c>
      <c r="O10" s="1">
        <v>1</v>
      </c>
      <c r="P10" s="1">
        <v>10</v>
      </c>
    </row>
    <row r="11" spans="1:24">
      <c r="A11" s="1" t="s">
        <v>679</v>
      </c>
      <c r="B11" s="1" t="s">
        <v>678</v>
      </c>
      <c r="C11" s="1" t="s">
        <v>685</v>
      </c>
      <c r="D11" s="11">
        <v>16</v>
      </c>
      <c r="E11" s="1">
        <v>4222</v>
      </c>
      <c r="F11" s="1">
        <v>250</v>
      </c>
      <c r="G11" s="11">
        <v>250</v>
      </c>
      <c r="H11" s="1">
        <v>200</v>
      </c>
      <c r="I11" s="1">
        <v>1</v>
      </c>
      <c r="J11" s="11">
        <v>1</v>
      </c>
      <c r="K11" s="1">
        <v>1</v>
      </c>
      <c r="L11" s="11">
        <v>1000</v>
      </c>
      <c r="M11" s="1" t="s">
        <v>718</v>
      </c>
      <c r="N11" s="1">
        <v>1</v>
      </c>
      <c r="O11" s="1">
        <v>1</v>
      </c>
      <c r="P11" s="1">
        <v>10</v>
      </c>
    </row>
    <row r="12" spans="1:24">
      <c r="A12" s="1" t="s">
        <v>680</v>
      </c>
      <c r="B12" s="1" t="s">
        <v>679</v>
      </c>
      <c r="C12" s="1" t="s">
        <v>686</v>
      </c>
      <c r="D12" s="11">
        <v>32</v>
      </c>
      <c r="E12" s="1">
        <v>4290</v>
      </c>
      <c r="F12" s="1">
        <v>300</v>
      </c>
      <c r="G12" s="11">
        <v>300</v>
      </c>
      <c r="H12" s="1">
        <v>250</v>
      </c>
      <c r="I12" s="1">
        <v>1</v>
      </c>
      <c r="J12" s="11">
        <v>1</v>
      </c>
      <c r="K12" s="1">
        <v>1</v>
      </c>
      <c r="L12" s="11">
        <v>1000</v>
      </c>
      <c r="M12" s="1" t="s">
        <v>718</v>
      </c>
      <c r="N12" s="1">
        <v>1</v>
      </c>
      <c r="O12" s="1">
        <v>1</v>
      </c>
      <c r="P12" s="1">
        <v>10</v>
      </c>
    </row>
    <row r="13" spans="1:24">
      <c r="F13" s="11"/>
      <c r="G13" s="11"/>
    </row>
    <row r="22" spans="10:10">
      <c r="J22">
        <v>1000</v>
      </c>
    </row>
    <row r="23" spans="10:10">
      <c r="J23" s="11">
        <v>1000</v>
      </c>
    </row>
    <row r="24" spans="10:10">
      <c r="J24" s="11">
        <v>1000</v>
      </c>
    </row>
    <row r="25" spans="10:10">
      <c r="J25" s="11">
        <v>1000</v>
      </c>
    </row>
    <row r="26" spans="10:10">
      <c r="J26" s="11">
        <v>1000</v>
      </c>
    </row>
    <row r="27" spans="10:10">
      <c r="J27" s="11">
        <v>1000</v>
      </c>
    </row>
    <row r="28" spans="10:10">
      <c r="J28" s="11">
        <v>1000</v>
      </c>
    </row>
    <row r="29" spans="10:10">
      <c r="J29" s="11">
        <v>1000</v>
      </c>
    </row>
    <row r="30" spans="10:10">
      <c r="J30" s="11">
        <v>1000</v>
      </c>
    </row>
    <row r="31" spans="10:10">
      <c r="J31">
        <v>10000</v>
      </c>
    </row>
    <row r="33" spans="10:10">
      <c r="J33">
        <f>SUM(J22:J31)</f>
        <v>19000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zoomScale="85" zoomScaleNormal="85" workbookViewId="0">
      <selection activeCell="H8" sqref="H8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7.875" style="11" customWidth="1"/>
    <col min="5" max="5" width="12.75" bestFit="1" customWidth="1"/>
    <col min="6" max="6" width="10.875" style="11" bestFit="1" customWidth="1"/>
    <col min="7" max="7" width="17.375" style="11" bestFit="1" customWidth="1"/>
    <col min="8" max="8" width="8.5" style="11" bestFit="1" customWidth="1"/>
    <col min="9" max="9" width="11.125" bestFit="1" customWidth="1"/>
    <col min="10" max="10" width="11.375" style="11" bestFit="1" customWidth="1"/>
    <col min="11" max="11" width="16.625" bestFit="1" customWidth="1"/>
    <col min="12" max="12" width="12" style="11" bestFit="1" customWidth="1"/>
    <col min="13" max="14" width="8.375" style="11" customWidth="1"/>
    <col min="15" max="15" width="9" style="11"/>
    <col min="16" max="16" width="15.75" style="11" customWidth="1"/>
    <col min="17" max="16384" width="9" style="11"/>
  </cols>
  <sheetData>
    <row r="1" spans="1:16">
      <c r="A1" s="36" t="s">
        <v>17</v>
      </c>
      <c r="B1" s="36" t="s">
        <v>5</v>
      </c>
      <c r="C1" s="36" t="s">
        <v>258</v>
      </c>
      <c r="D1" s="36" t="s">
        <v>42</v>
      </c>
      <c r="E1" s="36" t="s">
        <v>37</v>
      </c>
      <c r="F1" s="36" t="s">
        <v>262</v>
      </c>
      <c r="G1" s="36" t="s">
        <v>253</v>
      </c>
      <c r="H1" s="36" t="s">
        <v>255</v>
      </c>
      <c r="I1" s="36" t="s">
        <v>256</v>
      </c>
      <c r="J1" s="36" t="s">
        <v>261</v>
      </c>
      <c r="K1" s="36" t="s">
        <v>254</v>
      </c>
      <c r="L1" s="36" t="s">
        <v>257</v>
      </c>
      <c r="M1" s="36" t="s">
        <v>259</v>
      </c>
      <c r="N1" s="36" t="s">
        <v>260</v>
      </c>
    </row>
    <row r="2" spans="1:16">
      <c r="A2" s="36" t="s">
        <v>57</v>
      </c>
      <c r="B2" s="36" t="s">
        <v>373</v>
      </c>
      <c r="C2" s="36" t="s">
        <v>425</v>
      </c>
      <c r="D2" s="36" t="s">
        <v>34</v>
      </c>
      <c r="E2" s="36"/>
      <c r="F2" s="36"/>
      <c r="G2" s="36" t="s">
        <v>268</v>
      </c>
      <c r="H2" s="36" t="s">
        <v>278</v>
      </c>
      <c r="I2" s="36"/>
      <c r="J2" s="36" t="s">
        <v>518</v>
      </c>
      <c r="K2" s="36" t="s">
        <v>436</v>
      </c>
      <c r="L2" s="36" t="s">
        <v>281</v>
      </c>
      <c r="M2" s="36"/>
      <c r="N2" s="36" t="s">
        <v>280</v>
      </c>
    </row>
    <row r="3" spans="1:16">
      <c r="A3" s="36" t="s">
        <v>58</v>
      </c>
      <c r="B3" s="36" t="s">
        <v>402</v>
      </c>
      <c r="C3" s="37" t="s">
        <v>426</v>
      </c>
      <c r="D3" s="36" t="s">
        <v>137</v>
      </c>
      <c r="E3" s="36"/>
      <c r="F3" s="36"/>
      <c r="G3" s="36" t="s">
        <v>269</v>
      </c>
      <c r="H3" s="36">
        <v>1</v>
      </c>
      <c r="I3" s="36" t="s">
        <v>10</v>
      </c>
      <c r="J3" s="36">
        <v>14.999999999999998</v>
      </c>
      <c r="K3" s="36" t="s">
        <v>515</v>
      </c>
      <c r="L3" s="20">
        <v>5</v>
      </c>
      <c r="M3" s="36"/>
      <c r="N3" s="36" t="s">
        <v>284</v>
      </c>
      <c r="O3" s="48"/>
      <c r="P3" s="48"/>
    </row>
    <row r="4" spans="1:16">
      <c r="A4" s="36" t="s">
        <v>59</v>
      </c>
      <c r="B4" s="36" t="s">
        <v>285</v>
      </c>
      <c r="C4" s="37" t="s">
        <v>427</v>
      </c>
      <c r="D4" s="36" t="s">
        <v>286</v>
      </c>
      <c r="E4" s="36"/>
      <c r="F4" s="36"/>
      <c r="G4" s="36" t="s">
        <v>269</v>
      </c>
      <c r="H4" s="36">
        <v>1</v>
      </c>
      <c r="I4" s="36" t="s">
        <v>26</v>
      </c>
      <c r="J4" s="36" t="s">
        <v>518</v>
      </c>
      <c r="K4" s="36" t="s">
        <v>516</v>
      </c>
      <c r="L4" s="20">
        <v>15</v>
      </c>
      <c r="M4" s="36"/>
      <c r="N4" s="36" t="s">
        <v>279</v>
      </c>
    </row>
    <row r="5" spans="1:16">
      <c r="A5" s="36" t="s">
        <v>60</v>
      </c>
      <c r="B5" s="36" t="s">
        <v>287</v>
      </c>
      <c r="C5" s="37" t="s">
        <v>428</v>
      </c>
      <c r="D5" s="36" t="s">
        <v>288</v>
      </c>
      <c r="E5" s="36"/>
      <c r="F5" s="36"/>
      <c r="G5" s="36" t="s">
        <v>269</v>
      </c>
      <c r="H5" s="36">
        <v>1</v>
      </c>
      <c r="I5" s="36" t="s">
        <v>13</v>
      </c>
      <c r="J5" s="36" t="s">
        <v>519</v>
      </c>
      <c r="K5" s="36" t="s">
        <v>517</v>
      </c>
      <c r="L5" s="20">
        <v>30</v>
      </c>
      <c r="M5" s="36"/>
      <c r="N5" s="36" t="s">
        <v>279</v>
      </c>
    </row>
    <row r="6" spans="1:16">
      <c r="A6" s="36" t="s">
        <v>61</v>
      </c>
      <c r="B6" s="36" t="s">
        <v>289</v>
      </c>
      <c r="C6" s="37" t="s">
        <v>429</v>
      </c>
      <c r="D6" s="36" t="s">
        <v>290</v>
      </c>
      <c r="E6" s="36"/>
      <c r="F6" s="36"/>
      <c r="G6" s="36" t="s">
        <v>269</v>
      </c>
      <c r="H6" s="36">
        <v>1</v>
      </c>
      <c r="I6" s="36" t="s">
        <v>15</v>
      </c>
      <c r="J6" s="36" t="s">
        <v>520</v>
      </c>
      <c r="K6" s="36" t="s">
        <v>515</v>
      </c>
      <c r="L6" s="20">
        <v>60</v>
      </c>
      <c r="M6" s="36"/>
      <c r="N6" s="36" t="s">
        <v>279</v>
      </c>
    </row>
    <row r="7" spans="1:16">
      <c r="A7" s="36" t="s">
        <v>62</v>
      </c>
      <c r="B7" s="36" t="s">
        <v>291</v>
      </c>
      <c r="C7" s="37" t="s">
        <v>430</v>
      </c>
      <c r="D7" s="36" t="s">
        <v>292</v>
      </c>
      <c r="E7" s="36"/>
      <c r="F7" s="36"/>
      <c r="G7" s="36" t="s">
        <v>269</v>
      </c>
      <c r="H7" s="36">
        <v>1</v>
      </c>
      <c r="I7" s="36" t="s">
        <v>12</v>
      </c>
      <c r="J7" s="36" t="s">
        <v>505</v>
      </c>
      <c r="K7" s="36" t="s">
        <v>516</v>
      </c>
      <c r="L7" s="38">
        <v>105</v>
      </c>
      <c r="M7" s="36"/>
      <c r="N7" s="36" t="s">
        <v>279</v>
      </c>
    </row>
    <row r="8" spans="1:16">
      <c r="A8" s="36" t="s">
        <v>63</v>
      </c>
      <c r="B8" s="36" t="s">
        <v>293</v>
      </c>
      <c r="C8" s="37" t="s">
        <v>431</v>
      </c>
      <c r="D8" s="36" t="s">
        <v>294</v>
      </c>
      <c r="E8" s="36"/>
      <c r="F8" s="36"/>
      <c r="G8" s="36" t="s">
        <v>269</v>
      </c>
      <c r="H8" s="36">
        <v>1</v>
      </c>
      <c r="I8" s="36" t="s">
        <v>24</v>
      </c>
      <c r="J8" s="36" t="s">
        <v>519</v>
      </c>
      <c r="K8" s="36" t="s">
        <v>517</v>
      </c>
      <c r="L8" s="38">
        <v>155</v>
      </c>
      <c r="M8" s="36"/>
      <c r="N8" s="36" t="s">
        <v>279</v>
      </c>
    </row>
    <row r="9" spans="1:16">
      <c r="A9" s="36" t="s">
        <v>64</v>
      </c>
      <c r="B9" s="36" t="s">
        <v>295</v>
      </c>
      <c r="C9" s="37" t="s">
        <v>432</v>
      </c>
      <c r="D9" s="36" t="s">
        <v>296</v>
      </c>
      <c r="E9" s="36"/>
      <c r="F9" s="36"/>
      <c r="G9" s="36" t="s">
        <v>269</v>
      </c>
      <c r="H9" s="36">
        <v>1</v>
      </c>
      <c r="I9" s="36" t="s">
        <v>25</v>
      </c>
      <c r="J9" s="36">
        <v>14.999999999999998</v>
      </c>
      <c r="K9" s="36" t="s">
        <v>515</v>
      </c>
      <c r="L9" s="38">
        <v>210</v>
      </c>
      <c r="M9" s="36"/>
      <c r="N9" s="36" t="s">
        <v>279</v>
      </c>
    </row>
    <row r="10" spans="1:16">
      <c r="A10" s="36" t="s">
        <v>65</v>
      </c>
      <c r="B10" s="36" t="s">
        <v>297</v>
      </c>
      <c r="C10" s="37" t="s">
        <v>433</v>
      </c>
      <c r="D10" s="36" t="s">
        <v>298</v>
      </c>
      <c r="E10" s="36"/>
      <c r="F10" s="36"/>
      <c r="G10" s="36" t="s">
        <v>269</v>
      </c>
      <c r="H10" s="36">
        <v>1</v>
      </c>
      <c r="I10" s="36" t="s">
        <v>299</v>
      </c>
      <c r="J10" s="36" t="s">
        <v>518</v>
      </c>
      <c r="K10" s="36" t="s">
        <v>516</v>
      </c>
      <c r="L10" s="38">
        <v>260</v>
      </c>
      <c r="M10" s="36"/>
      <c r="N10" s="36" t="s">
        <v>279</v>
      </c>
    </row>
    <row r="11" spans="1:16">
      <c r="A11" s="36" t="s">
        <v>66</v>
      </c>
      <c r="B11" s="36" t="s">
        <v>403</v>
      </c>
      <c r="C11" s="37" t="s">
        <v>434</v>
      </c>
      <c r="D11" s="36" t="s">
        <v>300</v>
      </c>
      <c r="E11" s="36"/>
      <c r="F11" s="36"/>
      <c r="G11" s="36" t="s">
        <v>269</v>
      </c>
      <c r="H11" s="36">
        <v>1</v>
      </c>
      <c r="I11" s="36" t="s">
        <v>23</v>
      </c>
      <c r="J11" s="36">
        <v>44.999999999999993</v>
      </c>
      <c r="K11" s="36" t="s">
        <v>517</v>
      </c>
      <c r="L11" s="38">
        <v>325</v>
      </c>
      <c r="M11" s="36"/>
      <c r="N11" s="36" t="s">
        <v>279</v>
      </c>
    </row>
    <row r="12" spans="1:16">
      <c r="A12" s="36" t="s">
        <v>67</v>
      </c>
      <c r="B12" s="36" t="s">
        <v>404</v>
      </c>
      <c r="C12" s="36" t="s">
        <v>521</v>
      </c>
      <c r="D12" s="36" t="s">
        <v>264</v>
      </c>
      <c r="E12" s="36" t="s">
        <v>34</v>
      </c>
      <c r="F12" s="36"/>
      <c r="G12" s="36" t="s">
        <v>270</v>
      </c>
      <c r="H12" s="36" t="s">
        <v>436</v>
      </c>
      <c r="I12" s="36"/>
      <c r="J12" s="36" t="s">
        <v>302</v>
      </c>
      <c r="K12" s="36">
        <v>1</v>
      </c>
      <c r="L12" s="36" t="s">
        <v>301</v>
      </c>
      <c r="M12" s="36"/>
      <c r="N12" s="36" t="s">
        <v>279</v>
      </c>
    </row>
    <row r="13" spans="1:16">
      <c r="A13" s="36" t="s">
        <v>68</v>
      </c>
      <c r="B13" s="36" t="s">
        <v>405</v>
      </c>
      <c r="C13" s="37" t="s">
        <v>603</v>
      </c>
      <c r="D13" s="36" t="s">
        <v>303</v>
      </c>
      <c r="E13" s="36" t="s">
        <v>30</v>
      </c>
      <c r="F13" s="36"/>
      <c r="G13" s="36" t="s">
        <v>271</v>
      </c>
      <c r="H13" s="36" t="s">
        <v>436</v>
      </c>
      <c r="I13" s="36" t="s">
        <v>10</v>
      </c>
      <c r="J13" s="36" t="s">
        <v>304</v>
      </c>
      <c r="K13" s="36">
        <v>1</v>
      </c>
      <c r="L13" s="20">
        <v>5</v>
      </c>
      <c r="M13" s="36"/>
      <c r="N13" s="36" t="s">
        <v>279</v>
      </c>
    </row>
    <row r="14" spans="1:16">
      <c r="A14" s="36" t="s">
        <v>69</v>
      </c>
      <c r="B14" s="36" t="s">
        <v>406</v>
      </c>
      <c r="C14" s="37" t="s">
        <v>604</v>
      </c>
      <c r="D14" s="36" t="s">
        <v>305</v>
      </c>
      <c r="E14" s="36" t="s">
        <v>306</v>
      </c>
      <c r="F14" s="36"/>
      <c r="G14" s="36" t="s">
        <v>271</v>
      </c>
      <c r="H14" s="36" t="s">
        <v>436</v>
      </c>
      <c r="I14" s="36" t="s">
        <v>26</v>
      </c>
      <c r="J14" s="36" t="s">
        <v>307</v>
      </c>
      <c r="K14" s="36">
        <v>1</v>
      </c>
      <c r="L14" s="20">
        <v>15</v>
      </c>
      <c r="M14" s="36"/>
      <c r="N14" s="36" t="s">
        <v>279</v>
      </c>
    </row>
    <row r="15" spans="1:16">
      <c r="A15" s="36" t="s">
        <v>70</v>
      </c>
      <c r="B15" s="36" t="s">
        <v>407</v>
      </c>
      <c r="C15" s="37" t="s">
        <v>605</v>
      </c>
      <c r="D15" s="36" t="s">
        <v>265</v>
      </c>
      <c r="E15" s="36" t="s">
        <v>32</v>
      </c>
      <c r="F15" s="36"/>
      <c r="G15" s="36" t="s">
        <v>271</v>
      </c>
      <c r="H15" s="36" t="s">
        <v>436</v>
      </c>
      <c r="I15" s="36" t="s">
        <v>13</v>
      </c>
      <c r="J15" s="36" t="s">
        <v>308</v>
      </c>
      <c r="K15" s="36">
        <v>1</v>
      </c>
      <c r="L15" s="20">
        <v>30</v>
      </c>
      <c r="M15" s="36"/>
      <c r="N15" s="36" t="s">
        <v>279</v>
      </c>
    </row>
    <row r="16" spans="1:16">
      <c r="A16" s="36" t="s">
        <v>71</v>
      </c>
      <c r="B16" s="36" t="s">
        <v>408</v>
      </c>
      <c r="C16" s="37" t="s">
        <v>606</v>
      </c>
      <c r="D16" s="36" t="s">
        <v>265</v>
      </c>
      <c r="E16" s="36" t="s">
        <v>31</v>
      </c>
      <c r="F16" s="36"/>
      <c r="G16" s="36" t="s">
        <v>271</v>
      </c>
      <c r="H16" s="36" t="s">
        <v>516</v>
      </c>
      <c r="I16" s="36" t="s">
        <v>15</v>
      </c>
      <c r="J16" s="36" t="s">
        <v>309</v>
      </c>
      <c r="K16" s="36">
        <v>1</v>
      </c>
      <c r="L16" s="20">
        <v>60</v>
      </c>
      <c r="M16" s="36"/>
      <c r="N16" s="36" t="s">
        <v>279</v>
      </c>
    </row>
    <row r="17" spans="1:14">
      <c r="A17" s="36" t="s">
        <v>72</v>
      </c>
      <c r="B17" s="36" t="s">
        <v>409</v>
      </c>
      <c r="C17" s="37" t="s">
        <v>607</v>
      </c>
      <c r="D17" s="36" t="s">
        <v>265</v>
      </c>
      <c r="E17" s="36" t="s">
        <v>310</v>
      </c>
      <c r="F17" s="36"/>
      <c r="G17" s="36" t="s">
        <v>271</v>
      </c>
      <c r="H17" s="36" t="s">
        <v>516</v>
      </c>
      <c r="I17" s="36" t="s">
        <v>12</v>
      </c>
      <c r="J17" s="36" t="s">
        <v>311</v>
      </c>
      <c r="K17" s="36">
        <v>1</v>
      </c>
      <c r="L17" s="38">
        <v>105</v>
      </c>
      <c r="M17" s="36"/>
      <c r="N17" s="36" t="s">
        <v>279</v>
      </c>
    </row>
    <row r="18" spans="1:14">
      <c r="A18" s="36" t="s">
        <v>73</v>
      </c>
      <c r="B18" s="36" t="s">
        <v>410</v>
      </c>
      <c r="C18" s="37" t="s">
        <v>608</v>
      </c>
      <c r="D18" s="36" t="s">
        <v>265</v>
      </c>
      <c r="E18" s="36" t="s">
        <v>312</v>
      </c>
      <c r="F18" s="36"/>
      <c r="G18" s="36" t="s">
        <v>271</v>
      </c>
      <c r="H18" s="36" t="s">
        <v>516</v>
      </c>
      <c r="I18" s="36" t="s">
        <v>24</v>
      </c>
      <c r="J18" s="36" t="s">
        <v>313</v>
      </c>
      <c r="K18" s="36">
        <v>1</v>
      </c>
      <c r="L18" s="38">
        <v>155</v>
      </c>
      <c r="M18" s="36"/>
      <c r="N18" s="36" t="s">
        <v>279</v>
      </c>
    </row>
    <row r="19" spans="1:14">
      <c r="A19" s="36" t="s">
        <v>74</v>
      </c>
      <c r="B19" s="36" t="s">
        <v>411</v>
      </c>
      <c r="C19" s="37" t="s">
        <v>609</v>
      </c>
      <c r="D19" s="36" t="s">
        <v>265</v>
      </c>
      <c r="E19" s="36" t="s">
        <v>314</v>
      </c>
      <c r="F19" s="36"/>
      <c r="G19" s="36" t="s">
        <v>271</v>
      </c>
      <c r="H19" s="36" t="s">
        <v>516</v>
      </c>
      <c r="I19" s="36" t="s">
        <v>25</v>
      </c>
      <c r="J19" s="36" t="s">
        <v>315</v>
      </c>
      <c r="K19" s="36">
        <v>1</v>
      </c>
      <c r="L19" s="38">
        <v>210</v>
      </c>
      <c r="M19" s="36"/>
      <c r="N19" s="36" t="s">
        <v>279</v>
      </c>
    </row>
    <row r="20" spans="1:14">
      <c r="A20" s="36" t="s">
        <v>75</v>
      </c>
      <c r="B20" s="36" t="s">
        <v>412</v>
      </c>
      <c r="C20" s="37" t="s">
        <v>610</v>
      </c>
      <c r="D20" s="36" t="s">
        <v>265</v>
      </c>
      <c r="E20" s="36" t="s">
        <v>316</v>
      </c>
      <c r="F20" s="36"/>
      <c r="G20" s="36" t="s">
        <v>271</v>
      </c>
      <c r="H20" s="36" t="s">
        <v>436</v>
      </c>
      <c r="I20" s="36" t="s">
        <v>299</v>
      </c>
      <c r="J20" s="36" t="s">
        <v>317</v>
      </c>
      <c r="K20" s="36">
        <v>1</v>
      </c>
      <c r="L20" s="38">
        <v>260</v>
      </c>
      <c r="M20" s="36"/>
      <c r="N20" s="36" t="s">
        <v>279</v>
      </c>
    </row>
    <row r="21" spans="1:14">
      <c r="A21" s="36" t="s">
        <v>76</v>
      </c>
      <c r="B21" s="36" t="s">
        <v>413</v>
      </c>
      <c r="C21" s="37" t="s">
        <v>611</v>
      </c>
      <c r="D21" s="36" t="s">
        <v>318</v>
      </c>
      <c r="E21" s="36" t="s">
        <v>319</v>
      </c>
      <c r="F21" s="36"/>
      <c r="G21" s="36" t="s">
        <v>271</v>
      </c>
      <c r="H21" s="36" t="s">
        <v>436</v>
      </c>
      <c r="I21" s="36" t="s">
        <v>23</v>
      </c>
      <c r="J21" s="36" t="s">
        <v>320</v>
      </c>
      <c r="K21" s="36">
        <v>1</v>
      </c>
      <c r="L21" s="38">
        <v>325</v>
      </c>
      <c r="M21" s="36"/>
      <c r="N21" s="36" t="s">
        <v>279</v>
      </c>
    </row>
    <row r="22" spans="1:14">
      <c r="A22" s="36" t="s">
        <v>77</v>
      </c>
      <c r="B22" s="36" t="s">
        <v>414</v>
      </c>
      <c r="C22" s="36" t="s">
        <v>437</v>
      </c>
      <c r="D22" s="36" t="s">
        <v>321</v>
      </c>
      <c r="E22" s="36" t="s">
        <v>40</v>
      </c>
      <c r="F22" s="36"/>
      <c r="G22" s="36" t="s">
        <v>272</v>
      </c>
      <c r="H22" s="36" t="s">
        <v>282</v>
      </c>
      <c r="I22" s="36"/>
      <c r="J22" s="36" t="s">
        <v>322</v>
      </c>
      <c r="K22" s="36">
        <v>1</v>
      </c>
      <c r="L22" s="36" t="s">
        <v>301</v>
      </c>
      <c r="M22" s="36"/>
      <c r="N22" s="36" t="s">
        <v>279</v>
      </c>
    </row>
    <row r="23" spans="1:14">
      <c r="A23" s="36" t="s">
        <v>78</v>
      </c>
      <c r="B23" s="36" t="s">
        <v>263</v>
      </c>
      <c r="C23" s="37" t="s">
        <v>435</v>
      </c>
      <c r="D23" s="36" t="s">
        <v>266</v>
      </c>
      <c r="E23" s="36"/>
      <c r="F23" s="36"/>
      <c r="G23" s="36" t="s">
        <v>273</v>
      </c>
      <c r="H23" s="36" t="s">
        <v>323</v>
      </c>
      <c r="I23" s="36"/>
      <c r="J23" s="36" t="s">
        <v>284</v>
      </c>
      <c r="K23" s="36">
        <v>1</v>
      </c>
      <c r="L23" s="36" t="s">
        <v>283</v>
      </c>
      <c r="M23" s="36"/>
      <c r="N23" s="36" t="s">
        <v>279</v>
      </c>
    </row>
    <row r="24" spans="1:14">
      <c r="A24" s="36" t="s">
        <v>79</v>
      </c>
      <c r="B24" s="36" t="s">
        <v>415</v>
      </c>
      <c r="C24" s="36" t="s">
        <v>401</v>
      </c>
      <c r="D24" s="36" t="s">
        <v>34</v>
      </c>
      <c r="E24" s="36" t="s">
        <v>99</v>
      </c>
      <c r="F24" s="36"/>
      <c r="G24" s="36" t="s">
        <v>274</v>
      </c>
      <c r="H24" s="36" t="s">
        <v>324</v>
      </c>
      <c r="I24" s="36"/>
      <c r="J24" s="36" t="s">
        <v>324</v>
      </c>
      <c r="K24" s="36">
        <v>1</v>
      </c>
      <c r="L24" s="36" t="s">
        <v>325</v>
      </c>
      <c r="M24" s="36"/>
      <c r="N24" s="36" t="s">
        <v>279</v>
      </c>
    </row>
    <row r="25" spans="1:14">
      <c r="A25" s="36" t="s">
        <v>80</v>
      </c>
      <c r="B25" s="36" t="s">
        <v>416</v>
      </c>
      <c r="C25" s="37" t="s">
        <v>612</v>
      </c>
      <c r="D25" s="36" t="s">
        <v>30</v>
      </c>
      <c r="E25" s="36" t="s">
        <v>99</v>
      </c>
      <c r="F25" s="36"/>
      <c r="G25" s="36" t="s">
        <v>275</v>
      </c>
      <c r="H25" s="36" t="s">
        <v>326</v>
      </c>
      <c r="I25" s="36" t="s">
        <v>10</v>
      </c>
      <c r="J25" s="36" t="s">
        <v>326</v>
      </c>
      <c r="K25" s="36">
        <v>1</v>
      </c>
      <c r="L25" s="20">
        <v>5</v>
      </c>
      <c r="M25" s="36"/>
      <c r="N25" s="36" t="s">
        <v>279</v>
      </c>
    </row>
    <row r="26" spans="1:14">
      <c r="A26" s="36" t="s">
        <v>81</v>
      </c>
      <c r="B26" s="36" t="s">
        <v>417</v>
      </c>
      <c r="C26" s="37" t="s">
        <v>613</v>
      </c>
      <c r="D26" s="36" t="s">
        <v>327</v>
      </c>
      <c r="E26" s="36" t="s">
        <v>99</v>
      </c>
      <c r="F26" s="36"/>
      <c r="G26" s="36" t="s">
        <v>275</v>
      </c>
      <c r="H26" s="36" t="s">
        <v>328</v>
      </c>
      <c r="I26" s="36" t="s">
        <v>26</v>
      </c>
      <c r="J26" s="36" t="s">
        <v>328</v>
      </c>
      <c r="K26" s="36">
        <v>1</v>
      </c>
      <c r="L26" s="20">
        <v>15</v>
      </c>
      <c r="M26" s="36"/>
      <c r="N26" s="36" t="s">
        <v>279</v>
      </c>
    </row>
    <row r="27" spans="1:14">
      <c r="A27" s="36" t="s">
        <v>82</v>
      </c>
      <c r="B27" s="36" t="s">
        <v>418</v>
      </c>
      <c r="C27" s="37" t="s">
        <v>614</v>
      </c>
      <c r="D27" s="36" t="s">
        <v>32</v>
      </c>
      <c r="E27" s="36" t="s">
        <v>99</v>
      </c>
      <c r="F27" s="36"/>
      <c r="G27" s="36" t="s">
        <v>275</v>
      </c>
      <c r="H27" s="36" t="s">
        <v>329</v>
      </c>
      <c r="I27" s="36" t="s">
        <v>13</v>
      </c>
      <c r="J27" s="36" t="s">
        <v>329</v>
      </c>
      <c r="K27" s="36">
        <v>1</v>
      </c>
      <c r="L27" s="20">
        <v>30</v>
      </c>
      <c r="M27" s="36"/>
      <c r="N27" s="36" t="s">
        <v>279</v>
      </c>
    </row>
    <row r="28" spans="1:14">
      <c r="A28" s="36" t="s">
        <v>83</v>
      </c>
      <c r="B28" s="36" t="s">
        <v>419</v>
      </c>
      <c r="C28" s="37" t="s">
        <v>615</v>
      </c>
      <c r="D28" s="36" t="s">
        <v>31</v>
      </c>
      <c r="E28" s="36" t="s">
        <v>99</v>
      </c>
      <c r="F28" s="36"/>
      <c r="G28" s="36" t="s">
        <v>275</v>
      </c>
      <c r="H28" s="36" t="s">
        <v>330</v>
      </c>
      <c r="I28" s="36" t="s">
        <v>15</v>
      </c>
      <c r="J28" s="36" t="s">
        <v>330</v>
      </c>
      <c r="K28" s="36">
        <v>1</v>
      </c>
      <c r="L28" s="20">
        <v>60</v>
      </c>
      <c r="M28" s="36"/>
      <c r="N28" s="36" t="s">
        <v>279</v>
      </c>
    </row>
    <row r="29" spans="1:14">
      <c r="A29" s="36" t="s">
        <v>84</v>
      </c>
      <c r="B29" s="36" t="s">
        <v>420</v>
      </c>
      <c r="C29" s="37" t="s">
        <v>616</v>
      </c>
      <c r="D29" s="36" t="s">
        <v>331</v>
      </c>
      <c r="E29" s="36" t="s">
        <v>99</v>
      </c>
      <c r="F29" s="36"/>
      <c r="G29" s="36" t="s">
        <v>275</v>
      </c>
      <c r="H29" s="36" t="s">
        <v>332</v>
      </c>
      <c r="I29" s="36" t="s">
        <v>12</v>
      </c>
      <c r="J29" s="36" t="s">
        <v>332</v>
      </c>
      <c r="K29" s="36">
        <v>1</v>
      </c>
      <c r="L29" s="38">
        <v>105</v>
      </c>
      <c r="M29" s="36"/>
      <c r="N29" s="36" t="s">
        <v>279</v>
      </c>
    </row>
    <row r="30" spans="1:14">
      <c r="A30" s="36" t="s">
        <v>85</v>
      </c>
      <c r="B30" s="36" t="s">
        <v>421</v>
      </c>
      <c r="C30" s="37" t="s">
        <v>617</v>
      </c>
      <c r="D30" s="36" t="s">
        <v>333</v>
      </c>
      <c r="E30" s="36" t="s">
        <v>99</v>
      </c>
      <c r="F30" s="36"/>
      <c r="G30" s="36" t="s">
        <v>275</v>
      </c>
      <c r="H30" s="36" t="s">
        <v>334</v>
      </c>
      <c r="I30" s="36" t="s">
        <v>24</v>
      </c>
      <c r="J30" s="36" t="s">
        <v>334</v>
      </c>
      <c r="K30" s="36">
        <v>1</v>
      </c>
      <c r="L30" s="38">
        <v>155</v>
      </c>
      <c r="M30" s="36"/>
      <c r="N30" s="36" t="s">
        <v>279</v>
      </c>
    </row>
    <row r="31" spans="1:14">
      <c r="A31" s="36" t="s">
        <v>86</v>
      </c>
      <c r="B31" s="36" t="s">
        <v>422</v>
      </c>
      <c r="C31" s="37" t="s">
        <v>618</v>
      </c>
      <c r="D31" s="36" t="s">
        <v>335</v>
      </c>
      <c r="E31" s="36" t="s">
        <v>99</v>
      </c>
      <c r="F31" s="36"/>
      <c r="G31" s="36" t="s">
        <v>275</v>
      </c>
      <c r="H31" s="36" t="s">
        <v>336</v>
      </c>
      <c r="I31" s="36" t="s">
        <v>25</v>
      </c>
      <c r="J31" s="36" t="s">
        <v>336</v>
      </c>
      <c r="K31" s="36">
        <v>1</v>
      </c>
      <c r="L31" s="38">
        <v>210</v>
      </c>
      <c r="M31" s="36"/>
      <c r="N31" s="36" t="s">
        <v>279</v>
      </c>
    </row>
    <row r="32" spans="1:14">
      <c r="A32" s="36" t="s">
        <v>87</v>
      </c>
      <c r="B32" s="36" t="s">
        <v>423</v>
      </c>
      <c r="C32" s="37" t="s">
        <v>619</v>
      </c>
      <c r="D32" s="36" t="s">
        <v>337</v>
      </c>
      <c r="E32" s="36" t="s">
        <v>99</v>
      </c>
      <c r="F32" s="36"/>
      <c r="G32" s="36" t="s">
        <v>275</v>
      </c>
      <c r="H32" s="36" t="s">
        <v>338</v>
      </c>
      <c r="I32" s="36" t="s">
        <v>339</v>
      </c>
      <c r="J32" s="36" t="s">
        <v>338</v>
      </c>
      <c r="K32" s="36">
        <v>1</v>
      </c>
      <c r="L32" s="38">
        <v>260</v>
      </c>
      <c r="M32" s="36"/>
      <c r="N32" s="36" t="s">
        <v>279</v>
      </c>
    </row>
    <row r="33" spans="1:14">
      <c r="A33" s="36" t="s">
        <v>88</v>
      </c>
      <c r="B33" s="36" t="s">
        <v>424</v>
      </c>
      <c r="C33" s="37" t="s">
        <v>620</v>
      </c>
      <c r="D33" s="36" t="s">
        <v>340</v>
      </c>
      <c r="E33" s="36" t="s">
        <v>99</v>
      </c>
      <c r="F33" s="36"/>
      <c r="G33" s="36" t="s">
        <v>275</v>
      </c>
      <c r="H33" s="36" t="s">
        <v>284</v>
      </c>
      <c r="I33" s="36" t="s">
        <v>23</v>
      </c>
      <c r="J33" s="36" t="s">
        <v>284</v>
      </c>
      <c r="K33" s="36">
        <v>1</v>
      </c>
      <c r="L33" s="38">
        <v>325</v>
      </c>
      <c r="M33" s="36"/>
      <c r="N33" s="36" t="s">
        <v>279</v>
      </c>
    </row>
    <row r="34" spans="1:14">
      <c r="A34" s="36" t="s">
        <v>89</v>
      </c>
      <c r="B34" s="36" t="s">
        <v>341</v>
      </c>
      <c r="C34" s="36"/>
      <c r="D34" s="36" t="s">
        <v>40</v>
      </c>
      <c r="E34" s="36"/>
      <c r="F34" s="36"/>
      <c r="G34" s="36" t="s">
        <v>276</v>
      </c>
      <c r="H34" s="36" t="s">
        <v>438</v>
      </c>
      <c r="I34" s="36"/>
      <c r="J34" s="36" t="s">
        <v>343</v>
      </c>
      <c r="K34" s="36"/>
      <c r="L34" s="36" t="s">
        <v>716</v>
      </c>
      <c r="M34" s="36" t="s">
        <v>342</v>
      </c>
      <c r="N34" s="36"/>
    </row>
    <row r="35" spans="1:14">
      <c r="A35" s="36" t="s">
        <v>90</v>
      </c>
      <c r="B35" s="36" t="s">
        <v>344</v>
      </c>
      <c r="C35" s="36"/>
      <c r="D35" s="36" t="s">
        <v>267</v>
      </c>
      <c r="E35" s="36"/>
      <c r="F35" s="36"/>
      <c r="G35" s="36" t="s">
        <v>277</v>
      </c>
      <c r="H35" s="36" t="s">
        <v>345</v>
      </c>
      <c r="I35" s="36"/>
      <c r="J35" s="36" t="s">
        <v>345</v>
      </c>
      <c r="K35" s="36"/>
      <c r="L35" s="36" t="s">
        <v>716</v>
      </c>
      <c r="M35" s="36" t="s">
        <v>345</v>
      </c>
      <c r="N35" s="36"/>
    </row>
    <row r="36" spans="1:14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4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14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115"/>
  <sheetViews>
    <sheetView workbookViewId="0">
      <selection activeCell="C16" sqref="C16"/>
    </sheetView>
  </sheetViews>
  <sheetFormatPr defaultRowHeight="16.5"/>
  <cols>
    <col min="1" max="1" width="8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14.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1.1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17</v>
      </c>
      <c r="B1" t="s">
        <v>41</v>
      </c>
      <c r="C1" s="11" t="s">
        <v>497</v>
      </c>
      <c r="D1" t="s">
        <v>42</v>
      </c>
      <c r="E1" t="s">
        <v>98</v>
      </c>
      <c r="F1" t="s">
        <v>43</v>
      </c>
      <c r="G1" t="s">
        <v>5</v>
      </c>
      <c r="H1" t="s">
        <v>44</v>
      </c>
      <c r="I1" s="11" t="s">
        <v>496</v>
      </c>
      <c r="J1" t="s">
        <v>91</v>
      </c>
      <c r="K1" t="s">
        <v>93</v>
      </c>
      <c r="L1" t="s">
        <v>19</v>
      </c>
      <c r="M1" t="s">
        <v>97</v>
      </c>
      <c r="N1" t="s">
        <v>6</v>
      </c>
      <c r="O1" t="s">
        <v>7</v>
      </c>
      <c r="P1" t="s">
        <v>8</v>
      </c>
      <c r="Q1" s="27" t="s">
        <v>136</v>
      </c>
    </row>
    <row r="2" spans="1:17" ht="17.25" thickTop="1">
      <c r="A2" s="1" t="s">
        <v>28</v>
      </c>
      <c r="B2" s="1" t="s">
        <v>29</v>
      </c>
      <c r="C2">
        <v>0</v>
      </c>
      <c r="D2" s="36" t="s">
        <v>30</v>
      </c>
      <c r="E2" s="1"/>
      <c r="F2" s="1"/>
      <c r="G2" s="1" t="s">
        <v>621</v>
      </c>
      <c r="H2" s="1" t="s">
        <v>630</v>
      </c>
      <c r="I2">
        <v>0</v>
      </c>
      <c r="J2" s="20">
        <v>5</v>
      </c>
      <c r="K2">
        <v>300</v>
      </c>
      <c r="L2">
        <v>80</v>
      </c>
      <c r="M2">
        <v>150</v>
      </c>
      <c r="N2" s="1" t="s">
        <v>498</v>
      </c>
      <c r="O2" s="1" t="s">
        <v>149</v>
      </c>
      <c r="P2"/>
      <c r="Q2" s="1" t="s">
        <v>10</v>
      </c>
    </row>
    <row r="3" spans="1:17">
      <c r="A3" s="1" t="s">
        <v>1</v>
      </c>
      <c r="B3" s="1" t="s">
        <v>22</v>
      </c>
      <c r="C3">
        <v>0</v>
      </c>
      <c r="D3" s="36" t="s">
        <v>306</v>
      </c>
      <c r="E3" s="1"/>
      <c r="F3" s="1"/>
      <c r="G3" s="1" t="s">
        <v>622</v>
      </c>
      <c r="H3" s="1" t="s">
        <v>631</v>
      </c>
      <c r="I3">
        <v>0</v>
      </c>
      <c r="J3" s="20">
        <v>15</v>
      </c>
      <c r="K3">
        <v>300</v>
      </c>
      <c r="L3">
        <v>80</v>
      </c>
      <c r="M3">
        <v>150</v>
      </c>
      <c r="N3" s="1" t="s">
        <v>498</v>
      </c>
      <c r="O3" s="1" t="s">
        <v>149</v>
      </c>
      <c r="P3"/>
      <c r="Q3" s="1" t="s">
        <v>26</v>
      </c>
    </row>
    <row r="4" spans="1:17">
      <c r="A4" s="1" t="s">
        <v>2</v>
      </c>
      <c r="B4" s="1" t="s">
        <v>26</v>
      </c>
      <c r="C4">
        <v>0</v>
      </c>
      <c r="D4" s="36" t="s">
        <v>32</v>
      </c>
      <c r="E4" s="1"/>
      <c r="F4" s="1"/>
      <c r="G4" s="1" t="s">
        <v>623</v>
      </c>
      <c r="H4" s="1" t="s">
        <v>636</v>
      </c>
      <c r="I4">
        <v>0</v>
      </c>
      <c r="J4" s="20">
        <v>30</v>
      </c>
      <c r="K4">
        <v>300</v>
      </c>
      <c r="L4">
        <v>80</v>
      </c>
      <c r="M4">
        <v>150</v>
      </c>
      <c r="N4" s="1" t="s">
        <v>498</v>
      </c>
      <c r="O4" s="1" t="s">
        <v>149</v>
      </c>
      <c r="P4"/>
      <c r="Q4" s="1" t="s">
        <v>13</v>
      </c>
    </row>
    <row r="5" spans="1:17">
      <c r="A5" s="1" t="s">
        <v>3</v>
      </c>
      <c r="B5" s="1" t="s">
        <v>13</v>
      </c>
      <c r="C5">
        <v>0</v>
      </c>
      <c r="D5" s="36" t="s">
        <v>31</v>
      </c>
      <c r="E5" s="1"/>
      <c r="F5" s="1"/>
      <c r="G5" s="1" t="s">
        <v>624</v>
      </c>
      <c r="H5" s="1" t="s">
        <v>637</v>
      </c>
      <c r="I5" s="11">
        <v>0</v>
      </c>
      <c r="J5" s="20">
        <v>60</v>
      </c>
      <c r="K5">
        <v>300</v>
      </c>
      <c r="L5">
        <v>80</v>
      </c>
      <c r="M5">
        <v>150</v>
      </c>
      <c r="N5" s="1" t="s">
        <v>498</v>
      </c>
      <c r="O5" s="1" t="s">
        <v>149</v>
      </c>
      <c r="P5"/>
      <c r="Q5" s="1" t="s">
        <v>15</v>
      </c>
    </row>
    <row r="6" spans="1:17">
      <c r="A6" s="1" t="s">
        <v>4</v>
      </c>
      <c r="B6" s="1" t="s">
        <v>15</v>
      </c>
      <c r="C6">
        <v>0</v>
      </c>
      <c r="D6" s="36" t="s">
        <v>310</v>
      </c>
      <c r="E6" s="1"/>
      <c r="F6" s="1"/>
      <c r="G6" s="1" t="s">
        <v>625</v>
      </c>
      <c r="H6" s="1" t="s">
        <v>632</v>
      </c>
      <c r="I6" s="11">
        <v>0</v>
      </c>
      <c r="J6" s="38">
        <v>105</v>
      </c>
      <c r="K6">
        <v>300</v>
      </c>
      <c r="L6">
        <v>80</v>
      </c>
      <c r="M6">
        <v>150</v>
      </c>
      <c r="N6" s="1" t="s">
        <v>498</v>
      </c>
      <c r="O6" s="1" t="s">
        <v>149</v>
      </c>
      <c r="P6"/>
      <c r="Q6" s="1" t="s">
        <v>12</v>
      </c>
    </row>
    <row r="7" spans="1:17" s="11" customFormat="1">
      <c r="A7" s="1" t="s">
        <v>144</v>
      </c>
      <c r="B7" s="1" t="s">
        <v>12</v>
      </c>
      <c r="C7" s="11">
        <v>0</v>
      </c>
      <c r="D7" s="36" t="s">
        <v>312</v>
      </c>
      <c r="E7" s="1"/>
      <c r="F7" s="1"/>
      <c r="G7" s="1" t="s">
        <v>626</v>
      </c>
      <c r="H7" s="1" t="s">
        <v>638</v>
      </c>
      <c r="I7" s="11">
        <v>0</v>
      </c>
      <c r="J7" s="38">
        <v>155</v>
      </c>
      <c r="K7" s="11">
        <v>300</v>
      </c>
      <c r="L7" s="11">
        <v>80</v>
      </c>
      <c r="M7" s="11">
        <v>150</v>
      </c>
      <c r="N7" s="1" t="s">
        <v>498</v>
      </c>
      <c r="O7" s="1" t="s">
        <v>149</v>
      </c>
      <c r="Q7" s="1" t="s">
        <v>24</v>
      </c>
    </row>
    <row r="8" spans="1:17" s="11" customFormat="1">
      <c r="A8" s="1" t="s">
        <v>106</v>
      </c>
      <c r="B8" s="1" t="s">
        <v>24</v>
      </c>
      <c r="C8" s="11">
        <v>0</v>
      </c>
      <c r="D8" s="36" t="s">
        <v>314</v>
      </c>
      <c r="E8" s="1"/>
      <c r="F8" s="1"/>
      <c r="G8" s="1" t="s">
        <v>627</v>
      </c>
      <c r="H8" s="1" t="s">
        <v>633</v>
      </c>
      <c r="I8" s="11">
        <v>0</v>
      </c>
      <c r="J8" s="38">
        <v>210</v>
      </c>
      <c r="K8" s="11">
        <v>300</v>
      </c>
      <c r="L8" s="11">
        <v>80</v>
      </c>
      <c r="M8" s="11">
        <v>150</v>
      </c>
      <c r="N8" s="1" t="s">
        <v>498</v>
      </c>
      <c r="O8" s="1" t="s">
        <v>149</v>
      </c>
      <c r="Q8" s="1" t="s">
        <v>25</v>
      </c>
    </row>
    <row r="9" spans="1:17" s="11" customFormat="1">
      <c r="A9" s="1" t="s">
        <v>107</v>
      </c>
      <c r="B9" s="1" t="s">
        <v>25</v>
      </c>
      <c r="C9" s="11">
        <v>0</v>
      </c>
      <c r="D9" s="36" t="s">
        <v>316</v>
      </c>
      <c r="E9" s="1"/>
      <c r="F9" s="1"/>
      <c r="G9" s="1" t="s">
        <v>628</v>
      </c>
      <c r="H9" s="1" t="s">
        <v>634</v>
      </c>
      <c r="I9" s="11">
        <v>0</v>
      </c>
      <c r="J9" s="38">
        <v>260</v>
      </c>
      <c r="K9" s="11">
        <v>300</v>
      </c>
      <c r="L9" s="11">
        <v>80</v>
      </c>
      <c r="M9" s="11">
        <v>150</v>
      </c>
      <c r="N9" s="1" t="s">
        <v>498</v>
      </c>
      <c r="O9" s="1" t="s">
        <v>149</v>
      </c>
      <c r="Q9" s="1" t="s">
        <v>374</v>
      </c>
    </row>
    <row r="10" spans="1:17" s="11" customFormat="1">
      <c r="A10" s="1" t="s">
        <v>108</v>
      </c>
      <c r="B10" s="1" t="s">
        <v>374</v>
      </c>
      <c r="C10" s="11">
        <v>0</v>
      </c>
      <c r="D10" s="36" t="s">
        <v>319</v>
      </c>
      <c r="E10" s="1"/>
      <c r="F10" s="1"/>
      <c r="G10" s="1" t="s">
        <v>629</v>
      </c>
      <c r="H10" s="1" t="s">
        <v>635</v>
      </c>
      <c r="I10" s="11">
        <v>0</v>
      </c>
      <c r="J10" s="38">
        <v>325</v>
      </c>
      <c r="K10" s="11">
        <v>300</v>
      </c>
      <c r="L10" s="11">
        <v>80</v>
      </c>
      <c r="M10" s="11">
        <v>150</v>
      </c>
      <c r="N10" s="1" t="s">
        <v>498</v>
      </c>
      <c r="O10" s="1" t="s">
        <v>149</v>
      </c>
      <c r="Q10" s="1" t="s">
        <v>23</v>
      </c>
    </row>
    <row r="11" spans="1:17">
      <c r="A11" s="1" t="s">
        <v>109</v>
      </c>
      <c r="B11" s="1" t="s">
        <v>11</v>
      </c>
      <c r="C11">
        <v>0</v>
      </c>
      <c r="D11" s="36" t="s">
        <v>137</v>
      </c>
      <c r="E11" s="1"/>
      <c r="F11" s="1"/>
      <c r="G11" s="1" t="s">
        <v>346</v>
      </c>
      <c r="H11" s="1" t="s">
        <v>639</v>
      </c>
      <c r="I11" s="11">
        <v>0</v>
      </c>
      <c r="J11" s="20">
        <v>5</v>
      </c>
      <c r="K11">
        <v>200</v>
      </c>
      <c r="L11">
        <v>80</v>
      </c>
      <c r="M11">
        <v>75</v>
      </c>
      <c r="N11" s="1" t="s">
        <v>498</v>
      </c>
      <c r="O11" s="1" t="s">
        <v>135</v>
      </c>
      <c r="P11"/>
      <c r="Q11" s="1" t="s">
        <v>10</v>
      </c>
    </row>
    <row r="12" spans="1:17">
      <c r="A12" s="1" t="s">
        <v>110</v>
      </c>
      <c r="B12" s="1" t="s">
        <v>26</v>
      </c>
      <c r="C12">
        <v>0</v>
      </c>
      <c r="D12" s="36" t="s">
        <v>138</v>
      </c>
      <c r="E12" s="1"/>
      <c r="F12" s="1"/>
      <c r="G12" s="1" t="s">
        <v>102</v>
      </c>
      <c r="H12" s="1" t="s">
        <v>640</v>
      </c>
      <c r="I12" s="11">
        <v>0</v>
      </c>
      <c r="J12" s="20">
        <v>15</v>
      </c>
      <c r="K12" s="11">
        <v>200</v>
      </c>
      <c r="L12">
        <v>80</v>
      </c>
      <c r="M12" s="11">
        <v>75</v>
      </c>
      <c r="N12" s="1" t="s">
        <v>498</v>
      </c>
      <c r="O12" s="1" t="s">
        <v>135</v>
      </c>
      <c r="P12"/>
      <c r="Q12" s="1" t="s">
        <v>26</v>
      </c>
    </row>
    <row r="13" spans="1:17">
      <c r="A13" s="1" t="s">
        <v>111</v>
      </c>
      <c r="B13" s="1" t="s">
        <v>13</v>
      </c>
      <c r="C13">
        <v>0</v>
      </c>
      <c r="D13" s="36" t="s">
        <v>288</v>
      </c>
      <c r="E13" s="1"/>
      <c r="F13" s="1"/>
      <c r="G13" s="1" t="s">
        <v>103</v>
      </c>
      <c r="H13" s="1" t="s">
        <v>645</v>
      </c>
      <c r="I13" s="11">
        <v>0</v>
      </c>
      <c r="J13" s="20">
        <v>30</v>
      </c>
      <c r="K13" s="11">
        <v>200</v>
      </c>
      <c r="L13">
        <v>80</v>
      </c>
      <c r="M13" s="11">
        <v>75</v>
      </c>
      <c r="N13" s="1" t="s">
        <v>498</v>
      </c>
      <c r="O13" s="1" t="s">
        <v>135</v>
      </c>
      <c r="P13"/>
      <c r="Q13" s="1" t="s">
        <v>13</v>
      </c>
    </row>
    <row r="14" spans="1:17">
      <c r="A14" s="1" t="s">
        <v>112</v>
      </c>
      <c r="B14" s="1" t="s">
        <v>15</v>
      </c>
      <c r="C14">
        <v>0</v>
      </c>
      <c r="D14" s="36" t="s">
        <v>290</v>
      </c>
      <c r="E14" s="1"/>
      <c r="F14" s="1"/>
      <c r="G14" s="1" t="s">
        <v>104</v>
      </c>
      <c r="H14" s="1" t="s">
        <v>646</v>
      </c>
      <c r="I14" s="11">
        <v>0</v>
      </c>
      <c r="J14" s="20">
        <v>60</v>
      </c>
      <c r="K14" s="11">
        <v>200</v>
      </c>
      <c r="L14">
        <v>80</v>
      </c>
      <c r="M14" s="11">
        <v>75</v>
      </c>
      <c r="N14" s="1" t="s">
        <v>498</v>
      </c>
      <c r="O14" s="1" t="s">
        <v>135</v>
      </c>
      <c r="P14"/>
      <c r="Q14" s="1" t="s">
        <v>15</v>
      </c>
    </row>
    <row r="15" spans="1:17">
      <c r="A15" s="1" t="s">
        <v>113</v>
      </c>
      <c r="B15" s="1" t="s">
        <v>12</v>
      </c>
      <c r="C15">
        <v>0</v>
      </c>
      <c r="D15" s="36" t="s">
        <v>292</v>
      </c>
      <c r="E15" s="1"/>
      <c r="F15" s="1"/>
      <c r="G15" s="1" t="s">
        <v>105</v>
      </c>
      <c r="H15" s="1" t="s">
        <v>641</v>
      </c>
      <c r="I15" s="11">
        <v>0</v>
      </c>
      <c r="J15" s="38">
        <v>105</v>
      </c>
      <c r="K15" s="11">
        <v>200</v>
      </c>
      <c r="L15">
        <v>80</v>
      </c>
      <c r="M15" s="11">
        <v>75</v>
      </c>
      <c r="N15" s="1" t="s">
        <v>498</v>
      </c>
      <c r="O15" s="1" t="s">
        <v>135</v>
      </c>
      <c r="P15"/>
      <c r="Q15" s="1" t="s">
        <v>12</v>
      </c>
    </row>
    <row r="16" spans="1:17" s="11" customFormat="1">
      <c r="A16" s="1" t="s">
        <v>114</v>
      </c>
      <c r="B16" s="1" t="s">
        <v>24</v>
      </c>
      <c r="C16" s="11">
        <v>0</v>
      </c>
      <c r="D16" s="36" t="s">
        <v>294</v>
      </c>
      <c r="E16" s="1"/>
      <c r="F16" s="1"/>
      <c r="G16" s="36" t="s">
        <v>446</v>
      </c>
      <c r="H16" s="1" t="s">
        <v>647</v>
      </c>
      <c r="I16" s="11">
        <v>0</v>
      </c>
      <c r="J16" s="38">
        <v>155</v>
      </c>
      <c r="K16" s="11">
        <v>200</v>
      </c>
      <c r="L16" s="11">
        <v>80</v>
      </c>
      <c r="M16" s="11">
        <v>75</v>
      </c>
      <c r="N16" s="1" t="s">
        <v>498</v>
      </c>
      <c r="O16" s="1" t="s">
        <v>135</v>
      </c>
      <c r="Q16" s="1" t="s">
        <v>24</v>
      </c>
    </row>
    <row r="17" spans="1:17" s="11" customFormat="1">
      <c r="A17" s="1" t="s">
        <v>115</v>
      </c>
      <c r="B17" s="1" t="s">
        <v>25</v>
      </c>
      <c r="C17" s="11">
        <v>0</v>
      </c>
      <c r="D17" s="36" t="s">
        <v>296</v>
      </c>
      <c r="E17" s="1"/>
      <c r="F17" s="1"/>
      <c r="G17" s="36" t="s">
        <v>447</v>
      </c>
      <c r="H17" s="1" t="s">
        <v>642</v>
      </c>
      <c r="I17" s="11">
        <v>0</v>
      </c>
      <c r="J17" s="38">
        <v>210</v>
      </c>
      <c r="K17" s="11">
        <v>200</v>
      </c>
      <c r="L17" s="11">
        <v>80</v>
      </c>
      <c r="M17" s="11">
        <v>75</v>
      </c>
      <c r="N17" s="1" t="s">
        <v>498</v>
      </c>
      <c r="O17" s="1" t="s">
        <v>135</v>
      </c>
      <c r="Q17" s="1" t="s">
        <v>25</v>
      </c>
    </row>
    <row r="18" spans="1:17" s="11" customFormat="1">
      <c r="A18" s="1" t="s">
        <v>116</v>
      </c>
      <c r="B18" s="1" t="s">
        <v>374</v>
      </c>
      <c r="C18" s="11">
        <v>0</v>
      </c>
      <c r="D18" s="36" t="s">
        <v>298</v>
      </c>
      <c r="E18" s="1"/>
      <c r="F18" s="1"/>
      <c r="G18" s="36" t="s">
        <v>448</v>
      </c>
      <c r="H18" s="1" t="s">
        <v>643</v>
      </c>
      <c r="I18" s="11">
        <v>0</v>
      </c>
      <c r="J18" s="38">
        <v>260</v>
      </c>
      <c r="K18" s="11">
        <v>200</v>
      </c>
      <c r="L18" s="11">
        <v>80</v>
      </c>
      <c r="M18" s="11">
        <v>75</v>
      </c>
      <c r="N18" s="1" t="s">
        <v>498</v>
      </c>
      <c r="O18" s="1" t="s">
        <v>135</v>
      </c>
      <c r="Q18" s="1" t="s">
        <v>374</v>
      </c>
    </row>
    <row r="19" spans="1:17" s="11" customFormat="1">
      <c r="A19" s="1" t="s">
        <v>117</v>
      </c>
      <c r="B19" s="1" t="s">
        <v>23</v>
      </c>
      <c r="C19" s="11">
        <v>0</v>
      </c>
      <c r="D19" s="36" t="s">
        <v>300</v>
      </c>
      <c r="E19" s="1"/>
      <c r="F19" s="1"/>
      <c r="G19" s="36" t="s">
        <v>449</v>
      </c>
      <c r="H19" s="1" t="s">
        <v>644</v>
      </c>
      <c r="I19" s="11">
        <v>0</v>
      </c>
      <c r="J19" s="38">
        <v>325</v>
      </c>
      <c r="K19" s="11">
        <v>200</v>
      </c>
      <c r="L19" s="11">
        <v>80</v>
      </c>
      <c r="M19" s="11">
        <v>75</v>
      </c>
      <c r="N19" s="1" t="s">
        <v>498</v>
      </c>
      <c r="O19" s="1" t="s">
        <v>135</v>
      </c>
      <c r="Q19" s="1" t="s">
        <v>23</v>
      </c>
    </row>
    <row r="20" spans="1:17">
      <c r="A20" s="1" t="s">
        <v>118</v>
      </c>
      <c r="B20" s="1" t="s">
        <v>26</v>
      </c>
      <c r="C20" s="11">
        <v>0</v>
      </c>
      <c r="D20" s="1" t="s">
        <v>139</v>
      </c>
      <c r="E20" s="1"/>
      <c r="F20" s="36" t="s">
        <v>306</v>
      </c>
      <c r="G20" s="1" t="s">
        <v>140</v>
      </c>
      <c r="H20" s="1" t="s">
        <v>648</v>
      </c>
      <c r="I20" s="11">
        <v>0</v>
      </c>
      <c r="J20" s="20">
        <v>15</v>
      </c>
      <c r="K20" s="11">
        <v>300</v>
      </c>
      <c r="L20" s="11">
        <v>0</v>
      </c>
      <c r="M20" s="11">
        <v>0</v>
      </c>
      <c r="N20" s="1" t="s">
        <v>498</v>
      </c>
      <c r="O20" s="1" t="s">
        <v>148</v>
      </c>
      <c r="P20" s="11"/>
      <c r="Q20" s="1" t="s">
        <v>26</v>
      </c>
    </row>
    <row r="21" spans="1:17">
      <c r="A21" s="1" t="s">
        <v>119</v>
      </c>
      <c r="B21" s="1" t="s">
        <v>13</v>
      </c>
      <c r="C21" s="11">
        <v>0</v>
      </c>
      <c r="D21" s="1" t="s">
        <v>139</v>
      </c>
      <c r="E21" s="1"/>
      <c r="F21" s="36" t="s">
        <v>32</v>
      </c>
      <c r="G21" s="1" t="s">
        <v>141</v>
      </c>
      <c r="H21" s="1" t="s">
        <v>650</v>
      </c>
      <c r="I21" s="11">
        <v>0</v>
      </c>
      <c r="J21" s="20">
        <v>30</v>
      </c>
      <c r="K21" s="11">
        <v>300</v>
      </c>
      <c r="L21" s="11">
        <v>0</v>
      </c>
      <c r="M21" s="11">
        <v>0</v>
      </c>
      <c r="N21" s="1" t="s">
        <v>498</v>
      </c>
      <c r="O21" s="1" t="s">
        <v>148</v>
      </c>
      <c r="P21" s="11"/>
      <c r="Q21" s="1" t="s">
        <v>13</v>
      </c>
    </row>
    <row r="22" spans="1:17">
      <c r="A22" s="1" t="s">
        <v>120</v>
      </c>
      <c r="B22" s="1" t="s">
        <v>15</v>
      </c>
      <c r="C22" s="11">
        <v>0</v>
      </c>
      <c r="D22" s="1" t="s">
        <v>139</v>
      </c>
      <c r="E22" s="1"/>
      <c r="F22" s="36" t="s">
        <v>31</v>
      </c>
      <c r="G22" s="1" t="s">
        <v>142</v>
      </c>
      <c r="H22" s="1" t="s">
        <v>651</v>
      </c>
      <c r="I22" s="11">
        <v>0</v>
      </c>
      <c r="J22" s="20">
        <v>60</v>
      </c>
      <c r="K22" s="11">
        <v>300</v>
      </c>
      <c r="L22" s="11">
        <v>0</v>
      </c>
      <c r="M22" s="11">
        <v>0</v>
      </c>
      <c r="N22" s="1" t="s">
        <v>498</v>
      </c>
      <c r="O22" s="1" t="s">
        <v>148</v>
      </c>
      <c r="P22" s="11"/>
      <c r="Q22" s="1" t="s">
        <v>15</v>
      </c>
    </row>
    <row r="23" spans="1:17">
      <c r="A23" s="1" t="s">
        <v>121</v>
      </c>
      <c r="B23" s="1" t="s">
        <v>12</v>
      </c>
      <c r="C23" s="11">
        <v>0</v>
      </c>
      <c r="D23" s="1" t="s">
        <v>139</v>
      </c>
      <c r="E23" s="1"/>
      <c r="F23" s="36" t="s">
        <v>310</v>
      </c>
      <c r="G23" s="1" t="s">
        <v>143</v>
      </c>
      <c r="H23" s="1" t="s">
        <v>649</v>
      </c>
      <c r="I23" s="11">
        <v>0</v>
      </c>
      <c r="J23" s="38">
        <v>105</v>
      </c>
      <c r="K23" s="11">
        <v>300</v>
      </c>
      <c r="L23" s="11">
        <v>0</v>
      </c>
      <c r="M23" s="11">
        <v>0</v>
      </c>
      <c r="N23" s="1" t="s">
        <v>498</v>
      </c>
      <c r="O23" s="1" t="s">
        <v>148</v>
      </c>
      <c r="P23" s="11"/>
      <c r="Q23" s="1" t="s">
        <v>12</v>
      </c>
    </row>
    <row r="24" spans="1:17" s="11" customFormat="1">
      <c r="A24" s="1" t="s">
        <v>122</v>
      </c>
      <c r="B24" s="1" t="s">
        <v>24</v>
      </c>
      <c r="C24" s="11">
        <v>0</v>
      </c>
      <c r="D24" s="1" t="s">
        <v>34</v>
      </c>
      <c r="E24" s="1"/>
      <c r="F24" s="36" t="s">
        <v>312</v>
      </c>
      <c r="G24" s="1" t="s">
        <v>442</v>
      </c>
      <c r="H24" s="1" t="s">
        <v>652</v>
      </c>
      <c r="I24" s="11">
        <v>0</v>
      </c>
      <c r="J24" s="38">
        <v>155</v>
      </c>
      <c r="K24" s="11">
        <v>300</v>
      </c>
      <c r="L24" s="11">
        <v>0</v>
      </c>
      <c r="M24" s="11">
        <v>0</v>
      </c>
      <c r="N24" s="1" t="s">
        <v>498</v>
      </c>
      <c r="O24" s="1" t="s">
        <v>148</v>
      </c>
      <c r="Q24" s="1" t="s">
        <v>24</v>
      </c>
    </row>
    <row r="25" spans="1:17" s="11" customFormat="1">
      <c r="A25" s="1" t="s">
        <v>123</v>
      </c>
      <c r="B25" s="1" t="s">
        <v>25</v>
      </c>
      <c r="C25" s="11">
        <v>0</v>
      </c>
      <c r="D25" s="1" t="s">
        <v>34</v>
      </c>
      <c r="E25" s="1"/>
      <c r="F25" s="36" t="s">
        <v>314</v>
      </c>
      <c r="G25" s="1" t="s">
        <v>443</v>
      </c>
      <c r="H25" s="1" t="s">
        <v>653</v>
      </c>
      <c r="I25" s="11">
        <v>0</v>
      </c>
      <c r="J25" s="38">
        <v>210</v>
      </c>
      <c r="K25" s="11">
        <v>300</v>
      </c>
      <c r="L25" s="11">
        <v>0</v>
      </c>
      <c r="M25" s="11">
        <v>0</v>
      </c>
      <c r="N25" s="1" t="s">
        <v>498</v>
      </c>
      <c r="O25" s="1" t="s">
        <v>148</v>
      </c>
      <c r="Q25" s="1" t="s">
        <v>25</v>
      </c>
    </row>
    <row r="26" spans="1:17" s="11" customFormat="1">
      <c r="A26" s="1" t="s">
        <v>124</v>
      </c>
      <c r="B26" s="1" t="s">
        <v>374</v>
      </c>
      <c r="C26" s="11">
        <v>0</v>
      </c>
      <c r="D26" s="1" t="s">
        <v>34</v>
      </c>
      <c r="E26" s="1"/>
      <c r="F26" s="36" t="s">
        <v>316</v>
      </c>
      <c r="G26" s="1" t="s">
        <v>444</v>
      </c>
      <c r="H26" s="1" t="s">
        <v>654</v>
      </c>
      <c r="I26" s="11">
        <v>0</v>
      </c>
      <c r="J26" s="38">
        <v>260</v>
      </c>
      <c r="K26" s="11">
        <v>300</v>
      </c>
      <c r="L26" s="11">
        <v>0</v>
      </c>
      <c r="M26" s="11">
        <v>0</v>
      </c>
      <c r="N26" s="1" t="s">
        <v>498</v>
      </c>
      <c r="O26" s="1" t="s">
        <v>148</v>
      </c>
      <c r="Q26" s="1" t="s">
        <v>374</v>
      </c>
    </row>
    <row r="27" spans="1:17" s="11" customFormat="1">
      <c r="A27" s="1" t="s">
        <v>125</v>
      </c>
      <c r="B27" s="1" t="s">
        <v>23</v>
      </c>
      <c r="C27" s="11">
        <v>0</v>
      </c>
      <c r="D27" s="1" t="s">
        <v>34</v>
      </c>
      <c r="E27" s="1"/>
      <c r="F27" s="36" t="s">
        <v>319</v>
      </c>
      <c r="G27" s="1" t="s">
        <v>445</v>
      </c>
      <c r="H27" s="1" t="s">
        <v>655</v>
      </c>
      <c r="I27" s="11">
        <v>0</v>
      </c>
      <c r="J27" s="38">
        <v>325</v>
      </c>
      <c r="K27" s="11">
        <v>300</v>
      </c>
      <c r="L27" s="11">
        <v>0</v>
      </c>
      <c r="M27" s="11">
        <v>0</v>
      </c>
      <c r="N27" s="1" t="s">
        <v>498</v>
      </c>
      <c r="O27" s="1" t="s">
        <v>148</v>
      </c>
      <c r="Q27" s="1" t="s">
        <v>23</v>
      </c>
    </row>
    <row r="28" spans="1:17">
      <c r="A28" s="1" t="s">
        <v>126</v>
      </c>
      <c r="B28" s="1" t="s">
        <v>20</v>
      </c>
      <c r="C28" s="11">
        <v>0</v>
      </c>
      <c r="D28" s="1" t="s">
        <v>34</v>
      </c>
      <c r="E28" s="1" t="str">
        <f>CONCATENATE("x",Research!$P28)</f>
        <v>x2</v>
      </c>
      <c r="F28" s="1" t="s">
        <v>100</v>
      </c>
      <c r="G28" s="1" t="s">
        <v>348</v>
      </c>
      <c r="H28" s="1" t="str">
        <f>CONCATENATE("검술의 피해량이 ",Research!$P28,"배 증가합니다.")</f>
        <v>검술의 피해량이 2배 증가합니다.</v>
      </c>
      <c r="I28" s="11">
        <v>5</v>
      </c>
      <c r="J28">
        <v>0</v>
      </c>
      <c r="K28">
        <v>300</v>
      </c>
      <c r="L28">
        <v>80</v>
      </c>
      <c r="M28">
        <v>100</v>
      </c>
      <c r="N28" s="1" t="s">
        <v>20</v>
      </c>
      <c r="O28" s="1" t="s">
        <v>21</v>
      </c>
      <c r="P28">
        <v>2</v>
      </c>
      <c r="Q28" s="24"/>
    </row>
    <row r="29" spans="1:17">
      <c r="A29" s="1" t="s">
        <v>127</v>
      </c>
      <c r="B29" s="1" t="s">
        <v>20</v>
      </c>
      <c r="C29" s="11">
        <v>5</v>
      </c>
      <c r="D29" s="1" t="s">
        <v>34</v>
      </c>
      <c r="E29" s="1" t="str">
        <f>CONCATENATE("x",Research!$P29)</f>
        <v>x2</v>
      </c>
      <c r="F29" s="1" t="s">
        <v>100</v>
      </c>
      <c r="G29" s="1" t="s">
        <v>349</v>
      </c>
      <c r="H29" s="1" t="str">
        <f>CONCATENATE("검술의 피해량이 ",Research!$P29,"배 증가합니다.")</f>
        <v>검술의 피해량이 2배 증가합니다.</v>
      </c>
      <c r="I29" s="11">
        <v>15</v>
      </c>
      <c r="J29" s="11">
        <v>0</v>
      </c>
      <c r="K29">
        <v>300</v>
      </c>
      <c r="L29">
        <v>80</v>
      </c>
      <c r="M29" s="11">
        <v>100</v>
      </c>
      <c r="N29" s="1" t="s">
        <v>20</v>
      </c>
      <c r="O29" s="1" t="s">
        <v>21</v>
      </c>
      <c r="P29">
        <v>2</v>
      </c>
      <c r="Q29" s="25"/>
    </row>
    <row r="30" spans="1:17">
      <c r="A30" s="1" t="s">
        <v>128</v>
      </c>
      <c r="B30" s="1" t="s">
        <v>20</v>
      </c>
      <c r="C30" s="11">
        <v>15</v>
      </c>
      <c r="D30" s="1" t="s">
        <v>34</v>
      </c>
      <c r="E30" s="1" t="str">
        <f>CONCATENATE("x",Research!$P30)</f>
        <v>x2</v>
      </c>
      <c r="F30" s="1" t="s">
        <v>99</v>
      </c>
      <c r="G30" s="1" t="s">
        <v>350</v>
      </c>
      <c r="H30" s="1" t="str">
        <f>CONCATENATE("검술의 피해량이 ",Research!$P30,"배 증가합니다.")</f>
        <v>검술의 피해량이 2배 증가합니다.</v>
      </c>
      <c r="I30" s="11">
        <v>25</v>
      </c>
      <c r="J30" s="11">
        <v>0</v>
      </c>
      <c r="K30">
        <v>300</v>
      </c>
      <c r="L30">
        <v>80</v>
      </c>
      <c r="M30" s="11">
        <v>100</v>
      </c>
      <c r="N30" s="1" t="s">
        <v>20</v>
      </c>
      <c r="O30" s="1" t="s">
        <v>21</v>
      </c>
      <c r="P30">
        <v>2</v>
      </c>
      <c r="Q30" s="24"/>
    </row>
    <row r="31" spans="1:17">
      <c r="A31" s="1" t="s">
        <v>129</v>
      </c>
      <c r="B31" s="1" t="s">
        <v>20</v>
      </c>
      <c r="C31" s="11">
        <v>25</v>
      </c>
      <c r="D31" s="1" t="s">
        <v>34</v>
      </c>
      <c r="E31" s="1" t="str">
        <f>CONCATENATE("x",Research!$P31)</f>
        <v>x2</v>
      </c>
      <c r="F31" s="1" t="s">
        <v>99</v>
      </c>
      <c r="G31" s="1" t="s">
        <v>351</v>
      </c>
      <c r="H31" s="1" t="str">
        <f>CONCATENATE("검술의 피해량이 ",Research!$P31,"배 증가합니다.")</f>
        <v>검술의 피해량이 2배 증가합니다.</v>
      </c>
      <c r="I31" s="11">
        <v>40</v>
      </c>
      <c r="J31" s="11">
        <v>0</v>
      </c>
      <c r="K31">
        <v>300</v>
      </c>
      <c r="L31">
        <v>80</v>
      </c>
      <c r="M31" s="11">
        <v>100</v>
      </c>
      <c r="N31" s="1" t="s">
        <v>20</v>
      </c>
      <c r="O31" s="1" t="s">
        <v>21</v>
      </c>
      <c r="P31">
        <v>2</v>
      </c>
      <c r="Q31" s="25"/>
    </row>
    <row r="32" spans="1:17">
      <c r="A32" s="1" t="s">
        <v>130</v>
      </c>
      <c r="B32" s="1" t="s">
        <v>20</v>
      </c>
      <c r="C32" s="11">
        <v>40</v>
      </c>
      <c r="D32" s="1" t="s">
        <v>34</v>
      </c>
      <c r="E32" s="1" t="str">
        <f>CONCATENATE("x",Research!$P32)</f>
        <v>x7</v>
      </c>
      <c r="F32" s="1" t="s">
        <v>99</v>
      </c>
      <c r="G32" s="1" t="s">
        <v>352</v>
      </c>
      <c r="H32" s="1" t="str">
        <f>CONCATENATE("검술의 피해량이 ",Research!$P32,"배 증가합니다.")</f>
        <v>검술의 피해량이 7배 증가합니다.</v>
      </c>
      <c r="I32" s="11">
        <v>60</v>
      </c>
      <c r="J32" s="11">
        <v>0</v>
      </c>
      <c r="K32">
        <v>300</v>
      </c>
      <c r="L32">
        <v>80</v>
      </c>
      <c r="M32" s="11">
        <v>100</v>
      </c>
      <c r="N32" s="1" t="s">
        <v>20</v>
      </c>
      <c r="O32" s="1" t="s">
        <v>21</v>
      </c>
      <c r="P32">
        <v>7</v>
      </c>
      <c r="Q32" s="24"/>
    </row>
    <row r="33" spans="1:17" s="11" customFormat="1">
      <c r="A33" s="1" t="s">
        <v>131</v>
      </c>
      <c r="B33" s="1" t="s">
        <v>9</v>
      </c>
      <c r="C33" s="11">
        <v>60</v>
      </c>
      <c r="D33" s="1" t="s">
        <v>34</v>
      </c>
      <c r="E33" s="1" t="str">
        <f>CONCATENATE("x",Research!$P33)</f>
        <v>x10</v>
      </c>
      <c r="F33" s="1" t="s">
        <v>99</v>
      </c>
      <c r="G33" s="1" t="s">
        <v>353</v>
      </c>
      <c r="H33" s="1" t="str">
        <f>CONCATENATE("검술의 피해량이 ",Research!$P33,"배 증가합니다.")</f>
        <v>검술의 피해량이 10배 증가합니다.</v>
      </c>
      <c r="I33" s="11">
        <v>80</v>
      </c>
      <c r="J33" s="11">
        <v>0</v>
      </c>
      <c r="K33" s="11">
        <v>300</v>
      </c>
      <c r="L33" s="11">
        <v>80</v>
      </c>
      <c r="M33" s="11">
        <v>100</v>
      </c>
      <c r="N33" s="1" t="s">
        <v>9</v>
      </c>
      <c r="O33" s="1" t="s">
        <v>21</v>
      </c>
      <c r="P33" s="11">
        <v>10</v>
      </c>
      <c r="Q33" s="39"/>
    </row>
    <row r="34" spans="1:17" s="11" customFormat="1">
      <c r="A34" s="1" t="s">
        <v>132</v>
      </c>
      <c r="B34" s="1" t="s">
        <v>9</v>
      </c>
      <c r="C34" s="11">
        <v>80</v>
      </c>
      <c r="D34" s="1" t="s">
        <v>34</v>
      </c>
      <c r="E34" s="1" t="str">
        <f>CONCATENATE("x",Research!$P34)</f>
        <v>x9</v>
      </c>
      <c r="F34" s="1" t="s">
        <v>99</v>
      </c>
      <c r="G34" s="1" t="s">
        <v>462</v>
      </c>
      <c r="H34" s="1" t="str">
        <f>CONCATENATE("검술의 피해량이 ",Research!$P34,"배 증가합니다.")</f>
        <v>검술의 피해량이 9배 증가합니다.</v>
      </c>
      <c r="I34" s="11">
        <v>100</v>
      </c>
      <c r="J34" s="11">
        <v>0</v>
      </c>
      <c r="K34" s="11">
        <v>300</v>
      </c>
      <c r="L34" s="11">
        <v>80</v>
      </c>
      <c r="M34" s="11">
        <v>100</v>
      </c>
      <c r="N34" s="1" t="s">
        <v>9</v>
      </c>
      <c r="O34" s="1" t="s">
        <v>21</v>
      </c>
      <c r="P34" s="11">
        <v>9</v>
      </c>
      <c r="Q34" s="39"/>
    </row>
    <row r="35" spans="1:17">
      <c r="A35" s="1" t="s">
        <v>133</v>
      </c>
      <c r="B35" s="1" t="s">
        <v>9</v>
      </c>
      <c r="C35" s="11">
        <v>100</v>
      </c>
      <c r="D35" s="1" t="s">
        <v>34</v>
      </c>
      <c r="E35" s="1" t="str">
        <f>CONCATENATE("x",Research!$P35)</f>
        <v>x10</v>
      </c>
      <c r="F35" s="1" t="s">
        <v>99</v>
      </c>
      <c r="G35" s="1" t="s">
        <v>463</v>
      </c>
      <c r="H35" s="1" t="str">
        <f>CONCATENATE("검술의 피해량이 ",Research!$P35,"배 증가합니다.")</f>
        <v>검술의 피해량이 10배 증가합니다.</v>
      </c>
      <c r="I35" s="11">
        <v>120</v>
      </c>
      <c r="J35" s="11">
        <v>0</v>
      </c>
      <c r="K35" s="11">
        <v>300</v>
      </c>
      <c r="L35" s="11">
        <v>80</v>
      </c>
      <c r="M35" s="11">
        <v>100</v>
      </c>
      <c r="N35" s="1" t="s">
        <v>9</v>
      </c>
      <c r="O35" s="1" t="s">
        <v>21</v>
      </c>
      <c r="P35" s="11">
        <v>10</v>
      </c>
      <c r="Q35" s="39"/>
    </row>
    <row r="36" spans="1:17">
      <c r="A36" s="1" t="s">
        <v>134</v>
      </c>
      <c r="B36" s="1" t="s">
        <v>9</v>
      </c>
      <c r="C36" s="11">
        <v>120</v>
      </c>
      <c r="D36" s="1" t="s">
        <v>34</v>
      </c>
      <c r="E36" s="1" t="str">
        <f>CONCATENATE("x",Research!$P36)</f>
        <v>x11</v>
      </c>
      <c r="F36" s="1" t="s">
        <v>99</v>
      </c>
      <c r="G36" s="1" t="s">
        <v>464</v>
      </c>
      <c r="H36" s="1" t="str">
        <f>CONCATENATE("검술의 피해량이 ",Research!$P36,"배 증가합니다.")</f>
        <v>검술의 피해량이 11배 증가합니다.</v>
      </c>
      <c r="I36" s="11">
        <v>140</v>
      </c>
      <c r="J36" s="11">
        <v>0</v>
      </c>
      <c r="K36" s="11">
        <v>300</v>
      </c>
      <c r="L36" s="11">
        <v>80</v>
      </c>
      <c r="M36" s="11">
        <v>100</v>
      </c>
      <c r="N36" s="1" t="s">
        <v>9</v>
      </c>
      <c r="O36" s="1" t="s">
        <v>21</v>
      </c>
      <c r="P36" s="11">
        <v>11</v>
      </c>
      <c r="Q36" s="39"/>
    </row>
    <row r="37" spans="1:17">
      <c r="A37" s="1" t="s">
        <v>145</v>
      </c>
      <c r="B37" s="1" t="s">
        <v>11</v>
      </c>
      <c r="C37" s="11">
        <v>0</v>
      </c>
      <c r="D37" s="1" t="s">
        <v>30</v>
      </c>
      <c r="E37" s="1" t="str">
        <f>CONCATENATE("x",Research!$P37)</f>
        <v>x2</v>
      </c>
      <c r="F37" s="1" t="s">
        <v>99</v>
      </c>
      <c r="G37" s="1" t="s">
        <v>354</v>
      </c>
      <c r="H37" s="1" t="str">
        <f>CONCATENATE("불의 피해량이 ",Research!$P37,"배 증가합니다.")</f>
        <v>불의 피해량이 2배 증가합니다.</v>
      </c>
      <c r="I37" s="11">
        <v>5</v>
      </c>
      <c r="J37" s="20">
        <v>5</v>
      </c>
      <c r="K37" s="11">
        <v>300</v>
      </c>
      <c r="L37" s="11">
        <v>80</v>
      </c>
      <c r="M37" s="11">
        <v>100</v>
      </c>
      <c r="N37" s="1" t="s">
        <v>10</v>
      </c>
      <c r="O37" s="1" t="s">
        <v>18</v>
      </c>
      <c r="P37">
        <v>2</v>
      </c>
      <c r="Q37" s="25"/>
    </row>
    <row r="38" spans="1:17">
      <c r="A38" s="1" t="s">
        <v>146</v>
      </c>
      <c r="B38" s="1" t="s">
        <v>11</v>
      </c>
      <c r="C38" s="11">
        <v>5</v>
      </c>
      <c r="D38" s="1" t="s">
        <v>30</v>
      </c>
      <c r="E38" s="1" t="str">
        <f>CONCATENATE("x",Research!$P38)</f>
        <v>x2</v>
      </c>
      <c r="F38" s="1" t="s">
        <v>99</v>
      </c>
      <c r="G38" s="1" t="s">
        <v>355</v>
      </c>
      <c r="H38" s="1" t="str">
        <f>CONCATENATE("불의 피해량이 ",Research!$P38,"배 증가합니다.")</f>
        <v>불의 피해량이 2배 증가합니다.</v>
      </c>
      <c r="I38" s="11">
        <v>15</v>
      </c>
      <c r="J38" s="20">
        <v>5</v>
      </c>
      <c r="K38" s="11">
        <v>300</v>
      </c>
      <c r="L38" s="11">
        <v>80</v>
      </c>
      <c r="M38" s="11">
        <v>100</v>
      </c>
      <c r="N38" s="1" t="s">
        <v>10</v>
      </c>
      <c r="O38" s="1" t="s">
        <v>18</v>
      </c>
      <c r="P38">
        <v>2</v>
      </c>
      <c r="Q38" s="24"/>
    </row>
    <row r="39" spans="1:17">
      <c r="A39" s="1" t="s">
        <v>147</v>
      </c>
      <c r="B39" s="1" t="s">
        <v>11</v>
      </c>
      <c r="C39" s="11">
        <v>15</v>
      </c>
      <c r="D39" s="1" t="s">
        <v>30</v>
      </c>
      <c r="E39" s="1" t="str">
        <f>CONCATENATE("x",Research!$P39)</f>
        <v>x3</v>
      </c>
      <c r="F39" s="1" t="s">
        <v>99</v>
      </c>
      <c r="G39" s="1" t="s">
        <v>356</v>
      </c>
      <c r="H39" s="1" t="str">
        <f>CONCATENATE("불의 피해량이 ",Research!$P39,"배 증가합니다.")</f>
        <v>불의 피해량이 3배 증가합니다.</v>
      </c>
      <c r="I39" s="11">
        <v>25</v>
      </c>
      <c r="J39" s="20">
        <v>5</v>
      </c>
      <c r="K39" s="11">
        <v>300</v>
      </c>
      <c r="L39" s="11">
        <v>80</v>
      </c>
      <c r="M39" s="11">
        <v>100</v>
      </c>
      <c r="N39" s="1" t="s">
        <v>10</v>
      </c>
      <c r="O39" s="1" t="s">
        <v>18</v>
      </c>
      <c r="P39">
        <v>3</v>
      </c>
      <c r="Q39" s="25"/>
    </row>
    <row r="40" spans="1:17">
      <c r="A40" s="1" t="s">
        <v>155</v>
      </c>
      <c r="B40" s="1" t="s">
        <v>11</v>
      </c>
      <c r="C40" s="11">
        <v>25</v>
      </c>
      <c r="D40" s="1" t="s">
        <v>30</v>
      </c>
      <c r="E40" s="1" t="str">
        <f>CONCATENATE("x",Research!$P40)</f>
        <v>x4</v>
      </c>
      <c r="F40" s="1" t="s">
        <v>99</v>
      </c>
      <c r="G40" s="1" t="s">
        <v>357</v>
      </c>
      <c r="H40" s="1" t="str">
        <f>CONCATENATE("불의 피해량이 ",Research!$P40,"배 증가합니다.")</f>
        <v>불의 피해량이 4배 증가합니다.</v>
      </c>
      <c r="I40" s="11">
        <v>40</v>
      </c>
      <c r="J40" s="20">
        <v>5</v>
      </c>
      <c r="K40" s="11">
        <v>300</v>
      </c>
      <c r="L40" s="11">
        <v>80</v>
      </c>
      <c r="M40" s="11">
        <v>100</v>
      </c>
      <c r="N40" s="1" t="s">
        <v>10</v>
      </c>
      <c r="O40" s="1" t="s">
        <v>18</v>
      </c>
      <c r="P40">
        <v>4</v>
      </c>
      <c r="Q40" s="24"/>
    </row>
    <row r="41" spans="1:17" s="11" customFormat="1">
      <c r="A41" s="1" t="s">
        <v>156</v>
      </c>
      <c r="B41" s="1" t="s">
        <v>11</v>
      </c>
      <c r="C41" s="11">
        <v>40</v>
      </c>
      <c r="D41" s="1" t="s">
        <v>30</v>
      </c>
      <c r="E41" s="1" t="str">
        <f>CONCATENATE("x",Research!$P41)</f>
        <v>x9</v>
      </c>
      <c r="F41" s="1" t="s">
        <v>99</v>
      </c>
      <c r="G41" s="1" t="s">
        <v>358</v>
      </c>
      <c r="H41" s="1" t="str">
        <f>CONCATENATE("불의 피해량이 ",Research!$P41,"배 증가합니다.")</f>
        <v>불의 피해량이 9배 증가합니다.</v>
      </c>
      <c r="I41" s="11">
        <v>60</v>
      </c>
      <c r="J41" s="20">
        <v>5</v>
      </c>
      <c r="K41" s="11">
        <v>300</v>
      </c>
      <c r="L41" s="11">
        <v>80</v>
      </c>
      <c r="M41" s="11">
        <v>100</v>
      </c>
      <c r="N41" s="1" t="s">
        <v>10</v>
      </c>
      <c r="O41" s="1" t="s">
        <v>18</v>
      </c>
      <c r="P41">
        <v>9</v>
      </c>
      <c r="Q41" s="25"/>
    </row>
    <row r="42" spans="1:17">
      <c r="A42" s="1" t="s">
        <v>157</v>
      </c>
      <c r="B42" s="1" t="s">
        <v>11</v>
      </c>
      <c r="C42" s="11">
        <v>60</v>
      </c>
      <c r="D42" s="1" t="s">
        <v>30</v>
      </c>
      <c r="E42" s="1" t="str">
        <f>CONCATENATE("x",Research!$P42)</f>
        <v>x10</v>
      </c>
      <c r="F42" s="1" t="s">
        <v>99</v>
      </c>
      <c r="G42" s="1" t="s">
        <v>359</v>
      </c>
      <c r="H42" s="1" t="str">
        <f>CONCATENATE("불의 피해량이 ",Research!$P42,"배 증가합니다.")</f>
        <v>불의 피해량이 10배 증가합니다.</v>
      </c>
      <c r="I42" s="11">
        <v>80</v>
      </c>
      <c r="J42" s="20">
        <v>5</v>
      </c>
      <c r="K42" s="11">
        <v>300</v>
      </c>
      <c r="L42" s="11">
        <v>80</v>
      </c>
      <c r="M42" s="11">
        <v>100</v>
      </c>
      <c r="N42" s="1" t="s">
        <v>10</v>
      </c>
      <c r="O42" s="1" t="s">
        <v>18</v>
      </c>
      <c r="P42">
        <v>10</v>
      </c>
      <c r="Q42" s="24"/>
    </row>
    <row r="43" spans="1:17">
      <c r="A43" s="1" t="s">
        <v>158</v>
      </c>
      <c r="B43" s="1" t="s">
        <v>11</v>
      </c>
      <c r="C43" s="11">
        <v>80</v>
      </c>
      <c r="D43" s="1" t="s">
        <v>30</v>
      </c>
      <c r="E43" s="1" t="str">
        <f>CONCATENATE("x",Research!$P43)</f>
        <v>x13</v>
      </c>
      <c r="F43" s="1" t="s">
        <v>99</v>
      </c>
      <c r="G43" s="1" t="s">
        <v>360</v>
      </c>
      <c r="H43" s="1" t="str">
        <f>CONCATENATE("불의 피해량이 ",Research!$P43,"배 증가합니다.")</f>
        <v>불의 피해량이 13배 증가합니다.</v>
      </c>
      <c r="I43" s="11">
        <v>100</v>
      </c>
      <c r="J43" s="20">
        <v>5</v>
      </c>
      <c r="K43" s="11">
        <v>300</v>
      </c>
      <c r="L43" s="11">
        <v>80</v>
      </c>
      <c r="M43" s="11">
        <v>100</v>
      </c>
      <c r="N43" s="1" t="s">
        <v>10</v>
      </c>
      <c r="O43" s="1" t="s">
        <v>18</v>
      </c>
      <c r="P43" s="11">
        <v>13</v>
      </c>
      <c r="Q43" s="39"/>
    </row>
    <row r="44" spans="1:17">
      <c r="A44" s="1" t="s">
        <v>159</v>
      </c>
      <c r="B44" s="1" t="s">
        <v>11</v>
      </c>
      <c r="C44" s="11">
        <v>100</v>
      </c>
      <c r="D44" s="1" t="s">
        <v>30</v>
      </c>
      <c r="E44" s="1" t="str">
        <f>CONCATENATE("x",Research!$P44)</f>
        <v>x10</v>
      </c>
      <c r="F44" s="1" t="s">
        <v>99</v>
      </c>
      <c r="G44" s="1" t="s">
        <v>465</v>
      </c>
      <c r="H44" s="1" t="str">
        <f>CONCATENATE("불의 피해량이 ",Research!$P44,"배 증가합니다.")</f>
        <v>불의 피해량이 10배 증가합니다.</v>
      </c>
      <c r="I44" s="11">
        <v>120</v>
      </c>
      <c r="J44" s="20">
        <v>5</v>
      </c>
      <c r="K44" s="11">
        <v>300</v>
      </c>
      <c r="L44" s="11">
        <v>80</v>
      </c>
      <c r="M44" s="11">
        <v>100</v>
      </c>
      <c r="N44" s="1" t="s">
        <v>10</v>
      </c>
      <c r="O44" s="1" t="s">
        <v>18</v>
      </c>
      <c r="P44" s="11">
        <v>10</v>
      </c>
      <c r="Q44" s="39"/>
    </row>
    <row r="45" spans="1:17">
      <c r="A45" s="1" t="s">
        <v>450</v>
      </c>
      <c r="B45" s="1" t="s">
        <v>11</v>
      </c>
      <c r="C45" s="11">
        <v>120</v>
      </c>
      <c r="D45" s="1" t="s">
        <v>30</v>
      </c>
      <c r="E45" s="1" t="str">
        <f>CONCATENATE("x",Research!$P45)</f>
        <v>x11</v>
      </c>
      <c r="F45" s="1" t="s">
        <v>99</v>
      </c>
      <c r="G45" s="1" t="s">
        <v>466</v>
      </c>
      <c r="H45" s="1" t="str">
        <f>CONCATENATE("불의 피해량이 ",Research!$P45,"배 증가합니다.")</f>
        <v>불의 피해량이 11배 증가합니다.</v>
      </c>
      <c r="I45" s="11">
        <v>140</v>
      </c>
      <c r="J45" s="20">
        <v>5</v>
      </c>
      <c r="K45" s="11">
        <v>300</v>
      </c>
      <c r="L45" s="11">
        <v>80</v>
      </c>
      <c r="M45" s="11">
        <v>100</v>
      </c>
      <c r="N45" s="1" t="s">
        <v>10</v>
      </c>
      <c r="O45" s="1" t="s">
        <v>18</v>
      </c>
      <c r="P45" s="11">
        <v>11</v>
      </c>
      <c r="Q45" s="39"/>
    </row>
    <row r="46" spans="1:17" s="11" customFormat="1">
      <c r="A46" s="1" t="s">
        <v>451</v>
      </c>
      <c r="B46" s="1" t="s">
        <v>54</v>
      </c>
      <c r="C46" s="11">
        <v>0</v>
      </c>
      <c r="D46" s="1" t="s">
        <v>55</v>
      </c>
      <c r="E46" s="1" t="str">
        <f>CONCATENATE("x",Research!$P46)</f>
        <v>x2</v>
      </c>
      <c r="F46" s="1" t="s">
        <v>99</v>
      </c>
      <c r="G46" s="1" t="s">
        <v>361</v>
      </c>
      <c r="H46" s="1" t="str">
        <f>CONCATENATE("얼음의 피해량이 ",Research!$P46,"배 증가합니다.")</f>
        <v>얼음의 피해량이 2배 증가합니다.</v>
      </c>
      <c r="I46" s="11">
        <v>5</v>
      </c>
      <c r="J46" s="20">
        <v>15</v>
      </c>
      <c r="K46" s="11">
        <v>300</v>
      </c>
      <c r="L46" s="11">
        <v>80</v>
      </c>
      <c r="M46" s="11">
        <v>100</v>
      </c>
      <c r="N46" s="1" t="s">
        <v>56</v>
      </c>
      <c r="O46" s="1" t="s">
        <v>18</v>
      </c>
      <c r="P46">
        <v>2</v>
      </c>
      <c r="Q46" s="25"/>
    </row>
    <row r="47" spans="1:17">
      <c r="A47" s="1" t="s">
        <v>452</v>
      </c>
      <c r="B47" s="1" t="s">
        <v>54</v>
      </c>
      <c r="C47" s="11">
        <v>5</v>
      </c>
      <c r="D47" s="1" t="s">
        <v>55</v>
      </c>
      <c r="E47" s="1" t="str">
        <f>CONCATENATE("x",Research!$P47)</f>
        <v>x2</v>
      </c>
      <c r="F47" s="1" t="s">
        <v>99</v>
      </c>
      <c r="G47" s="1" t="s">
        <v>362</v>
      </c>
      <c r="H47" s="1" t="str">
        <f>CONCATENATE("얼음의 피해량이 ",Research!$P47,"배 증가합니다.")</f>
        <v>얼음의 피해량이 2배 증가합니다.</v>
      </c>
      <c r="I47" s="11">
        <v>15</v>
      </c>
      <c r="J47" s="20">
        <v>15</v>
      </c>
      <c r="K47" s="11">
        <v>300</v>
      </c>
      <c r="L47" s="11">
        <v>80</v>
      </c>
      <c r="M47" s="11">
        <v>100</v>
      </c>
      <c r="N47" s="1" t="s">
        <v>56</v>
      </c>
      <c r="O47" s="1" t="s">
        <v>18</v>
      </c>
      <c r="P47">
        <v>2</v>
      </c>
      <c r="Q47" s="24"/>
    </row>
    <row r="48" spans="1:17">
      <c r="A48" s="1" t="s">
        <v>453</v>
      </c>
      <c r="B48" s="1" t="s">
        <v>54</v>
      </c>
      <c r="C48" s="11">
        <v>15</v>
      </c>
      <c r="D48" s="1" t="s">
        <v>55</v>
      </c>
      <c r="E48" s="1" t="str">
        <f>CONCATENATE("x",Research!$P48)</f>
        <v>x2</v>
      </c>
      <c r="F48" s="1" t="s">
        <v>99</v>
      </c>
      <c r="G48" s="1" t="s">
        <v>363</v>
      </c>
      <c r="H48" s="1" t="str">
        <f>CONCATENATE("얼음의 피해량이 ",Research!$P48,"배 증가합니다.")</f>
        <v>얼음의 피해량이 2배 증가합니다.</v>
      </c>
      <c r="I48" s="11">
        <v>25</v>
      </c>
      <c r="J48" s="20">
        <v>15</v>
      </c>
      <c r="K48" s="11">
        <v>300</v>
      </c>
      <c r="L48" s="11">
        <v>80</v>
      </c>
      <c r="M48" s="11">
        <v>100</v>
      </c>
      <c r="N48" s="1" t="s">
        <v>56</v>
      </c>
      <c r="O48" s="1" t="s">
        <v>18</v>
      </c>
      <c r="P48">
        <v>2</v>
      </c>
      <c r="Q48" s="25"/>
    </row>
    <row r="49" spans="1:17">
      <c r="A49" s="1" t="s">
        <v>454</v>
      </c>
      <c r="B49" s="1" t="s">
        <v>54</v>
      </c>
      <c r="C49" s="11">
        <v>25</v>
      </c>
      <c r="D49" s="1" t="s">
        <v>55</v>
      </c>
      <c r="E49" s="1" t="str">
        <f>CONCATENATE("x",Research!$P49)</f>
        <v>x5</v>
      </c>
      <c r="F49" s="1" t="s">
        <v>99</v>
      </c>
      <c r="G49" s="1" t="s">
        <v>364</v>
      </c>
      <c r="H49" s="1" t="str">
        <f>CONCATENATE("얼음의 피해량이 ",Research!$P49,"배 증가합니다.")</f>
        <v>얼음의 피해량이 5배 증가합니다.</v>
      </c>
      <c r="I49" s="11">
        <v>40</v>
      </c>
      <c r="J49" s="20">
        <v>15</v>
      </c>
      <c r="K49" s="11">
        <v>300</v>
      </c>
      <c r="L49" s="11">
        <v>80</v>
      </c>
      <c r="M49" s="11">
        <v>100</v>
      </c>
      <c r="N49" s="1" t="s">
        <v>56</v>
      </c>
      <c r="O49" s="1" t="s">
        <v>18</v>
      </c>
      <c r="P49">
        <v>5</v>
      </c>
      <c r="Q49" s="24"/>
    </row>
    <row r="50" spans="1:17" s="11" customFormat="1">
      <c r="A50" s="1" t="s">
        <v>455</v>
      </c>
      <c r="B50" s="1" t="s">
        <v>54</v>
      </c>
      <c r="C50" s="11">
        <v>40</v>
      </c>
      <c r="D50" s="1" t="s">
        <v>55</v>
      </c>
      <c r="E50" s="1" t="str">
        <f>CONCATENATE("x",Research!$P50)</f>
        <v>x10</v>
      </c>
      <c r="F50" s="1" t="s">
        <v>99</v>
      </c>
      <c r="G50" s="1" t="s">
        <v>365</v>
      </c>
      <c r="H50" s="1" t="str">
        <f>CONCATENATE("얼음의 피해량이 ",Research!$P50,"배 증가합니다.")</f>
        <v>얼음의 피해량이 10배 증가합니다.</v>
      </c>
      <c r="I50" s="11">
        <v>60</v>
      </c>
      <c r="J50" s="20">
        <v>15</v>
      </c>
      <c r="K50" s="11">
        <v>300</v>
      </c>
      <c r="L50" s="11">
        <v>80</v>
      </c>
      <c r="M50" s="11">
        <v>100</v>
      </c>
      <c r="N50" s="1" t="s">
        <v>56</v>
      </c>
      <c r="O50" s="1" t="s">
        <v>18</v>
      </c>
      <c r="P50" s="11">
        <v>10</v>
      </c>
      <c r="Q50" s="24"/>
    </row>
    <row r="51" spans="1:17">
      <c r="A51" s="1" t="s">
        <v>456</v>
      </c>
      <c r="B51" s="1" t="s">
        <v>54</v>
      </c>
      <c r="C51" s="11">
        <v>60</v>
      </c>
      <c r="D51" s="1" t="s">
        <v>55</v>
      </c>
      <c r="E51" s="1" t="str">
        <f>CONCATENATE("x",Research!$P51)</f>
        <v>x9</v>
      </c>
      <c r="F51" s="1" t="s">
        <v>99</v>
      </c>
      <c r="G51" s="1" t="s">
        <v>467</v>
      </c>
      <c r="H51" s="1" t="str">
        <f>CONCATENATE("얼음의 피해량이 ",Research!$P51,"배 증가합니다.")</f>
        <v>얼음의 피해량이 9배 증가합니다.</v>
      </c>
      <c r="I51" s="11">
        <v>80</v>
      </c>
      <c r="J51" s="20">
        <v>15</v>
      </c>
      <c r="K51" s="11">
        <v>300</v>
      </c>
      <c r="L51" s="11">
        <v>80</v>
      </c>
      <c r="M51" s="11">
        <v>100</v>
      </c>
      <c r="N51" s="1" t="s">
        <v>56</v>
      </c>
      <c r="O51" s="1" t="s">
        <v>18</v>
      </c>
      <c r="P51" s="11">
        <v>9</v>
      </c>
      <c r="Q51" s="24"/>
    </row>
    <row r="52" spans="1:17">
      <c r="A52" s="1" t="s">
        <v>457</v>
      </c>
      <c r="B52" s="1" t="s">
        <v>54</v>
      </c>
      <c r="C52" s="11">
        <v>80</v>
      </c>
      <c r="D52" s="1" t="s">
        <v>55</v>
      </c>
      <c r="E52" s="1" t="str">
        <f>CONCATENATE("x",Research!$P52)</f>
        <v>x13</v>
      </c>
      <c r="F52" s="1" t="s">
        <v>99</v>
      </c>
      <c r="G52" s="1" t="s">
        <v>468</v>
      </c>
      <c r="H52" s="1" t="str">
        <f>CONCATENATE("얼음의 피해량이 ",Research!$P52,"배 증가합니다.")</f>
        <v>얼음의 피해량이 13배 증가합니다.</v>
      </c>
      <c r="I52" s="11">
        <v>100</v>
      </c>
      <c r="J52" s="20">
        <v>15</v>
      </c>
      <c r="K52" s="11">
        <v>300</v>
      </c>
      <c r="L52" s="11">
        <v>80</v>
      </c>
      <c r="M52" s="11">
        <v>100</v>
      </c>
      <c r="N52" s="1" t="s">
        <v>56</v>
      </c>
      <c r="O52" s="1" t="s">
        <v>18</v>
      </c>
      <c r="P52" s="11">
        <v>13</v>
      </c>
      <c r="Q52" s="24"/>
    </row>
    <row r="53" spans="1:17">
      <c r="A53" s="1" t="s">
        <v>458</v>
      </c>
      <c r="B53" s="1" t="s">
        <v>54</v>
      </c>
      <c r="C53" s="11">
        <v>100</v>
      </c>
      <c r="D53" s="1" t="s">
        <v>55</v>
      </c>
      <c r="E53" s="1" t="str">
        <f>CONCATENATE("x",Research!$P53)</f>
        <v>x10</v>
      </c>
      <c r="F53" s="1" t="s">
        <v>99</v>
      </c>
      <c r="G53" s="1" t="s">
        <v>469</v>
      </c>
      <c r="H53" s="1" t="str">
        <f>CONCATENATE("얼음의 피해량이 ",Research!$P53,"배 증가합니다.")</f>
        <v>얼음의 피해량이 10배 증가합니다.</v>
      </c>
      <c r="I53" s="11">
        <v>120</v>
      </c>
      <c r="J53" s="20">
        <v>15</v>
      </c>
      <c r="K53" s="11">
        <v>300</v>
      </c>
      <c r="L53" s="11">
        <v>80</v>
      </c>
      <c r="M53" s="11">
        <v>100</v>
      </c>
      <c r="N53" s="1" t="s">
        <v>56</v>
      </c>
      <c r="O53" s="1" t="s">
        <v>18</v>
      </c>
      <c r="P53" s="11">
        <v>10</v>
      </c>
      <c r="Q53" s="24"/>
    </row>
    <row r="54" spans="1:17">
      <c r="A54" s="1" t="s">
        <v>459</v>
      </c>
      <c r="B54" s="1" t="s">
        <v>14</v>
      </c>
      <c r="C54" s="11">
        <v>0</v>
      </c>
      <c r="D54" s="1" t="s">
        <v>32</v>
      </c>
      <c r="E54" s="1" t="str">
        <f>CONCATENATE("x",Research!$P54)</f>
        <v>x2</v>
      </c>
      <c r="F54" s="1" t="s">
        <v>99</v>
      </c>
      <c r="G54" s="1" t="s">
        <v>366</v>
      </c>
      <c r="H54" s="1" t="str">
        <f>CONCATENATE("바위의 피해량이 ",Research!$P54,"배 증가합니다.")</f>
        <v>바위의 피해량이 2배 증가합니다.</v>
      </c>
      <c r="I54" s="11">
        <v>5</v>
      </c>
      <c r="J54" s="20">
        <v>30</v>
      </c>
      <c r="K54" s="11">
        <v>300</v>
      </c>
      <c r="L54" s="11">
        <v>80</v>
      </c>
      <c r="M54" s="11">
        <v>100</v>
      </c>
      <c r="N54" s="1" t="s">
        <v>13</v>
      </c>
      <c r="O54" s="1" t="s">
        <v>18</v>
      </c>
      <c r="P54">
        <v>2</v>
      </c>
      <c r="Q54" s="25"/>
    </row>
    <row r="55" spans="1:17">
      <c r="A55" s="1" t="s">
        <v>460</v>
      </c>
      <c r="B55" s="1" t="s">
        <v>14</v>
      </c>
      <c r="C55" s="11">
        <v>5</v>
      </c>
      <c r="D55" s="1" t="s">
        <v>32</v>
      </c>
      <c r="E55" s="1" t="str">
        <f>CONCATENATE("x",Research!$P55)</f>
        <v>x2</v>
      </c>
      <c r="F55" s="1" t="s">
        <v>99</v>
      </c>
      <c r="G55" s="1" t="s">
        <v>367</v>
      </c>
      <c r="H55" s="1" t="str">
        <f>CONCATENATE("바위의 피해량이 ",Research!$P55,"배 증가합니다.")</f>
        <v>바위의 피해량이 2배 증가합니다.</v>
      </c>
      <c r="I55" s="11">
        <v>15</v>
      </c>
      <c r="J55" s="20">
        <v>30</v>
      </c>
      <c r="K55" s="11">
        <v>300</v>
      </c>
      <c r="L55" s="11">
        <v>80</v>
      </c>
      <c r="M55" s="11">
        <v>100</v>
      </c>
      <c r="N55" s="1" t="s">
        <v>13</v>
      </c>
      <c r="O55" s="1" t="s">
        <v>18</v>
      </c>
      <c r="P55">
        <v>2</v>
      </c>
      <c r="Q55" s="24"/>
    </row>
    <row r="56" spans="1:17">
      <c r="A56" s="1" t="s">
        <v>461</v>
      </c>
      <c r="B56" s="1" t="s">
        <v>14</v>
      </c>
      <c r="C56" s="11">
        <v>15</v>
      </c>
      <c r="D56" s="1" t="s">
        <v>32</v>
      </c>
      <c r="E56" s="1" t="str">
        <f>CONCATENATE("x",Research!$P56)</f>
        <v>x2</v>
      </c>
      <c r="F56" s="1" t="s">
        <v>99</v>
      </c>
      <c r="G56" s="1" t="s">
        <v>368</v>
      </c>
      <c r="H56" s="1" t="str">
        <f>CONCATENATE("바위의 피해량이 ",Research!$P56,"배 증가합니다.")</f>
        <v>바위의 피해량이 2배 증가합니다.</v>
      </c>
      <c r="I56" s="11">
        <v>25</v>
      </c>
      <c r="J56" s="20">
        <v>30</v>
      </c>
      <c r="K56" s="11">
        <v>300</v>
      </c>
      <c r="L56" s="11">
        <v>80</v>
      </c>
      <c r="M56" s="11">
        <v>100</v>
      </c>
      <c r="N56" s="1" t="s">
        <v>13</v>
      </c>
      <c r="O56" s="1" t="s">
        <v>18</v>
      </c>
      <c r="P56">
        <v>2</v>
      </c>
      <c r="Q56" s="25"/>
    </row>
    <row r="57" spans="1:17">
      <c r="A57" s="1" t="s">
        <v>480</v>
      </c>
      <c r="B57" s="1" t="s">
        <v>14</v>
      </c>
      <c r="C57" s="11">
        <v>25</v>
      </c>
      <c r="D57" s="1" t="s">
        <v>32</v>
      </c>
      <c r="E57" s="1" t="str">
        <f>CONCATENATE("x",Research!$P57)</f>
        <v>x5</v>
      </c>
      <c r="F57" s="1" t="s">
        <v>99</v>
      </c>
      <c r="G57" s="1" t="s">
        <v>369</v>
      </c>
      <c r="H57" s="1" t="str">
        <f>CONCATENATE("바위의 피해량이 ",Research!$P57,"배 증가합니다.")</f>
        <v>바위의 피해량이 5배 증가합니다.</v>
      </c>
      <c r="I57" s="11">
        <v>40</v>
      </c>
      <c r="J57" s="20">
        <v>30</v>
      </c>
      <c r="K57" s="11">
        <v>300</v>
      </c>
      <c r="L57" s="11">
        <v>80</v>
      </c>
      <c r="M57" s="11">
        <v>100</v>
      </c>
      <c r="N57" s="1" t="s">
        <v>13</v>
      </c>
      <c r="O57" s="1" t="s">
        <v>18</v>
      </c>
      <c r="P57" s="11">
        <v>5</v>
      </c>
      <c r="Q57" s="25"/>
    </row>
    <row r="58" spans="1:17">
      <c r="A58" s="1" t="s">
        <v>481</v>
      </c>
      <c r="B58" s="1" t="s">
        <v>14</v>
      </c>
      <c r="C58" s="11">
        <v>40</v>
      </c>
      <c r="D58" s="1" t="s">
        <v>32</v>
      </c>
      <c r="E58" s="1" t="str">
        <f>CONCATENATE("x",Research!$P58)</f>
        <v>x8</v>
      </c>
      <c r="F58" s="1" t="s">
        <v>99</v>
      </c>
      <c r="G58" s="1" t="s">
        <v>470</v>
      </c>
      <c r="H58" s="1" t="str">
        <f>CONCATENATE("바위의 피해량이 ",Research!$P58,"배 증가합니다.")</f>
        <v>바위의 피해량이 8배 증가합니다.</v>
      </c>
      <c r="I58" s="11">
        <v>60</v>
      </c>
      <c r="J58" s="20">
        <v>30</v>
      </c>
      <c r="K58" s="11">
        <v>300</v>
      </c>
      <c r="L58" s="11">
        <v>80</v>
      </c>
      <c r="M58" s="11">
        <v>100</v>
      </c>
      <c r="N58" s="1" t="s">
        <v>13</v>
      </c>
      <c r="O58" s="1" t="s">
        <v>18</v>
      </c>
      <c r="P58" s="11">
        <v>8</v>
      </c>
      <c r="Q58" s="25"/>
    </row>
    <row r="59" spans="1:17">
      <c r="A59" s="1" t="s">
        <v>482</v>
      </c>
      <c r="B59" s="1" t="s">
        <v>14</v>
      </c>
      <c r="C59" s="11">
        <v>60</v>
      </c>
      <c r="D59" s="1" t="s">
        <v>32</v>
      </c>
      <c r="E59" s="1" t="str">
        <f>CONCATENATE("x",Research!$P59)</f>
        <v>x11</v>
      </c>
      <c r="F59" s="1" t="s">
        <v>99</v>
      </c>
      <c r="G59" s="1" t="s">
        <v>471</v>
      </c>
      <c r="H59" s="1" t="str">
        <f>CONCATENATE("바위의 피해량이 ",Research!$P59,"배 증가합니다.")</f>
        <v>바위의 피해량이 11배 증가합니다.</v>
      </c>
      <c r="I59" s="11">
        <v>80</v>
      </c>
      <c r="J59" s="20">
        <v>30</v>
      </c>
      <c r="K59" s="11">
        <v>300</v>
      </c>
      <c r="L59" s="11">
        <v>80</v>
      </c>
      <c r="M59" s="11">
        <v>100</v>
      </c>
      <c r="N59" s="1" t="s">
        <v>13</v>
      </c>
      <c r="O59" s="1" t="s">
        <v>18</v>
      </c>
      <c r="P59" s="11">
        <v>11</v>
      </c>
      <c r="Q59" s="25"/>
    </row>
    <row r="60" spans="1:17">
      <c r="A60" s="1" t="s">
        <v>483</v>
      </c>
      <c r="B60" s="1" t="s">
        <v>14</v>
      </c>
      <c r="C60" s="11">
        <v>80</v>
      </c>
      <c r="D60" s="1" t="s">
        <v>32</v>
      </c>
      <c r="E60" s="1" t="str">
        <f>CONCATENATE("x",Research!$P60)</f>
        <v>x10</v>
      </c>
      <c r="F60" s="1" t="s">
        <v>99</v>
      </c>
      <c r="G60" s="1" t="s">
        <v>472</v>
      </c>
      <c r="H60" s="1" t="str">
        <f>CONCATENATE("바위의 피해량이 ",Research!$P60,"배 증가합니다.")</f>
        <v>바위의 피해량이 10배 증가합니다.</v>
      </c>
      <c r="I60" s="11">
        <v>100</v>
      </c>
      <c r="J60" s="20">
        <v>30</v>
      </c>
      <c r="K60" s="11">
        <v>300</v>
      </c>
      <c r="L60" s="11">
        <v>80</v>
      </c>
      <c r="M60" s="11">
        <v>100</v>
      </c>
      <c r="N60" s="1" t="s">
        <v>13</v>
      </c>
      <c r="O60" s="1" t="s">
        <v>18</v>
      </c>
      <c r="P60" s="11">
        <v>10</v>
      </c>
      <c r="Q60" s="25"/>
    </row>
    <row r="61" spans="1:17">
      <c r="A61" s="1" t="s">
        <v>484</v>
      </c>
      <c r="B61" s="1" t="s">
        <v>14</v>
      </c>
      <c r="C61" s="11">
        <v>100</v>
      </c>
      <c r="D61" s="1" t="s">
        <v>32</v>
      </c>
      <c r="E61" s="1" t="str">
        <f>CONCATENATE("x",Research!$P61)</f>
        <v>x11</v>
      </c>
      <c r="F61" s="1" t="s">
        <v>99</v>
      </c>
      <c r="G61" s="1" t="s">
        <v>473</v>
      </c>
      <c r="H61" s="1" t="str">
        <f>CONCATENATE("바위의 피해량이 ",Research!$P61,"배 증가합니다.")</f>
        <v>바위의 피해량이 11배 증가합니다.</v>
      </c>
      <c r="I61" s="11">
        <v>120</v>
      </c>
      <c r="J61" s="20">
        <v>30</v>
      </c>
      <c r="K61" s="11">
        <v>300</v>
      </c>
      <c r="L61" s="11">
        <v>80</v>
      </c>
      <c r="M61" s="11">
        <v>100</v>
      </c>
      <c r="N61" s="1" t="s">
        <v>13</v>
      </c>
      <c r="O61" s="1" t="s">
        <v>18</v>
      </c>
      <c r="P61" s="11">
        <v>11</v>
      </c>
      <c r="Q61" s="25"/>
    </row>
    <row r="62" spans="1:17">
      <c r="A62" s="1" t="s">
        <v>485</v>
      </c>
      <c r="B62" s="1" t="s">
        <v>16</v>
      </c>
      <c r="C62" s="11">
        <v>0</v>
      </c>
      <c r="D62" s="1" t="s">
        <v>31</v>
      </c>
      <c r="E62" s="1" t="str">
        <f>CONCATENATE("x",Research!$P62)</f>
        <v>x2</v>
      </c>
      <c r="F62" s="1" t="s">
        <v>99</v>
      </c>
      <c r="G62" s="1" t="s">
        <v>370</v>
      </c>
      <c r="H62" s="1" t="str">
        <f>CONCATENATE("전기의 피해량이 ",Research!$P62,"배 증가합니다.")</f>
        <v>전기의 피해량이 2배 증가합니다.</v>
      </c>
      <c r="I62" s="11">
        <v>5</v>
      </c>
      <c r="J62" s="20">
        <v>60</v>
      </c>
      <c r="K62" s="11">
        <v>300</v>
      </c>
      <c r="L62" s="11">
        <v>80</v>
      </c>
      <c r="M62" s="11">
        <v>100</v>
      </c>
      <c r="N62" s="1" t="s">
        <v>15</v>
      </c>
      <c r="O62" s="1" t="s">
        <v>18</v>
      </c>
      <c r="P62">
        <v>2</v>
      </c>
      <c r="Q62" s="24"/>
    </row>
    <row r="63" spans="1:17">
      <c r="A63" s="1" t="s">
        <v>486</v>
      </c>
      <c r="B63" s="1" t="s">
        <v>16</v>
      </c>
      <c r="C63" s="11">
        <v>5</v>
      </c>
      <c r="D63" s="1" t="s">
        <v>31</v>
      </c>
      <c r="E63" s="1" t="str">
        <f>CONCATENATE("x",Research!$P63)</f>
        <v>x3</v>
      </c>
      <c r="F63" s="1" t="s">
        <v>99</v>
      </c>
      <c r="G63" s="1" t="s">
        <v>371</v>
      </c>
      <c r="H63" s="1" t="str">
        <f>CONCATENATE("전기의 피해량이 ",Research!$P63,"배 증가합니다.")</f>
        <v>전기의 피해량이 3배 증가합니다.</v>
      </c>
      <c r="I63" s="11">
        <v>25</v>
      </c>
      <c r="J63" s="20">
        <v>60</v>
      </c>
      <c r="K63" s="11">
        <v>300</v>
      </c>
      <c r="L63" s="11">
        <v>80</v>
      </c>
      <c r="M63" s="11">
        <v>100</v>
      </c>
      <c r="N63" s="1" t="s">
        <v>15</v>
      </c>
      <c r="O63" s="1" t="s">
        <v>18</v>
      </c>
      <c r="P63">
        <v>3</v>
      </c>
      <c r="Q63" s="25"/>
    </row>
    <row r="64" spans="1:17">
      <c r="A64" s="1" t="s">
        <v>487</v>
      </c>
      <c r="B64" s="1" t="s">
        <v>16</v>
      </c>
      <c r="C64" s="11">
        <v>25</v>
      </c>
      <c r="D64" s="1" t="s">
        <v>31</v>
      </c>
      <c r="E64" s="1" t="str">
        <f>CONCATENATE("x",Research!$P64)</f>
        <v>x4</v>
      </c>
      <c r="F64" s="1" t="s">
        <v>99</v>
      </c>
      <c r="G64" s="1" t="s">
        <v>474</v>
      </c>
      <c r="H64" s="1" t="str">
        <f>CONCATENATE("전기의 피해량이 ",Research!$P64,"배 증가합니다.")</f>
        <v>전기의 피해량이 4배 증가합니다.</v>
      </c>
      <c r="I64" s="11">
        <v>40</v>
      </c>
      <c r="J64" s="20">
        <v>60</v>
      </c>
      <c r="K64" s="11">
        <v>300</v>
      </c>
      <c r="L64" s="11">
        <v>80</v>
      </c>
      <c r="M64" s="11">
        <v>100</v>
      </c>
      <c r="N64" s="1" t="s">
        <v>15</v>
      </c>
      <c r="O64" s="1" t="s">
        <v>18</v>
      </c>
      <c r="P64" s="11">
        <v>4</v>
      </c>
      <c r="Q64" s="25"/>
    </row>
    <row r="65" spans="1:17">
      <c r="A65" s="1" t="s">
        <v>488</v>
      </c>
      <c r="B65" s="1" t="s">
        <v>16</v>
      </c>
      <c r="C65" s="11">
        <v>40</v>
      </c>
      <c r="D65" s="1" t="s">
        <v>31</v>
      </c>
      <c r="E65" s="1" t="str">
        <f>CONCATENATE("x",Research!$P65)</f>
        <v>x10</v>
      </c>
      <c r="F65" s="1" t="s">
        <v>99</v>
      </c>
      <c r="G65" s="1" t="s">
        <v>475</v>
      </c>
      <c r="H65" s="1" t="str">
        <f>CONCATENATE("전기의 피해량이 ",Research!$P65,"배 증가합니다.")</f>
        <v>전기의 피해량이 10배 증가합니다.</v>
      </c>
      <c r="I65" s="11">
        <v>60</v>
      </c>
      <c r="J65" s="20">
        <v>60</v>
      </c>
      <c r="K65" s="11">
        <v>300</v>
      </c>
      <c r="L65" s="11">
        <v>80</v>
      </c>
      <c r="M65" s="11">
        <v>100</v>
      </c>
      <c r="N65" s="1" t="s">
        <v>15</v>
      </c>
      <c r="O65" s="1" t="s">
        <v>18</v>
      </c>
      <c r="P65" s="11">
        <v>10</v>
      </c>
      <c r="Q65" s="25"/>
    </row>
    <row r="66" spans="1:17">
      <c r="A66" s="1" t="s">
        <v>489</v>
      </c>
      <c r="B66" s="1" t="s">
        <v>16</v>
      </c>
      <c r="C66" s="11">
        <v>60</v>
      </c>
      <c r="D66" s="1" t="s">
        <v>31</v>
      </c>
      <c r="E66" s="1" t="str">
        <f>CONCATENATE("x",Research!$P66)</f>
        <v>x9</v>
      </c>
      <c r="F66" s="1" t="s">
        <v>99</v>
      </c>
      <c r="G66" s="1" t="s">
        <v>476</v>
      </c>
      <c r="H66" s="1" t="str">
        <f>CONCATENATE("전기의 피해량이 ",Research!$P66,"배 증가합니다.")</f>
        <v>전기의 피해량이 9배 증가합니다.</v>
      </c>
      <c r="I66" s="11">
        <v>80</v>
      </c>
      <c r="J66" s="20">
        <v>60</v>
      </c>
      <c r="K66" s="11">
        <v>300</v>
      </c>
      <c r="L66" s="11">
        <v>80</v>
      </c>
      <c r="M66" s="11">
        <v>100</v>
      </c>
      <c r="N66" s="1" t="s">
        <v>15</v>
      </c>
      <c r="O66" s="1" t="s">
        <v>18</v>
      </c>
      <c r="P66" s="11">
        <v>9</v>
      </c>
      <c r="Q66" s="25"/>
    </row>
    <row r="67" spans="1:17">
      <c r="A67" s="1" t="s">
        <v>490</v>
      </c>
      <c r="B67" s="1" t="s">
        <v>52</v>
      </c>
      <c r="C67" s="11">
        <v>0</v>
      </c>
      <c r="D67" s="1" t="s">
        <v>53</v>
      </c>
      <c r="E67" s="1" t="str">
        <f>CONCATENATE("x",Research!$P67)</f>
        <v>x3</v>
      </c>
      <c r="F67" s="1" t="s">
        <v>99</v>
      </c>
      <c r="G67" s="1" t="s">
        <v>372</v>
      </c>
      <c r="H67" s="1" t="str">
        <f>CONCATENATE("물의 피해량이 ",Research!$P67,"배 증가합니다.")</f>
        <v>물의 피해량이 3배 증가합니다.</v>
      </c>
      <c r="I67" s="6">
        <v>25</v>
      </c>
      <c r="J67" s="20">
        <v>105</v>
      </c>
      <c r="K67" s="11">
        <v>300</v>
      </c>
      <c r="L67" s="11">
        <v>80</v>
      </c>
      <c r="M67" s="11">
        <v>100</v>
      </c>
      <c r="N67" s="1" t="s">
        <v>52</v>
      </c>
      <c r="O67" s="1" t="s">
        <v>18</v>
      </c>
      <c r="P67">
        <v>3</v>
      </c>
      <c r="Q67" s="24"/>
    </row>
    <row r="68" spans="1:17">
      <c r="A68" s="1" t="s">
        <v>491</v>
      </c>
      <c r="B68" s="1" t="s">
        <v>52</v>
      </c>
      <c r="C68" s="6">
        <v>25</v>
      </c>
      <c r="D68" s="1" t="s">
        <v>53</v>
      </c>
      <c r="E68" s="1" t="str">
        <f>CONCATENATE("x",Research!$P68)</f>
        <v>x5</v>
      </c>
      <c r="F68" s="1" t="s">
        <v>99</v>
      </c>
      <c r="G68" s="1" t="s">
        <v>477</v>
      </c>
      <c r="H68" s="1" t="str">
        <f>CONCATENATE("물의 피해량이 ",Research!$P68,"배 증가합니다.")</f>
        <v>물의 피해량이 5배 증가합니다.</v>
      </c>
      <c r="I68" s="11">
        <v>40</v>
      </c>
      <c r="J68" s="20">
        <v>105</v>
      </c>
      <c r="K68" s="11">
        <v>300</v>
      </c>
      <c r="L68" s="11">
        <v>80</v>
      </c>
      <c r="M68" s="11">
        <v>100</v>
      </c>
      <c r="N68" s="1" t="s">
        <v>52</v>
      </c>
      <c r="O68" s="1" t="s">
        <v>18</v>
      </c>
      <c r="P68" s="11">
        <v>5</v>
      </c>
      <c r="Q68" s="24"/>
    </row>
    <row r="69" spans="1:17" s="11" customFormat="1">
      <c r="A69" s="1" t="s">
        <v>492</v>
      </c>
      <c r="B69" s="1" t="s">
        <v>0</v>
      </c>
      <c r="C69" s="11">
        <v>20</v>
      </c>
      <c r="D69" s="1" t="s">
        <v>33</v>
      </c>
      <c r="E69" s="1" t="str">
        <f>CONCATENATE("x",Research!$P69)</f>
        <v>x2</v>
      </c>
      <c r="F69" s="1" t="s">
        <v>101</v>
      </c>
      <c r="G69" s="1" t="s">
        <v>35</v>
      </c>
      <c r="H69" s="1" t="s">
        <v>45</v>
      </c>
      <c r="I69" s="11">
        <v>0</v>
      </c>
      <c r="J69" s="20">
        <v>40</v>
      </c>
      <c r="K69" s="11">
        <v>300</v>
      </c>
      <c r="L69" s="11">
        <v>0</v>
      </c>
      <c r="M69" s="11">
        <v>0</v>
      </c>
      <c r="N69" s="1" t="s">
        <v>202</v>
      </c>
      <c r="O69" s="1" t="s">
        <v>27</v>
      </c>
      <c r="P69" s="11">
        <v>2</v>
      </c>
      <c r="Q69" s="24"/>
    </row>
    <row r="70" spans="1:17">
      <c r="A70" s="1" t="s">
        <v>493</v>
      </c>
      <c r="B70" s="1" t="s">
        <v>0</v>
      </c>
      <c r="C70">
        <v>40</v>
      </c>
      <c r="D70" s="1" t="s">
        <v>33</v>
      </c>
      <c r="E70" s="1" t="str">
        <f>CONCATENATE("x",Research!$P70)</f>
        <v>x2</v>
      </c>
      <c r="F70" s="1" t="s">
        <v>101</v>
      </c>
      <c r="G70" s="1" t="s">
        <v>478</v>
      </c>
      <c r="H70" s="1" t="s">
        <v>45</v>
      </c>
      <c r="I70">
        <v>0</v>
      </c>
      <c r="J70" s="20">
        <v>60</v>
      </c>
      <c r="K70" s="11">
        <v>300</v>
      </c>
      <c r="L70">
        <v>0</v>
      </c>
      <c r="M70" s="11">
        <v>0</v>
      </c>
      <c r="N70" s="1" t="s">
        <v>202</v>
      </c>
      <c r="O70" s="1" t="s">
        <v>27</v>
      </c>
      <c r="P70">
        <v>2</v>
      </c>
      <c r="Q70" s="25"/>
    </row>
    <row r="71" spans="1:17">
      <c r="A71" s="1" t="s">
        <v>494</v>
      </c>
      <c r="B71" s="1" t="s">
        <v>0</v>
      </c>
      <c r="C71">
        <v>60</v>
      </c>
      <c r="D71" s="1" t="s">
        <v>33</v>
      </c>
      <c r="E71" s="1" t="str">
        <f>CONCATENATE("x",Research!$P71)</f>
        <v>x2</v>
      </c>
      <c r="F71" s="1" t="s">
        <v>101</v>
      </c>
      <c r="G71" s="1" t="s">
        <v>36</v>
      </c>
      <c r="H71" s="1" t="s">
        <v>45</v>
      </c>
      <c r="I71">
        <v>0</v>
      </c>
      <c r="J71" s="20">
        <v>80</v>
      </c>
      <c r="K71" s="11">
        <v>300</v>
      </c>
      <c r="L71">
        <v>0</v>
      </c>
      <c r="M71" s="11">
        <v>0</v>
      </c>
      <c r="N71" s="1" t="s">
        <v>202</v>
      </c>
      <c r="O71" s="1" t="s">
        <v>27</v>
      </c>
      <c r="P71">
        <v>2</v>
      </c>
      <c r="Q71" s="24"/>
    </row>
    <row r="72" spans="1:17">
      <c r="A72" s="1" t="s">
        <v>495</v>
      </c>
      <c r="B72" s="1" t="s">
        <v>0</v>
      </c>
      <c r="C72">
        <v>100</v>
      </c>
      <c r="D72" s="1" t="s">
        <v>33</v>
      </c>
      <c r="E72" s="1" t="str">
        <f>CONCATENATE("x",Research!$P72)</f>
        <v>x2</v>
      </c>
      <c r="F72" s="1" t="s">
        <v>101</v>
      </c>
      <c r="G72" s="1" t="s">
        <v>479</v>
      </c>
      <c r="H72" s="1" t="s">
        <v>45</v>
      </c>
      <c r="I72">
        <v>0</v>
      </c>
      <c r="J72" s="20">
        <v>100</v>
      </c>
      <c r="K72" s="11">
        <v>300</v>
      </c>
      <c r="L72">
        <v>0</v>
      </c>
      <c r="M72" s="11">
        <v>0</v>
      </c>
      <c r="N72" s="1" t="s">
        <v>202</v>
      </c>
      <c r="O72" s="1" t="s">
        <v>27</v>
      </c>
      <c r="P72">
        <v>2</v>
      </c>
      <c r="Q72" s="26"/>
    </row>
    <row r="73" spans="1:17">
      <c r="A73" s="1"/>
      <c r="B73" s="1"/>
      <c r="C73" s="2"/>
      <c r="D73" s="9"/>
      <c r="E73" s="9"/>
      <c r="G73" s="1"/>
      <c r="H73" s="7"/>
      <c r="I73" s="2"/>
      <c r="J73" s="8"/>
      <c r="K73" s="5"/>
      <c r="L73" s="7"/>
      <c r="M73" s="7"/>
      <c r="O73" s="7"/>
      <c r="P73" s="10"/>
      <c r="Q73" s="7"/>
    </row>
    <row r="74" spans="1:17">
      <c r="A74" s="1"/>
      <c r="B74" s="1"/>
      <c r="C74" s="2"/>
      <c r="D74" s="9"/>
      <c r="E74" s="9"/>
      <c r="G74" s="1"/>
      <c r="H74" s="9"/>
      <c r="I74" s="2"/>
      <c r="J74" s="8"/>
      <c r="K74" s="5"/>
      <c r="L74" s="7"/>
      <c r="M74" s="7"/>
      <c r="O74" s="7"/>
      <c r="P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  <c r="L86" s="7"/>
      <c r="M86" s="7"/>
      <c r="N86" s="7"/>
      <c r="O86" s="7"/>
      <c r="P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</row>
    <row r="94" spans="1:17">
      <c r="A94" s="2"/>
      <c r="B94" s="2"/>
      <c r="C94" s="2"/>
      <c r="D94" s="2"/>
      <c r="E94" s="2"/>
      <c r="G94" s="2"/>
      <c r="H94" s="2"/>
      <c r="I94" s="5"/>
      <c r="J94" s="5"/>
      <c r="K94" s="5"/>
      <c r="L94" s="2"/>
      <c r="M94" s="2"/>
      <c r="O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  <c r="Q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  <c r="Q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  <c r="Q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  <c r="Q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  <c r="Q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  <c r="Q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  <c r="Q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  <c r="Q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  <c r="Q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  <c r="Q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I18" sqref="I18"/>
    </sheetView>
  </sheetViews>
  <sheetFormatPr defaultRowHeight="16.5"/>
  <cols>
    <col min="1" max="1" width="11.125" customWidth="1"/>
    <col min="2" max="2" width="9" bestFit="1" customWidth="1"/>
    <col min="3" max="3" width="12" style="11" customWidth="1"/>
    <col min="4" max="4" width="20.75" bestFit="1" customWidth="1"/>
    <col min="5" max="5" width="14.375" bestFit="1" customWidth="1"/>
    <col min="6" max="6" width="12" style="11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1" customWidth="1"/>
    <col min="15" max="15" width="10.875" customWidth="1"/>
  </cols>
  <sheetData>
    <row r="1" spans="1:17" ht="17.25" thickBot="1">
      <c r="A1" t="s">
        <v>17</v>
      </c>
      <c r="B1" t="s">
        <v>5</v>
      </c>
      <c r="C1" s="11" t="s">
        <v>201</v>
      </c>
      <c r="D1" t="s">
        <v>49</v>
      </c>
      <c r="E1" s="22" t="s">
        <v>96</v>
      </c>
      <c r="F1" s="22" t="s">
        <v>93</v>
      </c>
      <c r="G1" s="22" t="s">
        <v>91</v>
      </c>
      <c r="H1" s="12" t="s">
        <v>48</v>
      </c>
      <c r="I1" s="11" t="s">
        <v>47</v>
      </c>
      <c r="J1" s="11" t="s">
        <v>51</v>
      </c>
      <c r="K1" s="11" t="s">
        <v>50</v>
      </c>
      <c r="M1" s="22" t="s">
        <v>94</v>
      </c>
      <c r="N1" s="22" t="s">
        <v>95</v>
      </c>
      <c r="O1" s="22" t="s">
        <v>92</v>
      </c>
    </row>
    <row r="2" spans="1:17" ht="17.25" thickTop="1">
      <c r="A2" s="1" t="s">
        <v>10</v>
      </c>
      <c r="B2" s="1" t="s">
        <v>594</v>
      </c>
      <c r="C2" s="1" t="s">
        <v>400</v>
      </c>
      <c r="D2" s="11">
        <v>5000</v>
      </c>
      <c r="E2" s="20">
        <f t="shared" ref="E2:E12" si="0">1+G2/200</f>
        <v>1.0249999999999999</v>
      </c>
      <c r="F2" s="20">
        <v>60</v>
      </c>
      <c r="G2" s="16">
        <v>5</v>
      </c>
      <c r="H2" s="1" t="s">
        <v>382</v>
      </c>
      <c r="I2" s="1" t="s">
        <v>391</v>
      </c>
      <c r="J2">
        <v>45</v>
      </c>
      <c r="K2" s="15">
        <v>110</v>
      </c>
      <c r="L2" s="11" t="s">
        <v>512</v>
      </c>
      <c r="M2">
        <v>0</v>
      </c>
      <c r="N2" s="2">
        <f>G2-1</f>
        <v>4</v>
      </c>
      <c r="O2" s="22">
        <f>P2</f>
        <v>1.0249999999999999</v>
      </c>
      <c r="P2">
        <f>E2</f>
        <v>1.0249999999999999</v>
      </c>
      <c r="Q2" s="11" t="s">
        <v>441</v>
      </c>
    </row>
    <row r="3" spans="1:17">
      <c r="A3" s="1" t="s">
        <v>26</v>
      </c>
      <c r="B3" s="1" t="s">
        <v>595</v>
      </c>
      <c r="C3" s="1" t="s">
        <v>375</v>
      </c>
      <c r="D3" s="11">
        <v>7000</v>
      </c>
      <c r="E3" s="20">
        <f t="shared" si="0"/>
        <v>1.075</v>
      </c>
      <c r="F3" s="20">
        <v>60</v>
      </c>
      <c r="G3" s="17">
        <v>15</v>
      </c>
      <c r="H3" s="1" t="s">
        <v>383</v>
      </c>
      <c r="I3" s="1" t="s">
        <v>392</v>
      </c>
      <c r="J3" s="11">
        <v>40</v>
      </c>
      <c r="K3" s="2">
        <v>360</v>
      </c>
      <c r="M3" s="11">
        <f>G2</f>
        <v>5</v>
      </c>
      <c r="N3" s="2">
        <f t="shared" ref="N3:N10" si="1">G3-1</f>
        <v>14</v>
      </c>
      <c r="O3" s="22">
        <f t="shared" ref="O3:O13" si="2">P3</f>
        <v>2.0499999999999998</v>
      </c>
      <c r="P3" s="11">
        <f>2*SUM(E$2:E2)</f>
        <v>2.0499999999999998</v>
      </c>
    </row>
    <row r="4" spans="1:17">
      <c r="A4" s="1" t="s">
        <v>13</v>
      </c>
      <c r="B4" s="1" t="s">
        <v>596</v>
      </c>
      <c r="C4" s="1" t="s">
        <v>376</v>
      </c>
      <c r="D4" s="11">
        <v>10000</v>
      </c>
      <c r="E4" s="20">
        <f t="shared" si="0"/>
        <v>1.1499999999999999</v>
      </c>
      <c r="F4" s="20">
        <v>60</v>
      </c>
      <c r="G4" s="18">
        <v>30</v>
      </c>
      <c r="H4" s="1" t="s">
        <v>384</v>
      </c>
      <c r="I4" s="1" t="s">
        <v>393</v>
      </c>
      <c r="J4" s="11">
        <v>30</v>
      </c>
      <c r="K4" s="2">
        <v>500</v>
      </c>
      <c r="M4" s="11">
        <f t="shared" ref="M4:M11" si="3">G3</f>
        <v>15</v>
      </c>
      <c r="N4" s="2">
        <f t="shared" si="1"/>
        <v>29</v>
      </c>
      <c r="O4" s="22">
        <f t="shared" si="2"/>
        <v>4.1999999999999993</v>
      </c>
      <c r="P4" s="11">
        <f>2*SUM(E$2:E3)</f>
        <v>4.1999999999999993</v>
      </c>
    </row>
    <row r="5" spans="1:17">
      <c r="A5" s="1" t="s">
        <v>15</v>
      </c>
      <c r="B5" s="1" t="s">
        <v>597</v>
      </c>
      <c r="C5" s="1" t="s">
        <v>377</v>
      </c>
      <c r="D5" s="11">
        <v>4000</v>
      </c>
      <c r="E5" s="20">
        <f t="shared" si="0"/>
        <v>1.3</v>
      </c>
      <c r="F5" s="20">
        <v>60</v>
      </c>
      <c r="G5" s="19">
        <v>60</v>
      </c>
      <c r="H5" s="1" t="s">
        <v>385</v>
      </c>
      <c r="I5" s="1" t="s">
        <v>394</v>
      </c>
      <c r="J5" s="11">
        <v>35</v>
      </c>
      <c r="K5" s="15">
        <v>210</v>
      </c>
      <c r="L5" s="11" t="s">
        <v>514</v>
      </c>
      <c r="M5" s="11">
        <f t="shared" si="3"/>
        <v>30</v>
      </c>
      <c r="N5" s="2">
        <f t="shared" si="1"/>
        <v>59</v>
      </c>
      <c r="O5" s="22">
        <f t="shared" si="2"/>
        <v>6.4999999999999991</v>
      </c>
      <c r="P5" s="11">
        <f>2*SUM(E$2:E4)</f>
        <v>6.4999999999999991</v>
      </c>
    </row>
    <row r="6" spans="1:17">
      <c r="A6" s="1" t="s">
        <v>12</v>
      </c>
      <c r="B6" s="1" t="s">
        <v>598</v>
      </c>
      <c r="C6" s="1" t="s">
        <v>378</v>
      </c>
      <c r="D6" s="11">
        <v>8000</v>
      </c>
      <c r="E6" s="20">
        <f t="shared" si="0"/>
        <v>1.5249999999999999</v>
      </c>
      <c r="F6" s="20">
        <v>60</v>
      </c>
      <c r="G6" s="38">
        <v>105</v>
      </c>
      <c r="H6" s="1" t="s">
        <v>386</v>
      </c>
      <c r="I6" s="1" t="s">
        <v>395</v>
      </c>
      <c r="J6" s="11">
        <v>50</v>
      </c>
      <c r="K6" s="15">
        <v>30</v>
      </c>
      <c r="L6" s="11" t="s">
        <v>513</v>
      </c>
      <c r="M6" s="11">
        <f t="shared" si="3"/>
        <v>60</v>
      </c>
      <c r="N6" s="2">
        <f t="shared" si="1"/>
        <v>104</v>
      </c>
      <c r="O6" s="22">
        <f t="shared" si="2"/>
        <v>9.1</v>
      </c>
      <c r="P6" s="11">
        <f>2*SUM(E$2:E5)</f>
        <v>9.1</v>
      </c>
    </row>
    <row r="7" spans="1:17">
      <c r="A7" s="1" t="s">
        <v>24</v>
      </c>
      <c r="B7" s="1" t="s">
        <v>599</v>
      </c>
      <c r="C7" s="1" t="s">
        <v>347</v>
      </c>
      <c r="D7" s="11">
        <v>12000</v>
      </c>
      <c r="E7" s="20">
        <f t="shared" si="0"/>
        <v>1.7749999999999999</v>
      </c>
      <c r="F7" s="20">
        <v>60</v>
      </c>
      <c r="G7" s="38">
        <v>155</v>
      </c>
      <c r="H7" s="1" t="s">
        <v>387</v>
      </c>
      <c r="I7" s="1" t="s">
        <v>396</v>
      </c>
      <c r="J7" s="11">
        <v>35</v>
      </c>
      <c r="K7" s="15">
        <v>210</v>
      </c>
      <c r="L7" s="11" t="s">
        <v>514</v>
      </c>
      <c r="M7" s="11">
        <f t="shared" si="3"/>
        <v>105</v>
      </c>
      <c r="N7" s="2">
        <f t="shared" si="1"/>
        <v>154</v>
      </c>
      <c r="O7" s="22">
        <f t="shared" si="2"/>
        <v>12.149999999999999</v>
      </c>
      <c r="P7" s="11">
        <f>2*SUM(E$2:E6)</f>
        <v>12.149999999999999</v>
      </c>
    </row>
    <row r="8" spans="1:17">
      <c r="A8" s="1" t="s">
        <v>25</v>
      </c>
      <c r="B8" s="1" t="s">
        <v>600</v>
      </c>
      <c r="C8" s="1" t="s">
        <v>379</v>
      </c>
      <c r="D8" s="11">
        <v>3000</v>
      </c>
      <c r="E8" s="20">
        <f t="shared" si="0"/>
        <v>2.0499999999999998</v>
      </c>
      <c r="F8" s="20">
        <v>60</v>
      </c>
      <c r="G8" s="38">
        <v>210</v>
      </c>
      <c r="H8" s="1" t="s">
        <v>388</v>
      </c>
      <c r="I8" s="1" t="s">
        <v>397</v>
      </c>
      <c r="J8" s="11">
        <v>25</v>
      </c>
      <c r="K8" s="2">
        <v>550</v>
      </c>
      <c r="M8" s="11">
        <f t="shared" si="3"/>
        <v>155</v>
      </c>
      <c r="N8" s="2">
        <f t="shared" si="1"/>
        <v>209</v>
      </c>
      <c r="O8" s="22">
        <f t="shared" si="2"/>
        <v>15.7</v>
      </c>
      <c r="P8" s="11">
        <f>2*SUM(E$2:E7)</f>
        <v>15.7</v>
      </c>
    </row>
    <row r="9" spans="1:17">
      <c r="A9" s="1" t="s">
        <v>374</v>
      </c>
      <c r="B9" s="1" t="s">
        <v>601</v>
      </c>
      <c r="C9" s="1" t="s">
        <v>380</v>
      </c>
      <c r="D9" s="11">
        <v>9000</v>
      </c>
      <c r="E9" s="20">
        <f t="shared" si="0"/>
        <v>2.2999999999999998</v>
      </c>
      <c r="F9" s="20">
        <v>60</v>
      </c>
      <c r="G9" s="38">
        <v>260</v>
      </c>
      <c r="H9" s="1" t="s">
        <v>389</v>
      </c>
      <c r="I9" s="1" t="s">
        <v>398</v>
      </c>
      <c r="J9" s="11">
        <v>55</v>
      </c>
      <c r="K9" s="2">
        <v>280</v>
      </c>
      <c r="M9" s="11">
        <f t="shared" si="3"/>
        <v>210</v>
      </c>
      <c r="N9" s="2">
        <f t="shared" si="1"/>
        <v>259</v>
      </c>
      <c r="O9" s="22">
        <f t="shared" si="2"/>
        <v>19.799999999999997</v>
      </c>
      <c r="P9" s="11">
        <f>2*SUM(E$2:E8)</f>
        <v>19.799999999999997</v>
      </c>
    </row>
    <row r="10" spans="1:17">
      <c r="A10" s="1" t="s">
        <v>23</v>
      </c>
      <c r="B10" s="1" t="s">
        <v>602</v>
      </c>
      <c r="C10" s="1" t="s">
        <v>381</v>
      </c>
      <c r="D10" s="11">
        <v>15000</v>
      </c>
      <c r="E10" s="20">
        <f t="shared" si="0"/>
        <v>2.625</v>
      </c>
      <c r="F10" s="20">
        <v>60</v>
      </c>
      <c r="G10" s="38">
        <v>325</v>
      </c>
      <c r="H10" s="1" t="s">
        <v>390</v>
      </c>
      <c r="I10" s="1" t="s">
        <v>399</v>
      </c>
      <c r="J10" s="11">
        <v>45</v>
      </c>
      <c r="K10" s="2">
        <v>330</v>
      </c>
      <c r="M10" s="11">
        <f t="shared" si="3"/>
        <v>260</v>
      </c>
      <c r="N10" s="2">
        <f t="shared" si="1"/>
        <v>324</v>
      </c>
      <c r="O10" s="22">
        <f t="shared" si="2"/>
        <v>24.4</v>
      </c>
      <c r="P10" s="11">
        <f>2*SUM(E$2:E9)</f>
        <v>24.4</v>
      </c>
    </row>
    <row r="11" spans="1:17">
      <c r="A11" s="3"/>
      <c r="B11" s="3"/>
      <c r="C11" s="3"/>
      <c r="D11" s="11"/>
      <c r="E11" s="23">
        <f t="shared" si="0"/>
        <v>2.9750000000000001</v>
      </c>
      <c r="F11" s="21"/>
      <c r="G11" s="21">
        <v>395</v>
      </c>
      <c r="K11" s="2"/>
      <c r="M11" s="11">
        <f t="shared" si="3"/>
        <v>325</v>
      </c>
      <c r="N11" s="2">
        <f>G11-1</f>
        <v>394</v>
      </c>
      <c r="O11" s="22">
        <f t="shared" si="2"/>
        <v>29.65</v>
      </c>
      <c r="P11" s="11">
        <f>2*SUM(E$2:E10)</f>
        <v>29.65</v>
      </c>
    </row>
    <row r="12" spans="1:17">
      <c r="E12" s="23">
        <f t="shared" si="0"/>
        <v>3.35</v>
      </c>
      <c r="F12" s="21"/>
      <c r="G12">
        <v>470</v>
      </c>
      <c r="H12" s="11"/>
      <c r="I12" s="11"/>
      <c r="J12" s="11"/>
      <c r="K12" s="11"/>
      <c r="M12" s="11">
        <f>G11</f>
        <v>395</v>
      </c>
      <c r="N12" s="2">
        <f>G12-1</f>
        <v>469</v>
      </c>
      <c r="O12" s="22">
        <f t="shared" si="2"/>
        <v>35.6</v>
      </c>
      <c r="P12" s="11">
        <f>2*SUM(E$2:E11)</f>
        <v>35.6</v>
      </c>
    </row>
    <row r="13" spans="1:17">
      <c r="H13" s="13"/>
      <c r="I13" s="13"/>
      <c r="M13" s="11">
        <f>G12</f>
        <v>470</v>
      </c>
      <c r="N13" s="2">
        <v>999</v>
      </c>
      <c r="O13" s="22">
        <f t="shared" si="2"/>
        <v>42.300000000000004</v>
      </c>
      <c r="P13" s="11">
        <f>2*SUM(E$2:E12)</f>
        <v>42.300000000000004</v>
      </c>
    </row>
    <row r="14" spans="1:17">
      <c r="E14" s="4"/>
      <c r="F14" s="4"/>
      <c r="J14" s="14"/>
      <c r="M14" s="3">
        <f>N13+1</f>
        <v>1000</v>
      </c>
      <c r="N14" s="7" t="s">
        <v>439</v>
      </c>
      <c r="O14" s="3" t="s">
        <v>440</v>
      </c>
    </row>
    <row r="15" spans="1:17">
      <c r="J15" s="14"/>
      <c r="K15" s="13"/>
    </row>
    <row r="16" spans="1:17">
      <c r="H16" s="11"/>
      <c r="I16" s="11"/>
      <c r="J16" s="14"/>
      <c r="K16" s="13"/>
    </row>
    <row r="17" spans="7:11">
      <c r="G17" s="11"/>
      <c r="H17" s="11"/>
      <c r="I17" s="11"/>
      <c r="J17" s="14"/>
      <c r="K17" s="13"/>
    </row>
    <row r="18" spans="7:11">
      <c r="H18" s="11"/>
      <c r="I18" s="11"/>
      <c r="J18" s="14"/>
      <c r="K18" s="13"/>
    </row>
    <row r="19" spans="7:11">
      <c r="H19" s="11"/>
      <c r="I19" s="11"/>
      <c r="J19" s="14"/>
      <c r="K19" s="13"/>
    </row>
    <row r="20" spans="7:11">
      <c r="H20" s="11"/>
      <c r="I20" s="11"/>
      <c r="J20" s="14"/>
      <c r="K20" s="13"/>
    </row>
    <row r="21" spans="7:11">
      <c r="H21" s="11"/>
      <c r="I21" s="11"/>
      <c r="J21" s="14"/>
      <c r="K21" s="13"/>
    </row>
    <row r="22" spans="7:11">
      <c r="H22" s="11"/>
      <c r="I22" s="11"/>
      <c r="J22" s="14"/>
      <c r="K22" s="13"/>
    </row>
    <row r="23" spans="7:11">
      <c r="H23" s="11"/>
      <c r="I23" s="11"/>
      <c r="J23" s="14"/>
      <c r="K23" s="13"/>
    </row>
    <row r="24" spans="7:11">
      <c r="H24" s="11"/>
      <c r="I24" s="11"/>
      <c r="J24" s="14"/>
      <c r="K24" s="13"/>
    </row>
    <row r="25" spans="7:11">
      <c r="H25" s="11"/>
      <c r="I25" s="11"/>
      <c r="J25" s="14"/>
    </row>
    <row r="26" spans="7:11">
      <c r="H26" s="11"/>
      <c r="I26" s="11"/>
    </row>
    <row r="27" spans="7:11">
      <c r="H27" s="11"/>
      <c r="I27" s="11"/>
    </row>
    <row r="28" spans="7:11">
      <c r="H28" s="11"/>
      <c r="I28" s="11"/>
    </row>
    <row r="29" spans="7:11">
      <c r="H29" s="11"/>
      <c r="I29" s="11"/>
    </row>
    <row r="30" spans="7:11">
      <c r="H30" s="11"/>
      <c r="I30" s="11"/>
    </row>
    <row r="31" spans="7:11">
      <c r="H31" s="11"/>
      <c r="I31" s="11"/>
    </row>
    <row r="32" spans="7:11">
      <c r="H32" s="11"/>
      <c r="I32" s="11"/>
    </row>
    <row r="33" spans="8:9">
      <c r="H33" s="11"/>
      <c r="I33" s="11"/>
    </row>
    <row r="34" spans="8:9">
      <c r="H34" s="11"/>
      <c r="I34" s="11"/>
    </row>
    <row r="35" spans="8:9">
      <c r="H35" s="11"/>
      <c r="I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X61"/>
  <sheetViews>
    <sheetView zoomScaleNormal="100" workbookViewId="0">
      <selection activeCell="F15" sqref="F15"/>
    </sheetView>
  </sheetViews>
  <sheetFormatPr defaultColWidth="8.625" defaultRowHeight="16.5"/>
  <cols>
    <col min="1" max="1" width="9.625" style="75" customWidth="1"/>
    <col min="2" max="2" width="12.75" style="75" bestFit="1" customWidth="1"/>
    <col min="3" max="3" width="13.25" style="75" bestFit="1" customWidth="1"/>
    <col min="4" max="4" width="11.25" style="75" bestFit="1" customWidth="1"/>
    <col min="5" max="6" width="15.25" style="75" bestFit="1" customWidth="1"/>
    <col min="7" max="7" width="11.25" style="75" bestFit="1" customWidth="1"/>
    <col min="8" max="8" width="8.625" style="75" bestFit="1" customWidth="1"/>
    <col min="9" max="9" width="9" style="75" customWidth="1"/>
    <col min="10" max="10" width="11.625" style="75" customWidth="1"/>
    <col min="11" max="13" width="13" style="75" customWidth="1"/>
    <col min="14" max="14" width="16.625" style="75" customWidth="1"/>
    <col min="15" max="15" width="6.25" style="75" customWidth="1"/>
    <col min="16" max="16" width="8.625" style="75"/>
    <col min="17" max="17" width="8.625" style="11"/>
    <col min="18" max="18" width="10.25" style="75" customWidth="1"/>
    <col min="19" max="19" width="17.75" style="75" customWidth="1"/>
    <col min="20" max="16384" width="8.625" style="75"/>
  </cols>
  <sheetData>
    <row r="1" spans="1:24" s="61" customFormat="1" ht="17.25" thickBot="1">
      <c r="A1" s="49" t="s">
        <v>523</v>
      </c>
      <c r="B1" s="49" t="s">
        <v>524</v>
      </c>
      <c r="C1" s="79" t="s">
        <v>525</v>
      </c>
      <c r="D1" s="50" t="s">
        <v>526</v>
      </c>
      <c r="E1" s="50" t="s">
        <v>527</v>
      </c>
      <c r="F1" s="51" t="s">
        <v>528</v>
      </c>
      <c r="G1" s="49" t="s">
        <v>529</v>
      </c>
      <c r="H1" s="52" t="s">
        <v>530</v>
      </c>
      <c r="I1" s="53" t="s">
        <v>531</v>
      </c>
      <c r="J1" s="54" t="s">
        <v>532</v>
      </c>
      <c r="K1" s="55" t="s">
        <v>533</v>
      </c>
      <c r="L1" s="56" t="s">
        <v>534</v>
      </c>
      <c r="M1" s="57" t="s">
        <v>535</v>
      </c>
      <c r="N1" s="58" t="s">
        <v>536</v>
      </c>
      <c r="O1" s="59" t="s">
        <v>537</v>
      </c>
      <c r="P1" s="60" t="s">
        <v>538</v>
      </c>
      <c r="Q1" s="11"/>
      <c r="R1" s="83" t="s">
        <v>503</v>
      </c>
      <c r="S1" s="83" t="s">
        <v>511</v>
      </c>
      <c r="T1" s="62" t="s">
        <v>539</v>
      </c>
    </row>
    <row r="2" spans="1:24" s="68" customFormat="1" ht="17.25" thickTop="1">
      <c r="A2" s="63" t="s">
        <v>540</v>
      </c>
      <c r="B2" s="63" t="s">
        <v>543</v>
      </c>
      <c r="C2" s="63" t="s">
        <v>541</v>
      </c>
      <c r="D2" s="63" t="s">
        <v>542</v>
      </c>
      <c r="E2" s="64">
        <v>0</v>
      </c>
      <c r="F2" s="63" t="s">
        <v>504</v>
      </c>
      <c r="G2" s="64">
        <v>0</v>
      </c>
      <c r="H2" s="63" t="s">
        <v>545</v>
      </c>
      <c r="I2" s="63"/>
      <c r="J2" s="65"/>
      <c r="K2" s="66"/>
      <c r="L2" s="66"/>
      <c r="M2" s="66"/>
      <c r="N2" s="66" t="s">
        <v>546</v>
      </c>
      <c r="O2" s="64">
        <v>1</v>
      </c>
      <c r="P2" s="67">
        <v>0</v>
      </c>
      <c r="Q2" s="11"/>
      <c r="R2" s="80">
        <v>10</v>
      </c>
      <c r="S2" s="80">
        <v>20</v>
      </c>
      <c r="T2" s="69">
        <v>20</v>
      </c>
      <c r="X2" s="68">
        <f>T3/T2</f>
        <v>2.5</v>
      </c>
    </row>
    <row r="3" spans="1:24">
      <c r="A3" s="70" t="s">
        <v>547</v>
      </c>
      <c r="B3" s="70" t="s">
        <v>548</v>
      </c>
      <c r="C3" s="75" t="s">
        <v>708</v>
      </c>
      <c r="D3" s="63" t="s">
        <v>542</v>
      </c>
      <c r="E3" s="72">
        <v>10</v>
      </c>
      <c r="F3" s="70" t="s">
        <v>700</v>
      </c>
      <c r="G3" s="64">
        <v>0</v>
      </c>
      <c r="H3" s="70" t="s">
        <v>550</v>
      </c>
      <c r="I3" s="70"/>
      <c r="J3" s="73" t="s">
        <v>500</v>
      </c>
      <c r="K3" s="72"/>
      <c r="L3" s="72"/>
      <c r="M3" s="72"/>
      <c r="N3" s="72" t="s">
        <v>549</v>
      </c>
      <c r="O3" s="72">
        <v>1</v>
      </c>
      <c r="P3" s="74">
        <v>1</v>
      </c>
      <c r="R3" s="81">
        <v>20</v>
      </c>
      <c r="S3" s="81">
        <v>50</v>
      </c>
      <c r="T3" s="69">
        <v>50</v>
      </c>
      <c r="W3" s="70" t="s">
        <v>205</v>
      </c>
      <c r="X3" s="68">
        <f t="shared" ref="X3:X48" si="0">T4/T3</f>
        <v>2</v>
      </c>
    </row>
    <row r="4" spans="1:24">
      <c r="A4" s="70" t="s">
        <v>499</v>
      </c>
      <c r="B4" s="63" t="s">
        <v>34</v>
      </c>
      <c r="C4" s="75" t="s">
        <v>709</v>
      </c>
      <c r="D4" s="63" t="s">
        <v>522</v>
      </c>
      <c r="E4" s="64">
        <v>20</v>
      </c>
      <c r="F4" s="70" t="s">
        <v>701</v>
      </c>
      <c r="G4" s="64">
        <v>0</v>
      </c>
      <c r="H4" s="63" t="s">
        <v>184</v>
      </c>
      <c r="I4" s="63"/>
      <c r="J4" s="76" t="s">
        <v>551</v>
      </c>
      <c r="K4" s="72"/>
      <c r="L4" s="72"/>
      <c r="M4" s="72"/>
      <c r="N4" s="72" t="s">
        <v>507</v>
      </c>
      <c r="O4" s="64">
        <v>1</v>
      </c>
      <c r="P4" s="67">
        <v>2</v>
      </c>
      <c r="R4" s="80">
        <v>30</v>
      </c>
      <c r="S4" s="80">
        <v>100</v>
      </c>
      <c r="T4" s="69">
        <v>100</v>
      </c>
      <c r="W4" s="63" t="s">
        <v>552</v>
      </c>
      <c r="X4" s="68">
        <f t="shared" si="0"/>
        <v>1.6</v>
      </c>
    </row>
    <row r="5" spans="1:24">
      <c r="A5" s="70" t="s">
        <v>209</v>
      </c>
      <c r="B5" s="70" t="s">
        <v>34</v>
      </c>
      <c r="C5" s="75" t="s">
        <v>710</v>
      </c>
      <c r="D5" s="63" t="s">
        <v>522</v>
      </c>
      <c r="E5" s="72">
        <v>30</v>
      </c>
      <c r="F5" s="70" t="s">
        <v>702</v>
      </c>
      <c r="G5" s="64">
        <v>0</v>
      </c>
      <c r="H5" s="70" t="s">
        <v>185</v>
      </c>
      <c r="I5" s="70"/>
      <c r="J5" s="73" t="s">
        <v>553</v>
      </c>
      <c r="K5" s="72"/>
      <c r="L5" s="72"/>
      <c r="M5" s="72"/>
      <c r="N5" s="72"/>
      <c r="O5" s="72">
        <v>1</v>
      </c>
      <c r="P5" s="74">
        <v>3</v>
      </c>
      <c r="R5" s="81">
        <v>40</v>
      </c>
      <c r="S5" s="81">
        <v>160</v>
      </c>
      <c r="T5" s="69">
        <v>160</v>
      </c>
      <c r="U5" s="75" t="s">
        <v>510</v>
      </c>
      <c r="V5" s="75" t="s">
        <v>554</v>
      </c>
      <c r="W5" s="70" t="s">
        <v>207</v>
      </c>
      <c r="X5" s="68">
        <f t="shared" si="0"/>
        <v>1.5</v>
      </c>
    </row>
    <row r="6" spans="1:24">
      <c r="A6" s="70" t="s">
        <v>151</v>
      </c>
      <c r="B6" s="63" t="s">
        <v>34</v>
      </c>
      <c r="C6" s="75" t="s">
        <v>711</v>
      </c>
      <c r="D6" s="63" t="s">
        <v>542</v>
      </c>
      <c r="E6" s="64">
        <v>40</v>
      </c>
      <c r="F6" s="70" t="s">
        <v>697</v>
      </c>
      <c r="G6" s="64">
        <v>0</v>
      </c>
      <c r="H6" s="63" t="s">
        <v>557</v>
      </c>
      <c r="I6" s="71"/>
      <c r="J6" s="73" t="s">
        <v>551</v>
      </c>
      <c r="K6" s="72"/>
      <c r="L6" s="72"/>
      <c r="M6" s="72"/>
      <c r="N6" s="72"/>
      <c r="O6" s="64">
        <v>1</v>
      </c>
      <c r="P6" s="67">
        <v>4</v>
      </c>
      <c r="R6" s="80">
        <v>50</v>
      </c>
      <c r="S6" s="80">
        <v>240</v>
      </c>
      <c r="T6" s="69">
        <v>240</v>
      </c>
      <c r="U6" s="75" t="s">
        <v>509</v>
      </c>
      <c r="V6" s="75" t="s">
        <v>574</v>
      </c>
      <c r="W6" s="63" t="s">
        <v>575</v>
      </c>
      <c r="X6" s="68">
        <f t="shared" si="0"/>
        <v>1.2916666666666667</v>
      </c>
    </row>
    <row r="7" spans="1:24">
      <c r="A7" s="70" t="s">
        <v>152</v>
      </c>
      <c r="B7" s="70" t="s">
        <v>34</v>
      </c>
      <c r="C7" s="75" t="s">
        <v>703</v>
      </c>
      <c r="D7" s="63" t="s">
        <v>544</v>
      </c>
      <c r="E7" s="72">
        <v>50</v>
      </c>
      <c r="F7" s="70">
        <v>500</v>
      </c>
      <c r="G7" s="64">
        <v>0</v>
      </c>
      <c r="H7" s="70" t="s">
        <v>545</v>
      </c>
      <c r="I7" s="70"/>
      <c r="J7" s="73" t="s">
        <v>500</v>
      </c>
      <c r="K7" s="72"/>
      <c r="L7" s="72"/>
      <c r="M7" s="72"/>
      <c r="N7" s="72"/>
      <c r="O7" s="72">
        <v>1</v>
      </c>
      <c r="P7" s="74">
        <v>5</v>
      </c>
      <c r="R7" s="81">
        <v>60</v>
      </c>
      <c r="S7" s="81">
        <v>310</v>
      </c>
      <c r="T7" s="69">
        <v>310</v>
      </c>
      <c r="W7" s="70" t="s">
        <v>203</v>
      </c>
      <c r="X7" s="68">
        <f t="shared" si="0"/>
        <v>1.3548387096774193</v>
      </c>
    </row>
    <row r="8" spans="1:24">
      <c r="A8" s="70" t="s">
        <v>210</v>
      </c>
      <c r="B8" s="63" t="s">
        <v>34</v>
      </c>
      <c r="C8" s="75" t="s">
        <v>704</v>
      </c>
      <c r="D8" s="63" t="s">
        <v>522</v>
      </c>
      <c r="E8" s="64">
        <v>50</v>
      </c>
      <c r="F8" s="70">
        <v>500</v>
      </c>
      <c r="G8" s="64">
        <v>0</v>
      </c>
      <c r="H8" s="63" t="s">
        <v>556</v>
      </c>
      <c r="I8" s="63"/>
      <c r="J8" s="76" t="s">
        <v>245</v>
      </c>
      <c r="K8" s="72"/>
      <c r="L8" s="72"/>
      <c r="M8" s="72"/>
      <c r="N8" s="72"/>
      <c r="O8" s="64">
        <v>1</v>
      </c>
      <c r="P8" s="67">
        <v>6</v>
      </c>
      <c r="R8" s="80">
        <v>70</v>
      </c>
      <c r="S8" s="80">
        <v>420</v>
      </c>
      <c r="T8" s="69">
        <v>420</v>
      </c>
      <c r="W8" s="63" t="s">
        <v>206</v>
      </c>
      <c r="X8" s="68">
        <f t="shared" si="0"/>
        <v>1.3095238095238095</v>
      </c>
    </row>
    <row r="9" spans="1:24">
      <c r="A9" s="70" t="s">
        <v>211</v>
      </c>
      <c r="B9" s="70" t="s">
        <v>34</v>
      </c>
      <c r="C9" s="75" t="s">
        <v>705</v>
      </c>
      <c r="D9" s="63" t="s">
        <v>576</v>
      </c>
      <c r="E9" s="72">
        <v>50</v>
      </c>
      <c r="F9" s="70">
        <v>500</v>
      </c>
      <c r="G9" s="64">
        <v>0</v>
      </c>
      <c r="H9" s="70" t="s">
        <v>185</v>
      </c>
      <c r="I9" s="70"/>
      <c r="J9" s="73" t="s">
        <v>56</v>
      </c>
      <c r="K9" s="72"/>
      <c r="L9" s="72"/>
      <c r="M9" s="72"/>
      <c r="N9" s="72"/>
      <c r="O9" s="72">
        <v>1</v>
      </c>
      <c r="P9" s="74">
        <v>7</v>
      </c>
      <c r="R9" s="81">
        <v>80</v>
      </c>
      <c r="S9" s="81">
        <v>550</v>
      </c>
      <c r="T9" s="69">
        <v>550</v>
      </c>
      <c r="W9" s="70" t="s">
        <v>208</v>
      </c>
      <c r="X9" s="68">
        <f t="shared" si="0"/>
        <v>1.290909090909091</v>
      </c>
    </row>
    <row r="10" spans="1:24">
      <c r="A10" s="70" t="s">
        <v>153</v>
      </c>
      <c r="B10" s="63" t="s">
        <v>34</v>
      </c>
      <c r="C10" s="75" t="s">
        <v>706</v>
      </c>
      <c r="D10" s="63" t="s">
        <v>542</v>
      </c>
      <c r="E10" s="64">
        <v>50</v>
      </c>
      <c r="F10" s="70">
        <v>500</v>
      </c>
      <c r="G10" s="64">
        <v>0</v>
      </c>
      <c r="H10" s="63" t="s">
        <v>578</v>
      </c>
      <c r="I10" s="63"/>
      <c r="J10" s="73" t="s">
        <v>247</v>
      </c>
      <c r="K10" s="72"/>
      <c r="L10" s="72"/>
      <c r="M10" s="72"/>
      <c r="N10" s="72"/>
      <c r="O10" s="64">
        <v>1</v>
      </c>
      <c r="P10" s="67">
        <v>8</v>
      </c>
      <c r="R10" s="80">
        <v>90</v>
      </c>
      <c r="S10" s="80">
        <v>710</v>
      </c>
      <c r="T10" s="69">
        <v>710</v>
      </c>
      <c r="W10" s="63" t="s">
        <v>579</v>
      </c>
      <c r="X10" s="68">
        <f t="shared" si="0"/>
        <v>1.267605633802817</v>
      </c>
    </row>
    <row r="11" spans="1:24">
      <c r="A11" s="70" t="s">
        <v>154</v>
      </c>
      <c r="B11" s="63" t="s">
        <v>34</v>
      </c>
      <c r="C11" s="75" t="s">
        <v>707</v>
      </c>
      <c r="D11" s="63" t="s">
        <v>542</v>
      </c>
      <c r="E11" s="72">
        <v>50</v>
      </c>
      <c r="F11" s="70">
        <v>500</v>
      </c>
      <c r="G11" s="64">
        <v>0</v>
      </c>
      <c r="H11" s="70" t="s">
        <v>545</v>
      </c>
      <c r="I11" s="70"/>
      <c r="J11" s="73" t="s">
        <v>244</v>
      </c>
      <c r="K11" s="72" t="s">
        <v>245</v>
      </c>
      <c r="L11" s="72"/>
      <c r="M11" s="72"/>
      <c r="N11" s="72" t="s">
        <v>582</v>
      </c>
      <c r="O11" s="72">
        <v>3</v>
      </c>
      <c r="P11" s="74">
        <v>9</v>
      </c>
      <c r="R11" s="81">
        <v>100</v>
      </c>
      <c r="S11" s="81">
        <v>900</v>
      </c>
      <c r="T11" s="69">
        <v>900</v>
      </c>
      <c r="W11" s="70" t="s">
        <v>583</v>
      </c>
      <c r="X11" s="68">
        <f t="shared" si="0"/>
        <v>1.1111111111111112</v>
      </c>
    </row>
    <row r="12" spans="1:24">
      <c r="A12" s="70" t="s">
        <v>712</v>
      </c>
      <c r="B12" s="63" t="s">
        <v>34</v>
      </c>
      <c r="C12" s="71" t="s">
        <v>555</v>
      </c>
      <c r="D12" s="63" t="s">
        <v>234</v>
      </c>
      <c r="E12" s="64" t="s">
        <v>506</v>
      </c>
      <c r="F12" s="70">
        <v>500</v>
      </c>
      <c r="G12" s="64">
        <v>0</v>
      </c>
      <c r="H12" s="63" t="s">
        <v>184</v>
      </c>
      <c r="I12" s="63"/>
      <c r="J12" s="76" t="s">
        <v>54</v>
      </c>
      <c r="K12" s="72" t="s">
        <v>247</v>
      </c>
      <c r="L12" s="72"/>
      <c r="M12" s="72"/>
      <c r="N12" s="69"/>
      <c r="O12" s="69"/>
      <c r="P12" s="69"/>
      <c r="R12" s="80">
        <v>110</v>
      </c>
      <c r="S12" s="80">
        <v>1000</v>
      </c>
      <c r="T12" s="69">
        <v>1000</v>
      </c>
      <c r="W12" s="63" t="s">
        <v>584</v>
      </c>
      <c r="X12" s="68">
        <f t="shared" si="0"/>
        <v>1.25</v>
      </c>
    </row>
    <row r="13" spans="1:24">
      <c r="A13" s="70" t="s">
        <v>713</v>
      </c>
      <c r="B13" s="63" t="s">
        <v>34</v>
      </c>
      <c r="C13" s="71" t="s">
        <v>501</v>
      </c>
      <c r="D13" s="63" t="s">
        <v>234</v>
      </c>
      <c r="E13" s="72" t="s">
        <v>506</v>
      </c>
      <c r="F13" s="70">
        <v>500</v>
      </c>
      <c r="G13" s="64">
        <v>0</v>
      </c>
      <c r="H13" s="70" t="s">
        <v>185</v>
      </c>
      <c r="I13" s="70"/>
      <c r="J13" s="73" t="s">
        <v>244</v>
      </c>
      <c r="K13" s="72"/>
      <c r="L13" s="72"/>
      <c r="M13" s="72"/>
      <c r="N13" s="69"/>
      <c r="O13" s="69"/>
      <c r="P13" s="69"/>
      <c r="R13" s="81">
        <v>120</v>
      </c>
      <c r="S13" s="81">
        <v>1250</v>
      </c>
      <c r="T13" s="69">
        <v>1250</v>
      </c>
      <c r="W13" s="70" t="s">
        <v>585</v>
      </c>
      <c r="X13" s="68">
        <f t="shared" si="0"/>
        <v>1.24</v>
      </c>
    </row>
    <row r="14" spans="1:24">
      <c r="A14" s="70" t="s">
        <v>714</v>
      </c>
      <c r="B14" s="63" t="s">
        <v>34</v>
      </c>
      <c r="C14" s="71" t="s">
        <v>577</v>
      </c>
      <c r="D14" s="63" t="s">
        <v>234</v>
      </c>
      <c r="E14" s="64" t="s">
        <v>506</v>
      </c>
      <c r="F14" s="70">
        <v>500</v>
      </c>
      <c r="G14" s="64">
        <v>0</v>
      </c>
      <c r="H14" s="63" t="s">
        <v>185</v>
      </c>
      <c r="I14" s="63"/>
      <c r="J14" s="73" t="s">
        <v>247</v>
      </c>
      <c r="K14" s="72"/>
      <c r="L14" s="72"/>
      <c r="M14" s="72"/>
      <c r="N14" s="69"/>
      <c r="O14" s="69"/>
      <c r="P14" s="69"/>
      <c r="R14" s="80">
        <v>130</v>
      </c>
      <c r="S14" s="80">
        <v>1550</v>
      </c>
      <c r="T14" s="69">
        <v>1550</v>
      </c>
      <c r="W14" s="63" t="s">
        <v>558</v>
      </c>
      <c r="X14" s="68">
        <f t="shared" si="0"/>
        <v>1.232258064516129</v>
      </c>
    </row>
    <row r="15" spans="1:24">
      <c r="A15" s="70" t="s">
        <v>715</v>
      </c>
      <c r="B15" s="70" t="s">
        <v>580</v>
      </c>
      <c r="C15" s="71" t="s">
        <v>581</v>
      </c>
      <c r="D15" s="63" t="s">
        <v>234</v>
      </c>
      <c r="E15" s="72" t="s">
        <v>506</v>
      </c>
      <c r="F15" s="70">
        <v>70</v>
      </c>
      <c r="G15" s="72">
        <v>3</v>
      </c>
      <c r="H15" s="70" t="s">
        <v>185</v>
      </c>
      <c r="I15" s="63" t="s">
        <v>186</v>
      </c>
      <c r="J15" s="73" t="s">
        <v>245</v>
      </c>
      <c r="K15" s="72" t="s">
        <v>56</v>
      </c>
      <c r="L15" s="72" t="s">
        <v>247</v>
      </c>
      <c r="M15" s="72"/>
      <c r="N15" s="69"/>
      <c r="O15" s="69"/>
      <c r="P15" s="69"/>
      <c r="R15" s="81">
        <v>140</v>
      </c>
      <c r="S15" s="81">
        <v>1910</v>
      </c>
      <c r="T15" s="69">
        <v>1910</v>
      </c>
      <c r="W15" s="70" t="s">
        <v>586</v>
      </c>
      <c r="X15" s="68">
        <f t="shared" si="0"/>
        <v>1.2198952879581151</v>
      </c>
    </row>
    <row r="16" spans="1:24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R16" s="80">
        <v>150</v>
      </c>
      <c r="S16" s="80">
        <v>2330</v>
      </c>
      <c r="T16" s="69">
        <v>2330</v>
      </c>
      <c r="W16" s="63" t="s">
        <v>587</v>
      </c>
      <c r="X16" s="68">
        <f t="shared" si="0"/>
        <v>1.0429184549356223</v>
      </c>
    </row>
    <row r="17" spans="1:24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R17" s="81">
        <v>160</v>
      </c>
      <c r="S17" s="81">
        <v>2430</v>
      </c>
      <c r="T17" s="69">
        <v>2430</v>
      </c>
      <c r="W17" s="70" t="s">
        <v>588</v>
      </c>
      <c r="X17" s="68">
        <f t="shared" si="0"/>
        <v>1.213991769547325</v>
      </c>
    </row>
    <row r="18" spans="1:24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R18" s="80">
        <v>170</v>
      </c>
      <c r="S18" s="80">
        <v>2950</v>
      </c>
      <c r="T18" s="69">
        <v>2950</v>
      </c>
      <c r="W18" s="63" t="s">
        <v>559</v>
      </c>
      <c r="X18" s="68">
        <f t="shared" si="0"/>
        <v>1.2101694915254237</v>
      </c>
    </row>
    <row r="19" spans="1:24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R19" s="81">
        <v>180</v>
      </c>
      <c r="S19" s="81">
        <v>3570</v>
      </c>
      <c r="T19" s="69">
        <v>3570</v>
      </c>
      <c r="W19" s="70" t="s">
        <v>560</v>
      </c>
      <c r="X19" s="68">
        <f t="shared" si="0"/>
        <v>1.2044817927170868</v>
      </c>
    </row>
    <row r="20" spans="1:24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R20" s="80">
        <v>190</v>
      </c>
      <c r="S20" s="80">
        <v>4300</v>
      </c>
      <c r="T20" s="69">
        <v>4300</v>
      </c>
      <c r="W20" s="63" t="s">
        <v>561</v>
      </c>
      <c r="X20" s="68">
        <f t="shared" si="0"/>
        <v>1.2046511627906977</v>
      </c>
    </row>
    <row r="21" spans="1:24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R21" s="81">
        <v>200</v>
      </c>
      <c r="S21" s="81">
        <v>5180</v>
      </c>
      <c r="T21" s="69">
        <v>5180</v>
      </c>
      <c r="W21" s="70" t="s">
        <v>562</v>
      </c>
      <c r="X21" s="68">
        <f t="shared" si="0"/>
        <v>1.0308880308880308</v>
      </c>
    </row>
    <row r="22" spans="1:24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R22" s="80">
        <v>210</v>
      </c>
      <c r="S22" s="80">
        <v>5340</v>
      </c>
      <c r="T22" s="69">
        <v>5340</v>
      </c>
      <c r="W22" s="63" t="s">
        <v>563</v>
      </c>
      <c r="X22" s="68">
        <f t="shared" si="0"/>
        <v>1.2059925093632959</v>
      </c>
    </row>
    <row r="23" spans="1:24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R23" s="81">
        <v>220</v>
      </c>
      <c r="S23" s="81">
        <v>6440</v>
      </c>
      <c r="T23" s="69">
        <v>6440</v>
      </c>
      <c r="W23" s="70" t="s">
        <v>564</v>
      </c>
      <c r="X23" s="68">
        <f t="shared" si="0"/>
        <v>1.2018633540372672</v>
      </c>
    </row>
    <row r="24" spans="1: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R24" s="80">
        <v>230</v>
      </c>
      <c r="S24" s="80">
        <v>7740</v>
      </c>
      <c r="T24" s="69">
        <v>7740</v>
      </c>
      <c r="W24" s="63" t="s">
        <v>565</v>
      </c>
      <c r="X24" s="68">
        <f t="shared" si="0"/>
        <v>1.2002583979328165</v>
      </c>
    </row>
    <row r="25" spans="1:24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R25" s="81">
        <v>240</v>
      </c>
      <c r="S25" s="81">
        <v>9290</v>
      </c>
      <c r="T25" s="69">
        <v>9290</v>
      </c>
      <c r="W25" s="70" t="s">
        <v>566</v>
      </c>
      <c r="X25" s="68">
        <f t="shared" si="0"/>
        <v>1.1980624327233584</v>
      </c>
    </row>
    <row r="26" spans="1:24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R26" s="80">
        <v>250</v>
      </c>
      <c r="S26" s="80">
        <v>11130</v>
      </c>
      <c r="T26" s="69">
        <v>11130</v>
      </c>
      <c r="W26" s="63" t="s">
        <v>567</v>
      </c>
      <c r="X26" s="68">
        <f t="shared" si="0"/>
        <v>1.0341419586702605</v>
      </c>
    </row>
    <row r="27" spans="1:24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R27" s="81">
        <v>260</v>
      </c>
      <c r="S27" s="81">
        <v>11510</v>
      </c>
      <c r="T27" s="69">
        <v>11510</v>
      </c>
      <c r="W27" s="70" t="s">
        <v>568</v>
      </c>
      <c r="X27" s="68">
        <f t="shared" si="0"/>
        <v>1.1885317115551695</v>
      </c>
    </row>
    <row r="28" spans="1:24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R28" s="80">
        <v>270</v>
      </c>
      <c r="S28" s="80">
        <v>13680</v>
      </c>
      <c r="T28" s="69">
        <v>13680</v>
      </c>
      <c r="W28" s="63" t="s">
        <v>569</v>
      </c>
      <c r="X28" s="68">
        <f t="shared" si="0"/>
        <v>1.1864035087719298</v>
      </c>
    </row>
    <row r="29" spans="1:24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R29" s="81">
        <v>280</v>
      </c>
      <c r="S29" s="81">
        <v>16230</v>
      </c>
      <c r="T29" s="69">
        <v>16230</v>
      </c>
      <c r="W29" s="70" t="s">
        <v>570</v>
      </c>
      <c r="X29" s="68">
        <f t="shared" si="0"/>
        <v>1.1848428835489833</v>
      </c>
    </row>
    <row r="30" spans="1:24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R30" s="80">
        <v>290</v>
      </c>
      <c r="S30" s="80">
        <v>19230</v>
      </c>
      <c r="T30" s="69">
        <v>19230</v>
      </c>
      <c r="W30" s="63" t="s">
        <v>571</v>
      </c>
      <c r="X30" s="68">
        <f t="shared" si="0"/>
        <v>1.1840873634945397</v>
      </c>
    </row>
    <row r="31" spans="1:24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R31" s="81">
        <v>300</v>
      </c>
      <c r="S31" s="81">
        <v>22770</v>
      </c>
      <c r="T31" s="69">
        <v>22770</v>
      </c>
      <c r="W31" s="70" t="s">
        <v>572</v>
      </c>
      <c r="X31" s="68">
        <f t="shared" si="0"/>
        <v>1.1822573561703997</v>
      </c>
    </row>
    <row r="32" spans="1:24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R32" s="80">
        <v>310</v>
      </c>
      <c r="S32" s="80">
        <v>26920</v>
      </c>
      <c r="T32" s="69">
        <v>26920</v>
      </c>
      <c r="W32" s="77" t="s">
        <v>573</v>
      </c>
      <c r="X32" s="68">
        <f t="shared" si="0"/>
        <v>1.1812778603268945</v>
      </c>
    </row>
    <row r="33" spans="1:24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R33" s="81">
        <v>320</v>
      </c>
      <c r="S33" s="81">
        <v>31800</v>
      </c>
      <c r="T33" s="69">
        <v>31800</v>
      </c>
      <c r="X33" s="68">
        <f t="shared" si="0"/>
        <v>1.0525157232704403</v>
      </c>
    </row>
    <row r="34" spans="1:2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R34" s="80">
        <v>330</v>
      </c>
      <c r="S34" s="80">
        <v>33470</v>
      </c>
      <c r="T34" s="69">
        <v>33470</v>
      </c>
      <c r="X34" s="68">
        <f t="shared" si="0"/>
        <v>1.1807588885569167</v>
      </c>
    </row>
    <row r="35" spans="1:24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R35" s="81">
        <v>340</v>
      </c>
      <c r="S35" s="81">
        <v>39520</v>
      </c>
      <c r="T35" s="69">
        <v>39520</v>
      </c>
      <c r="X35" s="68">
        <f t="shared" si="0"/>
        <v>1.1796558704453441</v>
      </c>
    </row>
    <row r="36" spans="1:24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R36" s="80">
        <v>350</v>
      </c>
      <c r="S36" s="80">
        <v>46620</v>
      </c>
      <c r="T36" s="69">
        <v>46620</v>
      </c>
      <c r="X36" s="68">
        <f t="shared" si="0"/>
        <v>1.1788931788931789</v>
      </c>
    </row>
    <row r="37" spans="1:24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R37" s="81">
        <v>360</v>
      </c>
      <c r="S37" s="81">
        <v>54960</v>
      </c>
      <c r="T37" s="69">
        <v>54960</v>
      </c>
      <c r="X37" s="68">
        <f t="shared" si="0"/>
        <v>1.1779475982532752</v>
      </c>
    </row>
    <row r="38" spans="1:24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R38" s="80">
        <v>370</v>
      </c>
      <c r="S38" s="80">
        <v>64740</v>
      </c>
      <c r="T38" s="69">
        <v>64740</v>
      </c>
      <c r="X38" s="68">
        <f t="shared" si="0"/>
        <v>1.177170219338894</v>
      </c>
    </row>
    <row r="39" spans="1:24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R39" s="81">
        <v>380</v>
      </c>
      <c r="S39" s="81">
        <v>76210</v>
      </c>
      <c r="T39" s="69">
        <v>76210</v>
      </c>
      <c r="X39" s="68">
        <f t="shared" si="0"/>
        <v>1.1763548090801732</v>
      </c>
    </row>
    <row r="40" spans="1:24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R40" s="80">
        <v>390</v>
      </c>
      <c r="S40" s="80">
        <v>89650</v>
      </c>
      <c r="T40" s="69">
        <v>89650</v>
      </c>
      <c r="X40" s="68">
        <f t="shared" si="0"/>
        <v>1.0306748466257669</v>
      </c>
    </row>
    <row r="41" spans="1:24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R41" s="81">
        <v>400</v>
      </c>
      <c r="S41" s="81">
        <v>92400</v>
      </c>
      <c r="T41" s="69">
        <v>92400</v>
      </c>
      <c r="X41" s="68">
        <f t="shared" si="0"/>
        <v>1.1762987012987014</v>
      </c>
    </row>
    <row r="42" spans="1:24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R42" s="80">
        <v>410</v>
      </c>
      <c r="S42" s="80">
        <v>108690</v>
      </c>
      <c r="T42" s="69">
        <v>108690</v>
      </c>
      <c r="X42" s="68">
        <f t="shared" si="0"/>
        <v>1.175545128346674</v>
      </c>
    </row>
    <row r="43" spans="1:24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R43" s="81">
        <v>420</v>
      </c>
      <c r="S43" s="81">
        <v>127770</v>
      </c>
      <c r="T43" s="69">
        <v>127770</v>
      </c>
      <c r="X43" s="68">
        <f t="shared" si="0"/>
        <v>1.1749236910072787</v>
      </c>
    </row>
    <row r="44" spans="1:2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R44" s="80">
        <v>430</v>
      </c>
      <c r="S44" s="80">
        <v>150120</v>
      </c>
      <c r="T44" s="69">
        <v>150120</v>
      </c>
      <c r="X44" s="68">
        <f t="shared" si="0"/>
        <v>1.1742605915267785</v>
      </c>
    </row>
    <row r="45" spans="1:24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R45" s="81">
        <v>440</v>
      </c>
      <c r="S45" s="81">
        <v>176280</v>
      </c>
      <c r="T45" s="69">
        <v>176280</v>
      </c>
      <c r="X45" s="68">
        <f t="shared" si="0"/>
        <v>1.1737009303380985</v>
      </c>
    </row>
    <row r="46" spans="1:24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R46" s="80">
        <v>450</v>
      </c>
      <c r="S46" s="80">
        <v>206900</v>
      </c>
      <c r="T46" s="69">
        <v>206900</v>
      </c>
      <c r="X46" s="68">
        <f t="shared" si="0"/>
        <v>1.1731271145480908</v>
      </c>
    </row>
    <row r="47" spans="1:24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R47" s="81">
        <v>460</v>
      </c>
      <c r="S47" s="81">
        <v>242720</v>
      </c>
      <c r="T47" s="69">
        <v>242720</v>
      </c>
      <c r="X47" s="68">
        <f t="shared" si="0"/>
        <v>1.0346489782465391</v>
      </c>
    </row>
    <row r="48" spans="1:24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R48" s="82">
        <v>470</v>
      </c>
      <c r="S48" s="82">
        <v>251130</v>
      </c>
      <c r="T48" s="69">
        <v>251130</v>
      </c>
      <c r="X48" s="68">
        <f t="shared" si="0"/>
        <v>0</v>
      </c>
    </row>
    <row r="50" spans="1:14">
      <c r="A50" s="78"/>
      <c r="B50" s="78"/>
      <c r="C50" s="78"/>
      <c r="D50" s="78"/>
      <c r="E50" s="78"/>
      <c r="F50" s="10"/>
      <c r="G50" s="10"/>
      <c r="H50" s="78"/>
      <c r="I50" s="10"/>
      <c r="J50" s="10"/>
      <c r="K50" s="10"/>
      <c r="L50" s="10"/>
      <c r="M50" s="10"/>
      <c r="N50" s="10"/>
    </row>
    <row r="51" spans="1:14">
      <c r="A51" s="78"/>
      <c r="B51" s="78"/>
      <c r="C51" s="78"/>
      <c r="D51" s="78"/>
      <c r="E51" s="78"/>
      <c r="F51" s="10"/>
      <c r="G51" s="10"/>
      <c r="H51" s="78"/>
      <c r="I51" s="10"/>
      <c r="J51" s="10"/>
      <c r="K51" s="10"/>
      <c r="L51" s="10"/>
      <c r="M51" s="10"/>
      <c r="N51" s="10"/>
    </row>
    <row r="52" spans="1:14">
      <c r="A52" s="78"/>
      <c r="B52" s="78"/>
      <c r="C52" s="78"/>
      <c r="D52" s="78"/>
      <c r="E52" s="78"/>
      <c r="F52" s="10"/>
      <c r="G52" s="10"/>
      <c r="H52" s="78"/>
      <c r="I52" s="10"/>
      <c r="J52" s="10"/>
      <c r="K52" s="10"/>
      <c r="L52" s="10"/>
      <c r="M52" s="10"/>
      <c r="N52" s="10"/>
    </row>
    <row r="53" spans="1:14">
      <c r="A53" s="78"/>
      <c r="B53" s="78"/>
      <c r="C53" s="78"/>
      <c r="D53" s="78"/>
      <c r="E53" s="78"/>
      <c r="F53" s="10"/>
      <c r="G53" s="10"/>
      <c r="H53" s="78"/>
      <c r="I53" s="10"/>
      <c r="J53" s="10"/>
      <c r="K53" s="10"/>
      <c r="L53" s="10"/>
      <c r="M53" s="10"/>
      <c r="N53" s="10"/>
    </row>
    <row r="54" spans="1:14">
      <c r="A54" s="78"/>
      <c r="B54" s="78"/>
      <c r="C54" s="78"/>
      <c r="D54" s="78"/>
      <c r="E54" s="78"/>
      <c r="F54" s="10"/>
      <c r="G54" s="10"/>
      <c r="H54" s="78"/>
      <c r="I54" s="10"/>
      <c r="J54" s="10"/>
      <c r="K54" s="10"/>
      <c r="L54" s="10"/>
      <c r="M54" s="10"/>
      <c r="N54" s="10"/>
    </row>
    <row r="55" spans="1:14">
      <c r="A55" s="78"/>
      <c r="B55" s="78"/>
      <c r="C55" s="78"/>
      <c r="D55" s="78"/>
      <c r="E55" s="78"/>
      <c r="F55" s="10"/>
      <c r="G55" s="10"/>
      <c r="H55" s="78"/>
      <c r="I55" s="10"/>
      <c r="J55" s="10"/>
      <c r="K55" s="10"/>
      <c r="L55" s="10"/>
      <c r="M55" s="10"/>
      <c r="N55" s="10"/>
    </row>
    <row r="56" spans="1:14">
      <c r="A56" s="78"/>
      <c r="B56" s="78"/>
      <c r="C56" s="78"/>
      <c r="D56" s="78"/>
      <c r="E56" s="78"/>
      <c r="F56" s="10"/>
      <c r="G56" s="10"/>
      <c r="H56" s="78"/>
      <c r="I56" s="10"/>
      <c r="J56" s="10"/>
      <c r="K56" s="10"/>
      <c r="L56" s="10"/>
      <c r="M56" s="10"/>
      <c r="N56" s="10"/>
    </row>
    <row r="57" spans="1:14">
      <c r="A57" s="78"/>
      <c r="B57" s="78"/>
      <c r="C57" s="78"/>
      <c r="D57" s="78"/>
      <c r="E57" s="78"/>
      <c r="F57" s="10"/>
      <c r="G57" s="10"/>
      <c r="H57" s="78"/>
      <c r="I57" s="10"/>
      <c r="J57" s="10"/>
      <c r="K57" s="10"/>
      <c r="L57" s="10"/>
      <c r="M57" s="10"/>
      <c r="N57" s="10"/>
    </row>
    <row r="58" spans="1:14">
      <c r="A58" s="78"/>
      <c r="B58" s="78"/>
      <c r="C58" s="78"/>
      <c r="D58" s="78"/>
      <c r="E58" s="78"/>
      <c r="F58" s="10"/>
      <c r="G58" s="10"/>
      <c r="H58" s="78"/>
      <c r="I58" s="10"/>
      <c r="J58" s="10"/>
      <c r="K58" s="10"/>
      <c r="L58" s="10"/>
      <c r="M58" s="10"/>
      <c r="N58" s="10"/>
    </row>
    <row r="59" spans="1:14">
      <c r="A59" s="78"/>
      <c r="B59" s="78"/>
      <c r="C59" s="78"/>
      <c r="D59" s="78"/>
      <c r="E59" s="78"/>
      <c r="F59" s="10"/>
      <c r="G59" s="10"/>
      <c r="H59" s="78"/>
      <c r="I59" s="10"/>
      <c r="J59" s="10"/>
      <c r="K59" s="10"/>
      <c r="L59" s="10"/>
      <c r="M59" s="10"/>
      <c r="N59" s="10"/>
    </row>
    <row r="60" spans="1:14">
      <c r="A60" s="78"/>
      <c r="B60" s="78"/>
      <c r="C60" s="78"/>
      <c r="D60" s="78"/>
      <c r="E60" s="78"/>
      <c r="F60" s="10"/>
      <c r="G60" s="10"/>
      <c r="H60" s="78"/>
      <c r="I60" s="10"/>
      <c r="J60" s="10"/>
      <c r="K60" s="10"/>
      <c r="L60" s="10"/>
      <c r="M60" s="10"/>
      <c r="N60" s="10"/>
    </row>
    <row r="61" spans="1:14">
      <c r="A61" s="78"/>
      <c r="B61" s="78"/>
      <c r="C61" s="78"/>
      <c r="D61" s="78"/>
      <c r="E61" s="78"/>
      <c r="F61" s="10"/>
      <c r="G61" s="10"/>
      <c r="H61" s="78"/>
      <c r="I61" s="10"/>
      <c r="J61" s="10"/>
      <c r="K61" s="10"/>
      <c r="L61" s="10"/>
      <c r="M61" s="10"/>
      <c r="N61" s="10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C3" sqref="C3"/>
    </sheetView>
  </sheetViews>
  <sheetFormatPr defaultRowHeight="11.25"/>
  <cols>
    <col min="1" max="1" width="7.625" style="28" bestFit="1" customWidth="1"/>
    <col min="2" max="2" width="9" style="28"/>
    <col min="3" max="3" width="9" style="28" bestFit="1" customWidth="1"/>
    <col min="4" max="5" width="11" style="28" customWidth="1"/>
    <col min="6" max="6" width="7" style="28" bestFit="1" customWidth="1"/>
    <col min="7" max="7" width="14.375" style="28" bestFit="1" customWidth="1"/>
    <col min="8" max="8" width="7.875" style="28" bestFit="1" customWidth="1"/>
    <col min="9" max="9" width="14.75" style="28" bestFit="1" customWidth="1"/>
    <col min="10" max="10" width="11.125" style="28" bestFit="1" customWidth="1"/>
    <col min="11" max="11" width="7.875" style="28" bestFit="1" customWidth="1"/>
    <col min="12" max="12" width="7" style="28" bestFit="1" customWidth="1"/>
    <col min="13" max="13" width="11.125" style="28" bestFit="1" customWidth="1"/>
    <col min="14" max="14" width="7.875" style="28" bestFit="1" customWidth="1"/>
    <col min="15" max="16" width="7" style="28" bestFit="1" customWidth="1"/>
    <col min="17" max="17" width="7.875" style="28" bestFit="1" customWidth="1"/>
    <col min="18" max="18" width="6.25" style="28" bestFit="1" customWidth="1"/>
    <col min="19" max="16384" width="9" style="28"/>
  </cols>
  <sheetData>
    <row r="1" spans="1:21" ht="12" thickBot="1">
      <c r="A1" s="84" t="s">
        <v>188</v>
      </c>
      <c r="B1" s="85" t="s">
        <v>187</v>
      </c>
      <c r="C1" s="86" t="s">
        <v>204</v>
      </c>
      <c r="D1" s="29" t="s">
        <v>502</v>
      </c>
      <c r="E1" s="29" t="s">
        <v>589</v>
      </c>
      <c r="F1" s="42" t="s">
        <v>189</v>
      </c>
      <c r="G1" s="43" t="s">
        <v>190</v>
      </c>
      <c r="H1" s="44" t="s">
        <v>191</v>
      </c>
      <c r="I1" s="42" t="s">
        <v>192</v>
      </c>
      <c r="J1" s="43" t="s">
        <v>193</v>
      </c>
      <c r="K1" s="44" t="s">
        <v>194</v>
      </c>
      <c r="L1" s="42" t="s">
        <v>195</v>
      </c>
      <c r="M1" s="43" t="s">
        <v>196</v>
      </c>
      <c r="N1" s="44" t="s">
        <v>197</v>
      </c>
      <c r="O1" s="42" t="s">
        <v>198</v>
      </c>
      <c r="P1" s="43" t="s">
        <v>199</v>
      </c>
      <c r="Q1" s="44" t="s">
        <v>200</v>
      </c>
      <c r="R1" s="87" t="s">
        <v>183</v>
      </c>
      <c r="S1" s="28" t="s">
        <v>592</v>
      </c>
    </row>
    <row r="2" spans="1:21">
      <c r="A2" s="89" t="s">
        <v>235</v>
      </c>
      <c r="B2" s="90" t="s">
        <v>236</v>
      </c>
      <c r="C2" s="35" t="s">
        <v>234</v>
      </c>
      <c r="D2" s="40">
        <v>0</v>
      </c>
      <c r="E2" s="45">
        <v>0</v>
      </c>
      <c r="F2" s="89"/>
      <c r="G2" s="89"/>
      <c r="H2" s="45"/>
      <c r="I2" s="89"/>
      <c r="J2" s="89"/>
      <c r="K2" s="45"/>
      <c r="L2" s="89"/>
      <c r="M2" s="89"/>
      <c r="N2" s="45"/>
      <c r="O2" s="89"/>
      <c r="P2" s="89"/>
      <c r="Q2" s="45"/>
      <c r="R2" s="88">
        <v>0</v>
      </c>
    </row>
    <row r="3" spans="1:21">
      <c r="A3" s="33" t="s">
        <v>186</v>
      </c>
      <c r="B3" s="33" t="s">
        <v>591</v>
      </c>
      <c r="C3" s="33" t="s">
        <v>233</v>
      </c>
      <c r="D3" s="41">
        <v>0</v>
      </c>
      <c r="E3" s="41">
        <v>50</v>
      </c>
      <c r="F3" s="33" t="s">
        <v>11</v>
      </c>
      <c r="G3" s="33" t="s">
        <v>656</v>
      </c>
      <c r="H3" s="35" t="s">
        <v>593</v>
      </c>
      <c r="I3" s="33" t="s">
        <v>54</v>
      </c>
      <c r="J3" s="33" t="s">
        <v>656</v>
      </c>
      <c r="K3" s="41">
        <v>5</v>
      </c>
      <c r="L3" s="33" t="s">
        <v>14</v>
      </c>
      <c r="M3" s="33" t="s">
        <v>656</v>
      </c>
      <c r="N3" s="41">
        <v>5</v>
      </c>
      <c r="O3" s="33"/>
      <c r="P3" s="33"/>
      <c r="Q3" s="41"/>
      <c r="R3" s="41">
        <v>1</v>
      </c>
      <c r="T3" s="30" t="s">
        <v>237</v>
      </c>
      <c r="U3" s="31" t="s">
        <v>238</v>
      </c>
    </row>
    <row r="4" spans="1:21">
      <c r="A4" s="35" t="s">
        <v>160</v>
      </c>
      <c r="B4" s="35"/>
      <c r="C4" s="35" t="s">
        <v>234</v>
      </c>
      <c r="D4" s="40">
        <v>0</v>
      </c>
      <c r="E4" s="40">
        <v>50</v>
      </c>
      <c r="F4" s="35"/>
      <c r="G4" s="35"/>
      <c r="H4" s="40"/>
      <c r="I4" s="35"/>
      <c r="J4" s="35"/>
      <c r="K4" s="40"/>
      <c r="L4" s="35"/>
      <c r="M4" s="35"/>
      <c r="N4" s="40"/>
      <c r="O4" s="35"/>
      <c r="P4" s="35"/>
      <c r="Q4" s="40"/>
      <c r="R4" s="40">
        <v>2</v>
      </c>
      <c r="T4" s="32" t="s">
        <v>239</v>
      </c>
      <c r="U4" s="33" t="s">
        <v>240</v>
      </c>
    </row>
    <row r="5" spans="1:21">
      <c r="A5" s="33" t="s">
        <v>161</v>
      </c>
      <c r="B5" s="33" t="s">
        <v>243</v>
      </c>
      <c r="C5" s="33" t="s">
        <v>234</v>
      </c>
      <c r="D5" s="41">
        <v>0</v>
      </c>
      <c r="E5" s="41">
        <v>50</v>
      </c>
      <c r="F5" s="33" t="s">
        <v>244</v>
      </c>
      <c r="G5" s="33" t="s">
        <v>150</v>
      </c>
      <c r="H5" s="41">
        <v>5</v>
      </c>
      <c r="I5" s="33"/>
      <c r="J5" s="33"/>
      <c r="K5" s="41"/>
      <c r="L5" s="33"/>
      <c r="M5" s="33"/>
      <c r="N5" s="41"/>
      <c r="O5" s="33"/>
      <c r="P5" s="33"/>
      <c r="Q5" s="41"/>
      <c r="R5" s="41">
        <v>3</v>
      </c>
      <c r="T5" s="34" t="s">
        <v>241</v>
      </c>
      <c r="U5" s="35" t="s">
        <v>242</v>
      </c>
    </row>
    <row r="6" spans="1:21">
      <c r="A6" s="35" t="s">
        <v>162</v>
      </c>
      <c r="B6" s="35" t="s">
        <v>249</v>
      </c>
      <c r="C6" s="35" t="s">
        <v>234</v>
      </c>
      <c r="D6" s="40">
        <v>0</v>
      </c>
      <c r="E6" s="40">
        <v>50</v>
      </c>
      <c r="F6" s="35" t="s">
        <v>244</v>
      </c>
      <c r="G6" s="35" t="s">
        <v>38</v>
      </c>
      <c r="H6" s="40">
        <v>5</v>
      </c>
      <c r="I6" s="35"/>
      <c r="J6" s="35"/>
      <c r="K6" s="40"/>
      <c r="L6" s="35"/>
      <c r="M6" s="35"/>
      <c r="N6" s="40"/>
      <c r="O6" s="35"/>
      <c r="P6" s="35"/>
      <c r="Q6" s="40"/>
      <c r="R6" s="40">
        <v>4</v>
      </c>
    </row>
    <row r="7" spans="1:21">
      <c r="A7" s="33" t="s">
        <v>163</v>
      </c>
      <c r="B7" s="33" t="s">
        <v>250</v>
      </c>
      <c r="C7" s="33" t="s">
        <v>234</v>
      </c>
      <c r="D7" s="41">
        <v>0</v>
      </c>
      <c r="E7" s="41">
        <v>50</v>
      </c>
      <c r="F7" s="33" t="s">
        <v>245</v>
      </c>
      <c r="G7" s="33" t="s">
        <v>46</v>
      </c>
      <c r="H7" s="41">
        <v>5</v>
      </c>
      <c r="I7" s="33"/>
      <c r="J7" s="33"/>
      <c r="K7" s="41"/>
      <c r="L7" s="33"/>
      <c r="M7" s="33"/>
      <c r="N7" s="41"/>
      <c r="O7" s="33"/>
      <c r="P7" s="33"/>
      <c r="Q7" s="41"/>
      <c r="R7" s="41">
        <v>5</v>
      </c>
    </row>
    <row r="8" spans="1:21">
      <c r="A8" s="35" t="s">
        <v>164</v>
      </c>
      <c r="B8" s="35" t="s">
        <v>251</v>
      </c>
      <c r="C8" s="35" t="s">
        <v>234</v>
      </c>
      <c r="D8" s="40">
        <v>0</v>
      </c>
      <c r="E8" s="40">
        <v>50</v>
      </c>
      <c r="F8" s="35" t="s">
        <v>246</v>
      </c>
      <c r="G8" s="35" t="s">
        <v>39</v>
      </c>
      <c r="H8" s="40">
        <v>5</v>
      </c>
      <c r="I8" s="35"/>
      <c r="J8" s="35"/>
      <c r="K8" s="40"/>
      <c r="L8" s="35"/>
      <c r="M8" s="35"/>
      <c r="N8" s="40"/>
      <c r="O8" s="35"/>
      <c r="P8" s="35"/>
      <c r="Q8" s="40"/>
      <c r="R8" s="40">
        <v>6</v>
      </c>
    </row>
    <row r="9" spans="1:21">
      <c r="A9" s="33" t="s">
        <v>165</v>
      </c>
      <c r="B9" s="33" t="s">
        <v>252</v>
      </c>
      <c r="C9" s="33" t="s">
        <v>234</v>
      </c>
      <c r="D9" s="41">
        <v>0</v>
      </c>
      <c r="E9" s="41">
        <v>50</v>
      </c>
      <c r="F9" s="33" t="s">
        <v>247</v>
      </c>
      <c r="G9" s="33" t="s">
        <v>248</v>
      </c>
      <c r="H9" s="41">
        <v>8</v>
      </c>
      <c r="I9" s="33" t="s">
        <v>14</v>
      </c>
      <c r="J9" s="33" t="s">
        <v>590</v>
      </c>
      <c r="K9" s="41">
        <v>7</v>
      </c>
      <c r="L9" s="33"/>
      <c r="M9" s="33"/>
      <c r="N9" s="41"/>
      <c r="O9" s="33"/>
      <c r="P9" s="33"/>
      <c r="Q9" s="41"/>
      <c r="R9" s="41">
        <v>7</v>
      </c>
    </row>
    <row r="10" spans="1:21">
      <c r="A10" s="35" t="s">
        <v>166</v>
      </c>
      <c r="B10" s="35"/>
      <c r="C10" s="35" t="s">
        <v>234</v>
      </c>
      <c r="D10" s="40"/>
      <c r="E10" s="41">
        <v>50</v>
      </c>
      <c r="F10" s="35"/>
      <c r="G10" s="35"/>
      <c r="H10" s="40"/>
      <c r="I10" s="35"/>
      <c r="J10" s="35"/>
      <c r="K10" s="40"/>
      <c r="L10" s="35"/>
      <c r="M10" s="35"/>
      <c r="N10" s="40"/>
      <c r="O10" s="35"/>
      <c r="P10" s="35"/>
      <c r="Q10" s="40"/>
      <c r="R10" s="40">
        <v>8</v>
      </c>
    </row>
    <row r="11" spans="1:21">
      <c r="A11" s="33" t="s">
        <v>167</v>
      </c>
      <c r="B11" s="33"/>
      <c r="C11" s="33" t="s">
        <v>234</v>
      </c>
      <c r="D11" s="41"/>
      <c r="E11" s="41">
        <v>50</v>
      </c>
      <c r="F11" s="33"/>
      <c r="G11" s="33"/>
      <c r="H11" s="41"/>
      <c r="I11" s="33"/>
      <c r="J11" s="33"/>
      <c r="K11" s="41"/>
      <c r="L11" s="33"/>
      <c r="M11" s="33"/>
      <c r="N11" s="41"/>
      <c r="O11" s="33"/>
      <c r="P11" s="33"/>
      <c r="Q11" s="41"/>
      <c r="R11" s="41">
        <v>9</v>
      </c>
    </row>
    <row r="12" spans="1:21">
      <c r="A12" s="35" t="s">
        <v>168</v>
      </c>
      <c r="B12" s="35"/>
      <c r="C12" s="35" t="s">
        <v>233</v>
      </c>
      <c r="D12" s="40"/>
      <c r="E12" s="41">
        <v>50</v>
      </c>
      <c r="F12" s="35"/>
      <c r="G12" s="35"/>
      <c r="H12" s="40"/>
      <c r="I12" s="35"/>
      <c r="J12" s="35"/>
      <c r="K12" s="40"/>
      <c r="L12" s="35"/>
      <c r="M12" s="35"/>
      <c r="N12" s="40"/>
      <c r="O12" s="35"/>
      <c r="P12" s="35"/>
      <c r="Q12" s="40"/>
      <c r="R12" s="40">
        <v>10</v>
      </c>
    </row>
    <row r="13" spans="1:21">
      <c r="A13" s="33" t="s">
        <v>169</v>
      </c>
      <c r="B13" s="33"/>
      <c r="C13" s="33" t="s">
        <v>233</v>
      </c>
      <c r="D13" s="41"/>
      <c r="E13" s="41">
        <v>50</v>
      </c>
      <c r="F13" s="33"/>
      <c r="G13" s="33"/>
      <c r="H13" s="41"/>
      <c r="I13" s="33"/>
      <c r="J13" s="33"/>
      <c r="K13" s="41"/>
      <c r="L13" s="33"/>
      <c r="M13" s="33"/>
      <c r="N13" s="41"/>
      <c r="O13" s="33"/>
      <c r="P13" s="33"/>
      <c r="Q13" s="41"/>
      <c r="R13" s="41">
        <v>11</v>
      </c>
    </row>
    <row r="14" spans="1:21">
      <c r="A14" s="35" t="s">
        <v>170</v>
      </c>
      <c r="B14" s="35"/>
      <c r="C14" s="35" t="s">
        <v>233</v>
      </c>
      <c r="D14" s="40"/>
      <c r="E14" s="41">
        <v>50</v>
      </c>
      <c r="F14" s="35"/>
      <c r="G14" s="35"/>
      <c r="H14" s="40"/>
      <c r="I14" s="35"/>
      <c r="J14" s="35"/>
      <c r="K14" s="40"/>
      <c r="L14" s="35"/>
      <c r="M14" s="35"/>
      <c r="N14" s="40"/>
      <c r="O14" s="35"/>
      <c r="P14" s="35"/>
      <c r="Q14" s="40"/>
      <c r="R14" s="40">
        <v>12</v>
      </c>
    </row>
    <row r="15" spans="1:21">
      <c r="A15" s="33" t="s">
        <v>171</v>
      </c>
      <c r="B15" s="33"/>
      <c r="C15" s="33" t="s">
        <v>233</v>
      </c>
      <c r="D15" s="41"/>
      <c r="E15" s="41">
        <v>50</v>
      </c>
      <c r="F15" s="33"/>
      <c r="G15" s="33"/>
      <c r="H15" s="41"/>
      <c r="I15" s="33"/>
      <c r="J15" s="33"/>
      <c r="K15" s="41"/>
      <c r="L15" s="33"/>
      <c r="M15" s="33"/>
      <c r="N15" s="41"/>
      <c r="O15" s="33"/>
      <c r="P15" s="33"/>
      <c r="Q15" s="41"/>
      <c r="R15" s="41">
        <v>13</v>
      </c>
    </row>
    <row r="16" spans="1:21">
      <c r="A16" s="35" t="s">
        <v>172</v>
      </c>
      <c r="B16" s="35"/>
      <c r="C16" s="35" t="s">
        <v>233</v>
      </c>
      <c r="D16" s="40"/>
      <c r="E16" s="41">
        <v>50</v>
      </c>
      <c r="F16" s="35"/>
      <c r="G16" s="35"/>
      <c r="H16" s="40"/>
      <c r="I16" s="35"/>
      <c r="J16" s="35"/>
      <c r="K16" s="40"/>
      <c r="L16" s="35"/>
      <c r="M16" s="35"/>
      <c r="N16" s="40"/>
      <c r="O16" s="35"/>
      <c r="P16" s="35"/>
      <c r="Q16" s="40"/>
      <c r="R16" s="40">
        <v>14</v>
      </c>
    </row>
    <row r="17" spans="1:18">
      <c r="A17" s="33" t="s">
        <v>173</v>
      </c>
      <c r="B17" s="33"/>
      <c r="C17" s="33" t="s">
        <v>233</v>
      </c>
      <c r="D17" s="41"/>
      <c r="E17" s="41">
        <v>50</v>
      </c>
      <c r="F17" s="33"/>
      <c r="G17" s="33"/>
      <c r="H17" s="41"/>
      <c r="I17" s="33"/>
      <c r="J17" s="33"/>
      <c r="K17" s="41"/>
      <c r="L17" s="33"/>
      <c r="M17" s="33"/>
      <c r="N17" s="41"/>
      <c r="O17" s="33"/>
      <c r="P17" s="33"/>
      <c r="Q17" s="41"/>
      <c r="R17" s="41">
        <v>15</v>
      </c>
    </row>
    <row r="18" spans="1:18">
      <c r="A18" s="35" t="s">
        <v>174</v>
      </c>
      <c r="B18" s="35"/>
      <c r="C18" s="35" t="s">
        <v>234</v>
      </c>
      <c r="D18" s="40"/>
      <c r="E18" s="41">
        <v>50</v>
      </c>
      <c r="F18" s="35"/>
      <c r="G18" s="35"/>
      <c r="H18" s="40"/>
      <c r="I18" s="35"/>
      <c r="J18" s="35"/>
      <c r="K18" s="40"/>
      <c r="L18" s="35"/>
      <c r="M18" s="35"/>
      <c r="N18" s="40"/>
      <c r="O18" s="35"/>
      <c r="P18" s="35"/>
      <c r="Q18" s="40"/>
      <c r="R18" s="40">
        <v>16</v>
      </c>
    </row>
    <row r="19" spans="1:18">
      <c r="A19" s="33" t="s">
        <v>175</v>
      </c>
      <c r="B19" s="33"/>
      <c r="C19" s="33" t="s">
        <v>234</v>
      </c>
      <c r="D19" s="41"/>
      <c r="E19" s="41">
        <v>50</v>
      </c>
      <c r="F19" s="33"/>
      <c r="G19" s="33"/>
      <c r="H19" s="41"/>
      <c r="I19" s="33"/>
      <c r="J19" s="33"/>
      <c r="K19" s="41"/>
      <c r="L19" s="33"/>
      <c r="M19" s="33"/>
      <c r="N19" s="41"/>
      <c r="O19" s="33"/>
      <c r="P19" s="33"/>
      <c r="Q19" s="41"/>
      <c r="R19" s="41">
        <v>17</v>
      </c>
    </row>
    <row r="20" spans="1:18">
      <c r="A20" s="35" t="s">
        <v>176</v>
      </c>
      <c r="B20" s="35"/>
      <c r="C20" s="35" t="s">
        <v>234</v>
      </c>
      <c r="D20" s="40"/>
      <c r="E20" s="41">
        <v>50</v>
      </c>
      <c r="F20" s="35"/>
      <c r="G20" s="35"/>
      <c r="H20" s="40"/>
      <c r="I20" s="35"/>
      <c r="J20" s="35"/>
      <c r="K20" s="40"/>
      <c r="L20" s="35"/>
      <c r="M20" s="35"/>
      <c r="N20" s="40"/>
      <c r="O20" s="35"/>
      <c r="P20" s="35"/>
      <c r="Q20" s="40"/>
      <c r="R20" s="40">
        <v>18</v>
      </c>
    </row>
    <row r="21" spans="1:18">
      <c r="A21" s="33" t="s">
        <v>177</v>
      </c>
      <c r="B21" s="33"/>
      <c r="C21" s="33" t="s">
        <v>234</v>
      </c>
      <c r="D21" s="41"/>
      <c r="E21" s="41">
        <v>50</v>
      </c>
      <c r="F21" s="33"/>
      <c r="G21" s="33"/>
      <c r="H21" s="41"/>
      <c r="I21" s="33"/>
      <c r="J21" s="33"/>
      <c r="K21" s="41"/>
      <c r="L21" s="33"/>
      <c r="M21" s="33"/>
      <c r="N21" s="41"/>
      <c r="O21" s="33"/>
      <c r="P21" s="33"/>
      <c r="Q21" s="41"/>
      <c r="R21" s="41">
        <v>19</v>
      </c>
    </row>
    <row r="22" spans="1:18">
      <c r="A22" s="35" t="s">
        <v>178</v>
      </c>
      <c r="B22" s="35"/>
      <c r="C22" s="35" t="s">
        <v>234</v>
      </c>
      <c r="D22" s="40"/>
      <c r="E22" s="41">
        <v>50</v>
      </c>
      <c r="F22" s="35"/>
      <c r="G22" s="35"/>
      <c r="H22" s="40"/>
      <c r="I22" s="35"/>
      <c r="J22" s="35"/>
      <c r="K22" s="40"/>
      <c r="L22" s="35"/>
      <c r="M22" s="35"/>
      <c r="N22" s="40"/>
      <c r="O22" s="35"/>
      <c r="P22" s="35"/>
      <c r="Q22" s="40"/>
      <c r="R22" s="40">
        <v>20</v>
      </c>
    </row>
    <row r="23" spans="1:18">
      <c r="A23" s="33" t="s">
        <v>179</v>
      </c>
      <c r="B23" s="33"/>
      <c r="C23" s="33" t="s">
        <v>234</v>
      </c>
      <c r="D23" s="41"/>
      <c r="E23" s="41">
        <v>50</v>
      </c>
      <c r="F23" s="33"/>
      <c r="G23" s="33"/>
      <c r="H23" s="41"/>
      <c r="I23" s="33"/>
      <c r="J23" s="33"/>
      <c r="K23" s="41"/>
      <c r="L23" s="33"/>
      <c r="M23" s="33"/>
      <c r="N23" s="41"/>
      <c r="O23" s="33"/>
      <c r="P23" s="33"/>
      <c r="Q23" s="41"/>
      <c r="R23" s="41">
        <v>21</v>
      </c>
    </row>
    <row r="24" spans="1:18">
      <c r="A24" s="35" t="s">
        <v>180</v>
      </c>
      <c r="B24" s="35"/>
      <c r="C24" s="35" t="s">
        <v>234</v>
      </c>
      <c r="D24" s="40"/>
      <c r="E24" s="41">
        <v>50</v>
      </c>
      <c r="F24" s="35"/>
      <c r="G24" s="35"/>
      <c r="H24" s="40"/>
      <c r="I24" s="35"/>
      <c r="J24" s="35"/>
      <c r="K24" s="40"/>
      <c r="L24" s="35"/>
      <c r="M24" s="35"/>
      <c r="N24" s="40"/>
      <c r="O24" s="35"/>
      <c r="P24" s="35"/>
      <c r="Q24" s="40"/>
      <c r="R24" s="40">
        <v>22</v>
      </c>
    </row>
    <row r="25" spans="1:18">
      <c r="A25" s="33" t="s">
        <v>181</v>
      </c>
      <c r="B25" s="33"/>
      <c r="C25" s="33" t="s">
        <v>234</v>
      </c>
      <c r="D25" s="41"/>
      <c r="E25" s="41">
        <v>50</v>
      </c>
      <c r="F25" s="33"/>
      <c r="G25" s="33"/>
      <c r="H25" s="41"/>
      <c r="I25" s="33"/>
      <c r="J25" s="33"/>
      <c r="K25" s="41"/>
      <c r="L25" s="33"/>
      <c r="M25" s="33"/>
      <c r="N25" s="41"/>
      <c r="O25" s="33"/>
      <c r="P25" s="33"/>
      <c r="Q25" s="41"/>
      <c r="R25" s="41">
        <v>23</v>
      </c>
    </row>
    <row r="26" spans="1:18">
      <c r="A26" s="35" t="s">
        <v>182</v>
      </c>
      <c r="B26" s="35"/>
      <c r="C26" s="35" t="s">
        <v>234</v>
      </c>
      <c r="D26" s="40"/>
      <c r="E26" s="41">
        <v>50</v>
      </c>
      <c r="F26" s="35"/>
      <c r="G26" s="35"/>
      <c r="H26" s="40"/>
      <c r="I26" s="35"/>
      <c r="J26" s="35"/>
      <c r="K26" s="40"/>
      <c r="L26" s="35"/>
      <c r="M26" s="35"/>
      <c r="N26" s="40"/>
      <c r="O26" s="35"/>
      <c r="P26" s="35"/>
      <c r="Q26" s="40"/>
      <c r="R26" s="40">
        <v>24</v>
      </c>
    </row>
    <row r="27" spans="1:18">
      <c r="A27" s="33" t="s">
        <v>212</v>
      </c>
      <c r="B27" s="33"/>
      <c r="C27" s="33" t="s">
        <v>233</v>
      </c>
      <c r="D27" s="41"/>
      <c r="E27" s="41">
        <v>50</v>
      </c>
      <c r="F27" s="33"/>
      <c r="G27" s="33"/>
      <c r="H27" s="41"/>
      <c r="I27" s="33"/>
      <c r="J27" s="33"/>
      <c r="K27" s="41"/>
      <c r="L27" s="33"/>
      <c r="M27" s="33"/>
      <c r="N27" s="41"/>
      <c r="O27" s="33"/>
      <c r="P27" s="33"/>
      <c r="Q27" s="41"/>
      <c r="R27" s="41">
        <v>25</v>
      </c>
    </row>
    <row r="28" spans="1:18">
      <c r="A28" s="35" t="s">
        <v>213</v>
      </c>
      <c r="B28" s="35"/>
      <c r="C28" s="35" t="s">
        <v>233</v>
      </c>
      <c r="D28" s="40"/>
      <c r="E28" s="41">
        <v>50</v>
      </c>
      <c r="F28" s="35"/>
      <c r="G28" s="35"/>
      <c r="H28" s="40"/>
      <c r="I28" s="35"/>
      <c r="J28" s="35"/>
      <c r="K28" s="40"/>
      <c r="L28" s="35"/>
      <c r="M28" s="35"/>
      <c r="N28" s="40"/>
      <c r="O28" s="35"/>
      <c r="P28" s="35"/>
      <c r="Q28" s="40"/>
      <c r="R28" s="40">
        <v>26</v>
      </c>
    </row>
    <row r="29" spans="1:18">
      <c r="A29" s="33" t="s">
        <v>214</v>
      </c>
      <c r="B29" s="33"/>
      <c r="C29" s="33" t="s">
        <v>233</v>
      </c>
      <c r="D29" s="41"/>
      <c r="E29" s="41">
        <v>50</v>
      </c>
      <c r="F29" s="33"/>
      <c r="G29" s="33"/>
      <c r="H29" s="41"/>
      <c r="I29" s="33"/>
      <c r="J29" s="33"/>
      <c r="K29" s="41"/>
      <c r="L29" s="33"/>
      <c r="M29" s="33"/>
      <c r="N29" s="41"/>
      <c r="O29" s="33"/>
      <c r="P29" s="33"/>
      <c r="Q29" s="41"/>
      <c r="R29" s="41">
        <v>27</v>
      </c>
    </row>
    <row r="30" spans="1:18">
      <c r="A30" s="35" t="s">
        <v>215</v>
      </c>
      <c r="B30" s="35"/>
      <c r="C30" s="35" t="s">
        <v>233</v>
      </c>
      <c r="D30" s="40"/>
      <c r="E30" s="41">
        <v>50</v>
      </c>
      <c r="F30" s="35"/>
      <c r="G30" s="35"/>
      <c r="H30" s="40"/>
      <c r="I30" s="35"/>
      <c r="J30" s="35"/>
      <c r="K30" s="40"/>
      <c r="L30" s="35"/>
      <c r="M30" s="35"/>
      <c r="N30" s="40"/>
      <c r="O30" s="35"/>
      <c r="P30" s="35"/>
      <c r="Q30" s="40"/>
      <c r="R30" s="40">
        <v>28</v>
      </c>
    </row>
    <row r="31" spans="1:18">
      <c r="A31" s="33" t="s">
        <v>216</v>
      </c>
      <c r="B31" s="33"/>
      <c r="C31" s="33" t="s">
        <v>233</v>
      </c>
      <c r="D31" s="41"/>
      <c r="E31" s="41">
        <v>50</v>
      </c>
      <c r="F31" s="33"/>
      <c r="G31" s="33"/>
      <c r="H31" s="41"/>
      <c r="I31" s="33"/>
      <c r="J31" s="33"/>
      <c r="K31" s="41"/>
      <c r="L31" s="33"/>
      <c r="M31" s="33"/>
      <c r="N31" s="41"/>
      <c r="O31" s="33"/>
      <c r="P31" s="33"/>
      <c r="Q31" s="41"/>
      <c r="R31" s="41">
        <v>29</v>
      </c>
    </row>
    <row r="32" spans="1:18">
      <c r="A32" s="35" t="s">
        <v>217</v>
      </c>
      <c r="B32" s="35"/>
      <c r="C32" s="35" t="s">
        <v>233</v>
      </c>
      <c r="D32" s="40"/>
      <c r="E32" s="41">
        <v>50</v>
      </c>
      <c r="F32" s="35"/>
      <c r="G32" s="35"/>
      <c r="H32" s="40"/>
      <c r="I32" s="35"/>
      <c r="J32" s="35"/>
      <c r="K32" s="40"/>
      <c r="L32" s="35"/>
      <c r="M32" s="35"/>
      <c r="N32" s="40"/>
      <c r="O32" s="35"/>
      <c r="P32" s="35"/>
      <c r="Q32" s="40"/>
      <c r="R32" s="40">
        <v>30</v>
      </c>
    </row>
    <row r="33" spans="1:18">
      <c r="A33" s="33" t="s">
        <v>218</v>
      </c>
      <c r="B33" s="33"/>
      <c r="C33" s="33" t="s">
        <v>234</v>
      </c>
      <c r="D33" s="41"/>
      <c r="E33" s="41">
        <v>50</v>
      </c>
      <c r="F33" s="33"/>
      <c r="G33" s="33"/>
      <c r="H33" s="41"/>
      <c r="I33" s="33"/>
      <c r="J33" s="33"/>
      <c r="K33" s="41"/>
      <c r="L33" s="33"/>
      <c r="M33" s="33"/>
      <c r="N33" s="41"/>
      <c r="O33" s="33"/>
      <c r="P33" s="33"/>
      <c r="Q33" s="41"/>
      <c r="R33" s="41">
        <v>31</v>
      </c>
    </row>
    <row r="34" spans="1:18">
      <c r="A34" s="35" t="s">
        <v>219</v>
      </c>
      <c r="B34" s="35"/>
      <c r="C34" s="35" t="s">
        <v>234</v>
      </c>
      <c r="D34" s="40"/>
      <c r="E34" s="41">
        <v>50</v>
      </c>
      <c r="F34" s="35"/>
      <c r="G34" s="35"/>
      <c r="H34" s="40"/>
      <c r="I34" s="35"/>
      <c r="J34" s="35"/>
      <c r="K34" s="40"/>
      <c r="L34" s="35"/>
      <c r="M34" s="35"/>
      <c r="N34" s="40"/>
      <c r="O34" s="35"/>
      <c r="P34" s="35"/>
      <c r="Q34" s="40"/>
      <c r="R34" s="40">
        <v>32</v>
      </c>
    </row>
    <row r="35" spans="1:18">
      <c r="A35" s="33" t="s">
        <v>220</v>
      </c>
      <c r="B35" s="33"/>
      <c r="C35" s="33" t="s">
        <v>234</v>
      </c>
      <c r="D35" s="41"/>
      <c r="E35" s="41">
        <v>50</v>
      </c>
      <c r="F35" s="33"/>
      <c r="G35" s="33"/>
      <c r="H35" s="41"/>
      <c r="I35" s="33"/>
      <c r="J35" s="33"/>
      <c r="K35" s="41"/>
      <c r="L35" s="33"/>
      <c r="M35" s="33"/>
      <c r="N35" s="41"/>
      <c r="O35" s="33"/>
      <c r="P35" s="33"/>
      <c r="Q35" s="41"/>
      <c r="R35" s="41">
        <v>33</v>
      </c>
    </row>
    <row r="36" spans="1:18">
      <c r="A36" s="35" t="s">
        <v>221</v>
      </c>
      <c r="B36" s="35"/>
      <c r="C36" s="35" t="s">
        <v>234</v>
      </c>
      <c r="D36" s="40"/>
      <c r="E36" s="41">
        <v>50</v>
      </c>
      <c r="F36" s="35"/>
      <c r="G36" s="35"/>
      <c r="H36" s="40"/>
      <c r="I36" s="35"/>
      <c r="J36" s="35"/>
      <c r="K36" s="40"/>
      <c r="L36" s="35"/>
      <c r="M36" s="35"/>
      <c r="N36" s="40"/>
      <c r="O36" s="35"/>
      <c r="P36" s="35"/>
      <c r="Q36" s="40"/>
      <c r="R36" s="40">
        <v>34</v>
      </c>
    </row>
    <row r="37" spans="1:18">
      <c r="A37" s="33" t="s">
        <v>222</v>
      </c>
      <c r="B37" s="33"/>
      <c r="C37" s="33" t="s">
        <v>234</v>
      </c>
      <c r="D37" s="41"/>
      <c r="E37" s="41">
        <v>50</v>
      </c>
      <c r="F37" s="33"/>
      <c r="G37" s="33"/>
      <c r="H37" s="41"/>
      <c r="I37" s="33"/>
      <c r="J37" s="33"/>
      <c r="K37" s="41"/>
      <c r="L37" s="33"/>
      <c r="M37" s="33"/>
      <c r="N37" s="41"/>
      <c r="O37" s="33"/>
      <c r="P37" s="33"/>
      <c r="Q37" s="41"/>
      <c r="R37" s="41">
        <v>35</v>
      </c>
    </row>
    <row r="38" spans="1:18">
      <c r="A38" s="35" t="s">
        <v>223</v>
      </c>
      <c r="B38" s="35"/>
      <c r="C38" s="35" t="s">
        <v>234</v>
      </c>
      <c r="D38" s="40"/>
      <c r="E38" s="41">
        <v>50</v>
      </c>
      <c r="F38" s="35"/>
      <c r="G38" s="35"/>
      <c r="H38" s="40"/>
      <c r="I38" s="35"/>
      <c r="J38" s="35"/>
      <c r="K38" s="40"/>
      <c r="L38" s="35"/>
      <c r="M38" s="35"/>
      <c r="N38" s="40"/>
      <c r="O38" s="35"/>
      <c r="P38" s="35"/>
      <c r="Q38" s="40"/>
      <c r="R38" s="40">
        <v>36</v>
      </c>
    </row>
    <row r="39" spans="1:18">
      <c r="A39" s="33" t="s">
        <v>224</v>
      </c>
      <c r="B39" s="33"/>
      <c r="C39" s="33" t="s">
        <v>234</v>
      </c>
      <c r="D39" s="41"/>
      <c r="E39" s="41">
        <v>50</v>
      </c>
      <c r="F39" s="33"/>
      <c r="G39" s="33"/>
      <c r="H39" s="41"/>
      <c r="I39" s="33"/>
      <c r="J39" s="33"/>
      <c r="K39" s="41"/>
      <c r="L39" s="33"/>
      <c r="M39" s="33"/>
      <c r="N39" s="41"/>
      <c r="O39" s="33"/>
      <c r="P39" s="33"/>
      <c r="Q39" s="41"/>
      <c r="R39" s="41">
        <v>37</v>
      </c>
    </row>
    <row r="40" spans="1:18">
      <c r="A40" s="35" t="s">
        <v>225</v>
      </c>
      <c r="B40" s="35"/>
      <c r="C40" s="35" t="s">
        <v>234</v>
      </c>
      <c r="D40" s="40"/>
      <c r="E40" s="41">
        <v>50</v>
      </c>
      <c r="F40" s="35"/>
      <c r="G40" s="35"/>
      <c r="H40" s="40"/>
      <c r="I40" s="35"/>
      <c r="J40" s="35"/>
      <c r="K40" s="40"/>
      <c r="L40" s="35"/>
      <c r="M40" s="35"/>
      <c r="N40" s="40"/>
      <c r="O40" s="35"/>
      <c r="P40" s="35"/>
      <c r="Q40" s="40"/>
      <c r="R40" s="40">
        <v>38</v>
      </c>
    </row>
    <row r="41" spans="1:18">
      <c r="A41" s="33" t="s">
        <v>226</v>
      </c>
      <c r="B41" s="33"/>
      <c r="C41" s="33" t="s">
        <v>234</v>
      </c>
      <c r="D41" s="41"/>
      <c r="E41" s="41">
        <v>50</v>
      </c>
      <c r="F41" s="33"/>
      <c r="G41" s="33"/>
      <c r="H41" s="41"/>
      <c r="I41" s="33"/>
      <c r="J41" s="33"/>
      <c r="K41" s="41"/>
      <c r="L41" s="33"/>
      <c r="M41" s="33"/>
      <c r="N41" s="41"/>
      <c r="O41" s="33"/>
      <c r="P41" s="33"/>
      <c r="Q41" s="41"/>
      <c r="R41" s="41">
        <v>39</v>
      </c>
    </row>
    <row r="42" spans="1:18">
      <c r="A42" s="35" t="s">
        <v>227</v>
      </c>
      <c r="B42" s="35"/>
      <c r="C42" s="35" t="s">
        <v>233</v>
      </c>
      <c r="D42" s="40"/>
      <c r="E42" s="41">
        <v>50</v>
      </c>
      <c r="F42" s="35"/>
      <c r="G42" s="35"/>
      <c r="H42" s="40"/>
      <c r="I42" s="35"/>
      <c r="J42" s="35"/>
      <c r="K42" s="40"/>
      <c r="L42" s="35"/>
      <c r="M42" s="35"/>
      <c r="N42" s="40"/>
      <c r="O42" s="35"/>
      <c r="P42" s="35"/>
      <c r="Q42" s="40"/>
      <c r="R42" s="40">
        <v>40</v>
      </c>
    </row>
    <row r="43" spans="1:18">
      <c r="A43" s="33" t="s">
        <v>228</v>
      </c>
      <c r="B43" s="33"/>
      <c r="C43" s="33" t="s">
        <v>233</v>
      </c>
      <c r="D43" s="41"/>
      <c r="E43" s="41">
        <v>50</v>
      </c>
      <c r="F43" s="33"/>
      <c r="G43" s="33"/>
      <c r="H43" s="41"/>
      <c r="I43" s="33"/>
      <c r="J43" s="33"/>
      <c r="K43" s="41"/>
      <c r="L43" s="33"/>
      <c r="M43" s="33"/>
      <c r="N43" s="41"/>
      <c r="O43" s="33"/>
      <c r="P43" s="33"/>
      <c r="Q43" s="41"/>
      <c r="R43" s="41">
        <v>41</v>
      </c>
    </row>
    <row r="44" spans="1:18">
      <c r="A44" s="35" t="s">
        <v>229</v>
      </c>
      <c r="B44" s="35"/>
      <c r="C44" s="35" t="s">
        <v>233</v>
      </c>
      <c r="D44" s="40"/>
      <c r="E44" s="41">
        <v>50</v>
      </c>
      <c r="F44" s="35"/>
      <c r="G44" s="35"/>
      <c r="H44" s="40"/>
      <c r="I44" s="35"/>
      <c r="J44" s="35"/>
      <c r="K44" s="40"/>
      <c r="L44" s="35"/>
      <c r="M44" s="35"/>
      <c r="N44" s="40"/>
      <c r="O44" s="35"/>
      <c r="P44" s="35"/>
      <c r="Q44" s="40"/>
      <c r="R44" s="40">
        <v>42</v>
      </c>
    </row>
    <row r="45" spans="1:18">
      <c r="A45" s="33" t="s">
        <v>230</v>
      </c>
      <c r="B45" s="33"/>
      <c r="C45" s="33" t="s">
        <v>233</v>
      </c>
      <c r="D45" s="41"/>
      <c r="E45" s="41">
        <v>50</v>
      </c>
      <c r="F45" s="33"/>
      <c r="G45" s="33"/>
      <c r="H45" s="41"/>
      <c r="I45" s="33"/>
      <c r="J45" s="33"/>
      <c r="K45" s="41"/>
      <c r="L45" s="33"/>
      <c r="M45" s="33"/>
      <c r="N45" s="41"/>
      <c r="O45" s="33"/>
      <c r="P45" s="33"/>
      <c r="Q45" s="41"/>
      <c r="R45" s="41">
        <v>43</v>
      </c>
    </row>
    <row r="46" spans="1:18">
      <c r="A46" s="35" t="s">
        <v>231</v>
      </c>
      <c r="B46" s="35"/>
      <c r="C46" s="35" t="s">
        <v>233</v>
      </c>
      <c r="D46" s="40"/>
      <c r="E46" s="41">
        <v>50</v>
      </c>
      <c r="F46" s="35"/>
      <c r="G46" s="35"/>
      <c r="H46" s="40"/>
      <c r="I46" s="35"/>
      <c r="J46" s="35"/>
      <c r="K46" s="40"/>
      <c r="L46" s="35"/>
      <c r="M46" s="35"/>
      <c r="N46" s="40"/>
      <c r="O46" s="35"/>
      <c r="P46" s="35"/>
      <c r="Q46" s="40"/>
      <c r="R46" s="40">
        <v>44</v>
      </c>
    </row>
    <row r="47" spans="1:18">
      <c r="A47" s="46" t="s">
        <v>232</v>
      </c>
      <c r="B47" s="46"/>
      <c r="C47" s="46" t="s">
        <v>233</v>
      </c>
      <c r="D47" s="47"/>
      <c r="E47" s="41">
        <v>50</v>
      </c>
      <c r="F47" s="46"/>
      <c r="G47" s="46"/>
      <c r="H47" s="47"/>
      <c r="I47" s="46"/>
      <c r="J47" s="46"/>
      <c r="K47" s="47"/>
      <c r="L47" s="46"/>
      <c r="M47" s="46"/>
      <c r="N47" s="47"/>
      <c r="O47" s="46"/>
      <c r="P47" s="46"/>
      <c r="Q47" s="47"/>
      <c r="R47" s="4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selection activeCell="F37" sqref="F37"/>
    </sheetView>
  </sheetViews>
  <sheetFormatPr defaultRowHeight="16.5"/>
  <sheetData>
    <row r="1" spans="1:2">
      <c r="A1">
        <v>10</v>
      </c>
      <c r="B1">
        <v>20</v>
      </c>
    </row>
    <row r="2" spans="1:2">
      <c r="A2">
        <v>20</v>
      </c>
      <c r="B2">
        <v>50</v>
      </c>
    </row>
    <row r="3" spans="1:2">
      <c r="A3">
        <v>30</v>
      </c>
      <c r="B3">
        <v>100</v>
      </c>
    </row>
    <row r="4" spans="1:2">
      <c r="A4">
        <v>40</v>
      </c>
      <c r="B4">
        <v>160</v>
      </c>
    </row>
    <row r="5" spans="1:2">
      <c r="A5">
        <v>50</v>
      </c>
      <c r="B5">
        <v>240</v>
      </c>
    </row>
    <row r="6" spans="1:2">
      <c r="A6">
        <v>60</v>
      </c>
      <c r="B6">
        <v>310</v>
      </c>
    </row>
    <row r="7" spans="1:2">
      <c r="A7">
        <v>70</v>
      </c>
      <c r="B7">
        <v>420</v>
      </c>
    </row>
    <row r="8" spans="1:2">
      <c r="A8">
        <v>80</v>
      </c>
      <c r="B8">
        <v>550</v>
      </c>
    </row>
    <row r="9" spans="1:2">
      <c r="A9">
        <v>90</v>
      </c>
      <c r="B9">
        <v>710</v>
      </c>
    </row>
    <row r="10" spans="1:2">
      <c r="A10">
        <v>100</v>
      </c>
      <c r="B10">
        <v>900</v>
      </c>
    </row>
    <row r="11" spans="1:2">
      <c r="A11">
        <v>110</v>
      </c>
      <c r="B11">
        <v>1000</v>
      </c>
    </row>
    <row r="12" spans="1:2">
      <c r="A12">
        <v>120</v>
      </c>
      <c r="B12">
        <v>1250</v>
      </c>
    </row>
    <row r="13" spans="1:2">
      <c r="A13">
        <v>130</v>
      </c>
      <c r="B13">
        <v>1550</v>
      </c>
    </row>
    <row r="14" spans="1:2">
      <c r="A14">
        <v>140</v>
      </c>
      <c r="B14">
        <v>1910</v>
      </c>
    </row>
    <row r="15" spans="1:2">
      <c r="A15">
        <v>150</v>
      </c>
      <c r="B15">
        <v>2330</v>
      </c>
    </row>
    <row r="16" spans="1:2">
      <c r="A16">
        <v>160</v>
      </c>
      <c r="B16">
        <v>2430</v>
      </c>
    </row>
    <row r="17" spans="1:2">
      <c r="A17">
        <v>170</v>
      </c>
      <c r="B17">
        <v>2950</v>
      </c>
    </row>
    <row r="18" spans="1:2">
      <c r="A18">
        <v>180</v>
      </c>
      <c r="B18">
        <v>3570</v>
      </c>
    </row>
    <row r="19" spans="1:2">
      <c r="A19">
        <v>190</v>
      </c>
      <c r="B19">
        <v>4300</v>
      </c>
    </row>
    <row r="20" spans="1:2">
      <c r="A20">
        <v>200</v>
      </c>
      <c r="B20">
        <v>5180</v>
      </c>
    </row>
    <row r="21" spans="1:2">
      <c r="A21">
        <v>210</v>
      </c>
      <c r="B21">
        <v>5340</v>
      </c>
    </row>
    <row r="22" spans="1:2">
      <c r="A22">
        <v>220</v>
      </c>
      <c r="B22">
        <v>6440</v>
      </c>
    </row>
    <row r="23" spans="1:2">
      <c r="A23">
        <v>230</v>
      </c>
      <c r="B23">
        <v>7740</v>
      </c>
    </row>
    <row r="24" spans="1:2">
      <c r="A24">
        <v>240</v>
      </c>
      <c r="B24">
        <v>9290</v>
      </c>
    </row>
    <row r="25" spans="1:2">
      <c r="A25">
        <v>250</v>
      </c>
      <c r="B25">
        <v>11130</v>
      </c>
    </row>
    <row r="26" spans="1:2">
      <c r="A26">
        <v>260</v>
      </c>
      <c r="B26">
        <v>11510</v>
      </c>
    </row>
    <row r="27" spans="1:2">
      <c r="A27">
        <v>270</v>
      </c>
      <c r="B27">
        <v>13680</v>
      </c>
    </row>
    <row r="28" spans="1:2">
      <c r="A28">
        <v>280</v>
      </c>
      <c r="B28">
        <v>16230</v>
      </c>
    </row>
    <row r="29" spans="1:2">
      <c r="A29">
        <v>290</v>
      </c>
      <c r="B29">
        <v>19230</v>
      </c>
    </row>
    <row r="30" spans="1:2">
      <c r="A30">
        <v>300</v>
      </c>
      <c r="B30">
        <v>22770</v>
      </c>
    </row>
    <row r="31" spans="1:2">
      <c r="A31">
        <v>310</v>
      </c>
      <c r="B31">
        <v>26920</v>
      </c>
    </row>
    <row r="32" spans="1:2">
      <c r="A32">
        <v>320</v>
      </c>
      <c r="B32">
        <v>31800</v>
      </c>
    </row>
    <row r="33" spans="1:2">
      <c r="A33">
        <v>330</v>
      </c>
      <c r="B33">
        <v>33470</v>
      </c>
    </row>
    <row r="34" spans="1:2">
      <c r="A34">
        <v>340</v>
      </c>
      <c r="B34">
        <v>39520</v>
      </c>
    </row>
    <row r="35" spans="1:2">
      <c r="A35">
        <v>350</v>
      </c>
      <c r="B35">
        <v>46620</v>
      </c>
    </row>
    <row r="36" spans="1:2">
      <c r="A36">
        <v>360</v>
      </c>
      <c r="B36">
        <v>54960</v>
      </c>
    </row>
    <row r="37" spans="1:2">
      <c r="A37">
        <v>370</v>
      </c>
      <c r="B37">
        <v>64740</v>
      </c>
    </row>
    <row r="38" spans="1:2">
      <c r="A38">
        <v>380</v>
      </c>
      <c r="B38">
        <v>76210</v>
      </c>
    </row>
    <row r="39" spans="1:2">
      <c r="A39">
        <v>390</v>
      </c>
      <c r="B39">
        <v>89650</v>
      </c>
    </row>
    <row r="40" spans="1:2">
      <c r="A40">
        <v>400</v>
      </c>
      <c r="B40">
        <v>92400</v>
      </c>
    </row>
    <row r="41" spans="1:2">
      <c r="A41">
        <v>410</v>
      </c>
      <c r="B41">
        <v>108690</v>
      </c>
    </row>
    <row r="42" spans="1:2">
      <c r="A42">
        <v>420</v>
      </c>
      <c r="B42">
        <v>127770</v>
      </c>
    </row>
    <row r="43" spans="1:2">
      <c r="A43">
        <v>430</v>
      </c>
      <c r="B43">
        <v>150120</v>
      </c>
    </row>
    <row r="44" spans="1:2">
      <c r="A44">
        <v>440</v>
      </c>
      <c r="B44">
        <v>176280</v>
      </c>
    </row>
    <row r="45" spans="1:2">
      <c r="A45">
        <v>450</v>
      </c>
      <c r="B45">
        <v>206900</v>
      </c>
    </row>
    <row r="46" spans="1:2">
      <c r="A46">
        <v>460</v>
      </c>
      <c r="B46">
        <v>242720</v>
      </c>
    </row>
    <row r="47" spans="1:2">
      <c r="A47">
        <v>470</v>
      </c>
      <c r="B47">
        <v>251130</v>
      </c>
    </row>
  </sheetData>
  <sortState ref="B1:B47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2017-06-07T15:59:24Z</dcterms:modified>
</cp:coreProperties>
</file>